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hartsheets/sheet1.xml" ContentType="application/vnd.openxmlformats-officedocument.spreadsheetml.chartsheet+xml"/>
  <Override PartName="/xl/worksheets/sheet26.xml" ContentType="application/vnd.openxmlformats-officedocument.spreadsheetml.worksheet+xml"/>
  <Override PartName="/xl/worksheets/sheet27.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4.xml" ContentType="application/vnd.openxmlformats-officedocument.drawing+xml"/>
  <Override PartName="/xl/tables/table2.xml" ContentType="application/vnd.openxmlformats-officedocument.spreadsheetml.table+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5.xml" ContentType="application/vnd.openxmlformats-officedocument.drawing+xml"/>
  <Override PartName="/xl/tables/table3.xml" ContentType="application/vnd.openxmlformats-officedocument.spreadsheetml.table+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6.xml" ContentType="application/vnd.openxmlformats-officedocument.drawing+xml"/>
  <Override PartName="/xl/charts/chart34.xml" ContentType="application/vnd.openxmlformats-officedocument.drawingml.chart+xml"/>
  <Override PartName="/xl/tables/table4.xml" ContentType="application/vnd.openxmlformats-officedocument.spreadsheetml.table+xml"/>
  <Override PartName="/xl/drawings/drawing7.xml" ContentType="application/vnd.openxmlformats-officedocument.drawing+xml"/>
  <Override PartName="/xl/charts/chart35.xml" ContentType="application/vnd.openxmlformats-officedocument.drawingml.chart+xml"/>
  <Override PartName="/xl/drawings/drawing8.xml" ContentType="application/vnd.openxmlformats-officedocument.drawing+xml"/>
  <Override PartName="/xl/charts/chart36.xml" ContentType="application/vnd.openxmlformats-officedocument.drawingml.chart+xml"/>
  <Override PartName="/xl/drawings/drawing9.xml" ContentType="application/vnd.openxmlformats-officedocument.drawing+xml"/>
  <Override PartName="/xl/charts/chart37.xml" ContentType="application/vnd.openxmlformats-officedocument.drawingml.chart+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https://birminghamcitycouncil-my.sharepoint.com/personal/becky_shergill_birmingham_gov_uk/Documents/Desktop/Uploads/"/>
    </mc:Choice>
  </mc:AlternateContent>
  <xr:revisionPtr revIDLastSave="0" documentId="8_{B4CDD589-3930-4350-BF4B-E7FC0408D7C6}" xr6:coauthVersionLast="44" xr6:coauthVersionMax="44" xr10:uidLastSave="{00000000-0000-0000-0000-000000000000}"/>
  <bookViews>
    <workbookView xWindow="-110" yWindow="-110" windowWidth="19420" windowHeight="10420" xr2:uid="{00000000-000D-0000-FFFF-FFFF00000000}"/>
  </bookViews>
  <sheets>
    <sheet name="Contents" sheetId="32" r:id="rId1"/>
    <sheet name="Notes" sheetId="33" r:id="rId2"/>
    <sheet name="2019 Birmingham" sheetId="45" state="hidden" r:id="rId3"/>
    <sheet name="2019 CN All (unround)" sheetId="40" state="hidden" r:id="rId4"/>
    <sheet name="2019" sheetId="43" state="hidden" r:id="rId5"/>
    <sheet name="2018" sheetId="39" state="hidden" r:id="rId6"/>
    <sheet name="2017" sheetId="16" state="hidden" r:id="rId7"/>
    <sheet name="2016" sheetId="15" state="hidden" r:id="rId8"/>
    <sheet name="2015" sheetId="14" state="hidden" r:id="rId9"/>
    <sheet name="2014" sheetId="12" state="hidden" r:id="rId10"/>
    <sheet name="2013" sheetId="13" state="hidden" r:id="rId11"/>
    <sheet name="2012" sheetId="11" state="hidden" r:id="rId12"/>
    <sheet name="2011" sheetId="10" state="hidden" r:id="rId13"/>
    <sheet name="2010" sheetId="9" state="hidden" r:id="rId14"/>
    <sheet name="2009" sheetId="8" state="hidden" r:id="rId15"/>
    <sheet name="2008" sheetId="7" state="hidden" r:id="rId16"/>
    <sheet name="2007" sheetId="6" state="hidden" r:id="rId17"/>
    <sheet name="2006" sheetId="5" state="hidden" r:id="rId18"/>
    <sheet name="2005" sheetId="4" state="hidden" r:id="rId19"/>
    <sheet name="2004" sheetId="3" state="hidden" r:id="rId20"/>
    <sheet name="2003" sheetId="2" state="hidden" r:id="rId21"/>
    <sheet name="2002" sheetId="1" state="hidden" r:id="rId22"/>
    <sheet name="2020 orgin_destination" sheetId="44" r:id="rId23"/>
    <sheet name="time series number" sheetId="35" r:id="rId24"/>
    <sheet name="time series rate" sheetId="31" r:id="rId25"/>
    <sheet name="ASMR" sheetId="25" r:id="rId26"/>
    <sheet name=" five year estimates" sheetId="26" r:id="rId27"/>
    <sheet name="ten year estimates" sheetId="23" r:id="rId28"/>
    <sheet name="Chart_In" sheetId="22" state="hidden" r:id="rId29"/>
    <sheet name="Chart_Out" sheetId="24" state="hidden" r:id="rId30"/>
    <sheet name="syoa_out" sheetId="21" state="hidden" r:id="rId31"/>
    <sheet name="syoa_in" sheetId="19" state="hidden" r:id="rId32"/>
    <sheet name="workings rates" sheetId="17" state="hidden" r:id="rId33"/>
    <sheet name="Fig 2" sheetId="41" state="hidden" r:id="rId34"/>
    <sheet name="Table1" sheetId="48" state="hidden" r:id="rId35"/>
    <sheet name="Table2" sheetId="47" state="hidden" r:id="rId36"/>
    <sheet name="Table5 sex" sheetId="49" state="hidden" r:id="rId37"/>
  </sheets>
  <definedNames>
    <definedName name="CN_syoa_inflows" localSheetId="31">syoa_in!$A$2:$D$204</definedName>
    <definedName name="CN_syoa_outflows">syoa_out!$A$1:$D$203</definedName>
    <definedName name="Estimating_Internal_migration" localSheetId="23">'time series number'!$N$9</definedName>
    <definedName name="_xlnm.Print_Area" localSheetId="26">' five year estimates'!$A$1:$N$49</definedName>
    <definedName name="_xlnm.Print_Area" localSheetId="6">'2017'!$A$1:$M$112</definedName>
    <definedName name="_xlnm.Print_Area" localSheetId="5">'2018'!$A$1:$AG$112</definedName>
    <definedName name="_xlnm.Print_Area" localSheetId="4">'2019'!$A$1:$AF$112</definedName>
    <definedName name="_xlnm.Print_Area" localSheetId="2">'2019 Birmingham'!$A$1:$M$345</definedName>
    <definedName name="_xlnm.Print_Area" localSheetId="3">'2019 CN All (unround)'!$A$1:$M$345</definedName>
    <definedName name="_xlnm.Print_Area" localSheetId="22">'2020 orgin_destination'!$A$1:$AF$105</definedName>
    <definedName name="_xlnm.Print_Area" localSheetId="0">Contents!$A$1:$B$21</definedName>
    <definedName name="_xlnm.Print_Area" localSheetId="35">Table2!$A$1:$M$350</definedName>
    <definedName name="_xlnm.Print_Area" localSheetId="24">'time series rate'!$A$1:$Q$28</definedName>
    <definedName name="_xlnm.Print_Titles" localSheetId="2">'2019 Birmingham'!$1:$4</definedName>
    <definedName name="_xlnm.Print_Titles" localSheetId="3">'2019 CN All (unround)'!$1:$4</definedName>
    <definedName name="_xlnm.Print_Titles" localSheetId="35">Table2!$1:$3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07" i="19" l="1"/>
  <c r="S107" i="19"/>
  <c r="Q106" i="19"/>
  <c r="Q107" i="19"/>
  <c r="H30" i="41" s="1"/>
  <c r="P107" i="19"/>
  <c r="G30" i="41" s="1"/>
  <c r="S108" i="19"/>
  <c r="J31" i="41" s="1"/>
  <c r="J36" i="41" s="1"/>
  <c r="J37" i="41" s="1"/>
  <c r="T108" i="19"/>
  <c r="K31" i="41" s="1"/>
  <c r="K36" i="41" s="1"/>
  <c r="K37" i="41" s="1"/>
  <c r="Q108" i="19"/>
  <c r="H31" i="41" s="1"/>
  <c r="H36" i="41" s="1"/>
  <c r="H37" i="41" s="1"/>
  <c r="P108" i="19"/>
  <c r="G31" i="41" s="1"/>
  <c r="G36" i="41" s="1"/>
  <c r="G37" i="41" s="1"/>
  <c r="T106" i="19"/>
  <c r="K29" i="41" s="1"/>
  <c r="S106" i="19"/>
  <c r="J29" i="41" s="1"/>
  <c r="P106" i="19"/>
  <c r="G29" i="41" s="1"/>
  <c r="U106" i="19" l="1"/>
  <c r="L29" i="41" s="1"/>
  <c r="M106" i="19"/>
  <c r="D29" i="41" s="1"/>
  <c r="N106" i="19"/>
  <c r="E29" i="41" s="1"/>
  <c r="S109" i="19"/>
  <c r="J30" i="41"/>
  <c r="T109" i="19"/>
  <c r="H29" i="41"/>
  <c r="P109" i="19"/>
  <c r="K30" i="41"/>
  <c r="U107" i="19"/>
  <c r="R106" i="19"/>
  <c r="Q109" i="19"/>
  <c r="R107" i="19"/>
  <c r="M107" i="19"/>
  <c r="U108" i="19"/>
  <c r="L31" i="41" s="1"/>
  <c r="L36" i="41" s="1"/>
  <c r="L37" i="41" s="1"/>
  <c r="N108" i="19"/>
  <c r="E31" i="41" s="1"/>
  <c r="E36" i="41" s="1"/>
  <c r="E37" i="41" s="1"/>
  <c r="M108" i="19"/>
  <c r="D31" i="41" s="1"/>
  <c r="D36" i="41" s="1"/>
  <c r="D37" i="41" s="1"/>
  <c r="R108" i="19"/>
  <c r="I31" i="41" s="1"/>
  <c r="I36" i="41" s="1"/>
  <c r="I37" i="41" s="1"/>
  <c r="N107" i="19"/>
  <c r="M109" i="19" l="1"/>
  <c r="D30" i="41"/>
  <c r="R109" i="19"/>
  <c r="I30" i="41"/>
  <c r="N109" i="19"/>
  <c r="E30" i="41"/>
  <c r="E32" i="41" s="1"/>
  <c r="O106" i="19"/>
  <c r="F29" i="41" s="1"/>
  <c r="I29" i="41"/>
  <c r="U109" i="19"/>
  <c r="L30" i="41"/>
  <c r="O107" i="19"/>
  <c r="O108" i="19"/>
  <c r="F31" i="41" s="1"/>
  <c r="F36" i="41" s="1"/>
  <c r="F37" i="41" s="1"/>
  <c r="O109" i="19" l="1"/>
  <c r="F30" i="41"/>
  <c r="F32" i="41" s="1"/>
  <c r="C25" i="49"/>
  <c r="D25" i="49"/>
  <c r="E25" i="49"/>
  <c r="F25" i="49"/>
  <c r="G25" i="49"/>
  <c r="H25" i="49"/>
  <c r="I25" i="49"/>
  <c r="J25" i="49"/>
  <c r="B25" i="49"/>
  <c r="K94" i="19"/>
  <c r="L94" i="19"/>
  <c r="M94" i="19"/>
  <c r="N102" i="19"/>
  <c r="N101" i="19"/>
  <c r="N100" i="19"/>
  <c r="N99" i="19"/>
  <c r="M102" i="19"/>
  <c r="M101" i="19"/>
  <c r="M100" i="19"/>
  <c r="M99" i="19"/>
  <c r="I93" i="19"/>
  <c r="H93" i="19"/>
  <c r="H4" i="19"/>
  <c r="I4" i="19"/>
  <c r="H5" i="19"/>
  <c r="I5" i="19"/>
  <c r="H6" i="19"/>
  <c r="I6" i="19"/>
  <c r="H7" i="19"/>
  <c r="I7" i="19"/>
  <c r="H8" i="19"/>
  <c r="I8" i="19"/>
  <c r="H9" i="19"/>
  <c r="I9" i="19"/>
  <c r="H10" i="19"/>
  <c r="I10" i="19"/>
  <c r="H11" i="19"/>
  <c r="I11" i="19"/>
  <c r="H12" i="19"/>
  <c r="I12" i="19"/>
  <c r="H13" i="19"/>
  <c r="I13" i="19"/>
  <c r="H14" i="19"/>
  <c r="I14" i="19"/>
  <c r="H15" i="19"/>
  <c r="I15" i="19"/>
  <c r="H16" i="19"/>
  <c r="I16" i="19"/>
  <c r="H17" i="19"/>
  <c r="I17" i="19"/>
  <c r="H18" i="19"/>
  <c r="I18" i="19"/>
  <c r="H19" i="19"/>
  <c r="I19" i="19"/>
  <c r="H20" i="19"/>
  <c r="I20" i="19"/>
  <c r="H21" i="19"/>
  <c r="I21" i="19"/>
  <c r="H22" i="19"/>
  <c r="I22" i="19"/>
  <c r="H23" i="19"/>
  <c r="I23" i="19"/>
  <c r="H24" i="19"/>
  <c r="I24" i="19"/>
  <c r="H25" i="19"/>
  <c r="I25" i="19"/>
  <c r="H26" i="19"/>
  <c r="I26" i="19"/>
  <c r="H27" i="19"/>
  <c r="I27" i="19"/>
  <c r="H28" i="19"/>
  <c r="I28" i="19"/>
  <c r="H29" i="19"/>
  <c r="I29" i="19"/>
  <c r="H30" i="19"/>
  <c r="I30" i="19"/>
  <c r="H31" i="19"/>
  <c r="I31" i="19"/>
  <c r="H32" i="19"/>
  <c r="I32" i="19"/>
  <c r="H33" i="19"/>
  <c r="I33" i="19"/>
  <c r="H34" i="19"/>
  <c r="I34" i="19"/>
  <c r="H35" i="19"/>
  <c r="I35" i="19"/>
  <c r="H36" i="19"/>
  <c r="I36" i="19"/>
  <c r="H37" i="19"/>
  <c r="I37" i="19"/>
  <c r="H38" i="19"/>
  <c r="I38" i="19"/>
  <c r="H39" i="19"/>
  <c r="I39" i="19"/>
  <c r="H40" i="19"/>
  <c r="I40" i="19"/>
  <c r="H41" i="19"/>
  <c r="I41" i="19"/>
  <c r="H42" i="19"/>
  <c r="I42" i="19"/>
  <c r="H43" i="19"/>
  <c r="I43" i="19"/>
  <c r="H44" i="19"/>
  <c r="I44" i="19"/>
  <c r="H45" i="19"/>
  <c r="I45" i="19"/>
  <c r="H46" i="19"/>
  <c r="I46" i="19"/>
  <c r="H47" i="19"/>
  <c r="I47" i="19"/>
  <c r="H48" i="19"/>
  <c r="I48" i="19"/>
  <c r="H49" i="19"/>
  <c r="I49" i="19"/>
  <c r="H50" i="19"/>
  <c r="I50" i="19"/>
  <c r="H51" i="19"/>
  <c r="I51" i="19"/>
  <c r="H52" i="19"/>
  <c r="I52" i="19"/>
  <c r="H53" i="19"/>
  <c r="I53" i="19"/>
  <c r="H54" i="19"/>
  <c r="I54" i="19"/>
  <c r="H55" i="19"/>
  <c r="I55" i="19"/>
  <c r="H56" i="19"/>
  <c r="I56" i="19"/>
  <c r="H57" i="19"/>
  <c r="I57" i="19"/>
  <c r="H58" i="19"/>
  <c r="I58" i="19"/>
  <c r="H59" i="19"/>
  <c r="I59" i="19"/>
  <c r="H60" i="19"/>
  <c r="I60" i="19"/>
  <c r="H61" i="19"/>
  <c r="I61" i="19"/>
  <c r="H62" i="19"/>
  <c r="I62" i="19"/>
  <c r="H63" i="19"/>
  <c r="I63" i="19"/>
  <c r="H64" i="19"/>
  <c r="I64" i="19"/>
  <c r="H65" i="19"/>
  <c r="I65" i="19"/>
  <c r="H66" i="19"/>
  <c r="I66" i="19"/>
  <c r="H67" i="19"/>
  <c r="I67" i="19"/>
  <c r="H68" i="19"/>
  <c r="I68" i="19"/>
  <c r="H69" i="19"/>
  <c r="I69" i="19"/>
  <c r="H70" i="19"/>
  <c r="I70" i="19"/>
  <c r="H71" i="19"/>
  <c r="I71" i="19"/>
  <c r="H72" i="19"/>
  <c r="I72" i="19"/>
  <c r="H73" i="19"/>
  <c r="I73" i="19"/>
  <c r="H74" i="19"/>
  <c r="I74" i="19"/>
  <c r="H75" i="19"/>
  <c r="I75" i="19"/>
  <c r="H76" i="19"/>
  <c r="I76" i="19"/>
  <c r="H77" i="19"/>
  <c r="I77" i="19"/>
  <c r="H78" i="19"/>
  <c r="I78" i="19"/>
  <c r="H79" i="19"/>
  <c r="I79" i="19"/>
  <c r="H80" i="19"/>
  <c r="I80" i="19"/>
  <c r="H81" i="19"/>
  <c r="I81" i="19"/>
  <c r="H82" i="19"/>
  <c r="I82" i="19"/>
  <c r="H83" i="19"/>
  <c r="I83" i="19"/>
  <c r="H84" i="19"/>
  <c r="I84" i="19"/>
  <c r="H85" i="19"/>
  <c r="I85" i="19"/>
  <c r="H86" i="19"/>
  <c r="I86" i="19"/>
  <c r="H87" i="19"/>
  <c r="I87" i="19"/>
  <c r="H88" i="19"/>
  <c r="I88" i="19"/>
  <c r="H89" i="19"/>
  <c r="I89" i="19"/>
  <c r="H90" i="19"/>
  <c r="I90" i="19"/>
  <c r="H91" i="19"/>
  <c r="I91" i="19"/>
  <c r="H92" i="19"/>
  <c r="I92" i="19"/>
  <c r="I3" i="19"/>
  <c r="H3" i="19"/>
  <c r="J16" i="19" l="1"/>
  <c r="J12" i="19"/>
  <c r="J51" i="19"/>
  <c r="J47" i="19"/>
  <c r="J39" i="19"/>
  <c r="J35" i="19"/>
  <c r="J31" i="19"/>
  <c r="J27" i="19"/>
  <c r="J19" i="19"/>
  <c r="J50" i="19"/>
  <c r="J72" i="19"/>
  <c r="J68" i="19"/>
  <c r="J83" i="19"/>
  <c r="J59" i="19"/>
  <c r="J91" i="19"/>
  <c r="J79" i="19"/>
  <c r="J71" i="19"/>
  <c r="J67" i="19"/>
  <c r="J11" i="19"/>
  <c r="J82" i="19"/>
  <c r="J74" i="19"/>
  <c r="J58" i="19"/>
  <c r="J54" i="19"/>
  <c r="J10" i="19"/>
  <c r="J86" i="19"/>
  <c r="J65" i="19"/>
  <c r="J61" i="19"/>
  <c r="J90" i="19"/>
  <c r="J15" i="19"/>
  <c r="J42" i="19"/>
  <c r="J34" i="19"/>
  <c r="J30" i="19"/>
  <c r="J6" i="19"/>
  <c r="J75" i="19"/>
  <c r="J33" i="19"/>
  <c r="J29" i="19"/>
  <c r="J25" i="19"/>
  <c r="J66" i="19"/>
  <c r="J40" i="19"/>
  <c r="J36" i="19"/>
  <c r="J43" i="19"/>
  <c r="J84" i="19"/>
  <c r="J81" i="19"/>
  <c r="J77" i="19"/>
  <c r="J70" i="19"/>
  <c r="J63" i="19"/>
  <c r="J56" i="19"/>
  <c r="J52" i="19"/>
  <c r="J49" i="19"/>
  <c r="J45" i="19"/>
  <c r="J38" i="19"/>
  <c r="J23" i="19"/>
  <c r="J8" i="19"/>
  <c r="J4" i="19"/>
  <c r="J88" i="19"/>
  <c r="J87" i="19"/>
  <c r="J80" i="19"/>
  <c r="J76" i="19"/>
  <c r="J73" i="19"/>
  <c r="J69" i="19"/>
  <c r="J62" i="19"/>
  <c r="J55" i="19"/>
  <c r="J48" i="19"/>
  <c r="J44" i="19"/>
  <c r="J41" i="19"/>
  <c r="J37" i="19"/>
  <c r="J26" i="19"/>
  <c r="J22" i="19"/>
  <c r="J7" i="19"/>
  <c r="J18" i="19"/>
  <c r="J14" i="19"/>
  <c r="J21" i="19"/>
  <c r="J32" i="19"/>
  <c r="J28" i="19"/>
  <c r="J17" i="19"/>
  <c r="J13" i="19"/>
  <c r="J92" i="19"/>
  <c r="J89" i="19"/>
  <c r="J85" i="19"/>
  <c r="J78" i="19"/>
  <c r="J64" i="19"/>
  <c r="J60" i="19"/>
  <c r="J57" i="19"/>
  <c r="J53" i="19"/>
  <c r="J46" i="19"/>
  <c r="J24" i="19"/>
  <c r="J20" i="19"/>
  <c r="J9" i="19"/>
  <c r="J5" i="19"/>
  <c r="J93" i="19"/>
  <c r="B6" i="44" l="1"/>
  <c r="C6" i="44"/>
  <c r="D6" i="44"/>
  <c r="E6" i="44"/>
  <c r="F6" i="44"/>
  <c r="G6" i="44"/>
  <c r="H6" i="44"/>
  <c r="I6" i="44"/>
  <c r="J6" i="44"/>
  <c r="K6" i="44"/>
  <c r="L6" i="44"/>
  <c r="M6" i="44"/>
  <c r="B7" i="44"/>
  <c r="C7" i="44"/>
  <c r="D7" i="44"/>
  <c r="E7" i="44"/>
  <c r="F7" i="44"/>
  <c r="G7" i="44"/>
  <c r="H7" i="44"/>
  <c r="I7" i="44"/>
  <c r="J7" i="44"/>
  <c r="K7" i="44"/>
  <c r="L7" i="44"/>
  <c r="M7" i="44"/>
  <c r="B8" i="44"/>
  <c r="C8" i="44"/>
  <c r="D8" i="44"/>
  <c r="E8" i="44"/>
  <c r="F8" i="44"/>
  <c r="G8" i="44"/>
  <c r="H8" i="44"/>
  <c r="I8" i="44"/>
  <c r="J8" i="44"/>
  <c r="K8" i="44"/>
  <c r="L8" i="44"/>
  <c r="M8" i="44"/>
  <c r="B9" i="44"/>
  <c r="C9" i="44"/>
  <c r="D9" i="44"/>
  <c r="E9" i="44"/>
  <c r="F9" i="44"/>
  <c r="G9" i="44"/>
  <c r="H9" i="44"/>
  <c r="I9" i="44"/>
  <c r="J9" i="44"/>
  <c r="K9" i="44"/>
  <c r="L9" i="44"/>
  <c r="M9" i="44"/>
  <c r="B10" i="44"/>
  <c r="C10" i="44"/>
  <c r="D10" i="44"/>
  <c r="E10" i="44"/>
  <c r="F10" i="44"/>
  <c r="G10" i="44"/>
  <c r="H10" i="44"/>
  <c r="I10" i="44"/>
  <c r="J10" i="44"/>
  <c r="K10" i="44"/>
  <c r="L10" i="44"/>
  <c r="M10" i="44"/>
  <c r="B11" i="44"/>
  <c r="C11" i="44"/>
  <c r="D11" i="44"/>
  <c r="E11" i="44"/>
  <c r="F11" i="44"/>
  <c r="G11" i="44"/>
  <c r="H11" i="44"/>
  <c r="I11" i="44"/>
  <c r="J11" i="44"/>
  <c r="K11" i="44"/>
  <c r="L11" i="44"/>
  <c r="M11" i="44"/>
  <c r="B12" i="44"/>
  <c r="C12" i="44"/>
  <c r="D12" i="44"/>
  <c r="E12" i="44"/>
  <c r="F12" i="44"/>
  <c r="G12" i="44"/>
  <c r="H12" i="44"/>
  <c r="I12" i="44"/>
  <c r="J12" i="44"/>
  <c r="K12" i="44"/>
  <c r="L12" i="44"/>
  <c r="M12" i="44"/>
  <c r="B13" i="44"/>
  <c r="C13" i="44"/>
  <c r="D13" i="44"/>
  <c r="E13" i="44"/>
  <c r="F13" i="44"/>
  <c r="G13" i="44"/>
  <c r="H13" i="44"/>
  <c r="I13" i="44"/>
  <c r="J13" i="44"/>
  <c r="K13" i="44"/>
  <c r="L13" i="44"/>
  <c r="M13" i="44"/>
  <c r="B14" i="44"/>
  <c r="C14" i="44"/>
  <c r="D14" i="44"/>
  <c r="E14" i="44"/>
  <c r="F14" i="44"/>
  <c r="G14" i="44"/>
  <c r="H14" i="44"/>
  <c r="I14" i="44"/>
  <c r="J14" i="44"/>
  <c r="K14" i="44"/>
  <c r="L14" i="44"/>
  <c r="M14" i="44"/>
  <c r="B15" i="44"/>
  <c r="C15" i="44"/>
  <c r="D15" i="44"/>
  <c r="E15" i="44"/>
  <c r="F15" i="44"/>
  <c r="G15" i="44"/>
  <c r="H15" i="44"/>
  <c r="I15" i="44"/>
  <c r="J15" i="44"/>
  <c r="K15" i="44"/>
  <c r="L15" i="44"/>
  <c r="M15" i="44"/>
  <c r="B16" i="44"/>
  <c r="C16" i="44"/>
  <c r="D16" i="44"/>
  <c r="E16" i="44"/>
  <c r="F16" i="44"/>
  <c r="G16" i="44"/>
  <c r="H16" i="44"/>
  <c r="I16" i="44"/>
  <c r="J16" i="44"/>
  <c r="K16" i="44"/>
  <c r="L16" i="44"/>
  <c r="M16" i="44"/>
  <c r="B17" i="44"/>
  <c r="C17" i="44"/>
  <c r="D17" i="44"/>
  <c r="E17" i="44"/>
  <c r="F17" i="44"/>
  <c r="G17" i="44"/>
  <c r="H17" i="44"/>
  <c r="I17" i="44"/>
  <c r="J17" i="44"/>
  <c r="K17" i="44"/>
  <c r="L17" i="44"/>
  <c r="M17" i="44"/>
  <c r="B18" i="44"/>
  <c r="C18" i="44"/>
  <c r="D18" i="44"/>
  <c r="E18" i="44"/>
  <c r="F18" i="44"/>
  <c r="G18" i="44"/>
  <c r="H18" i="44"/>
  <c r="I18" i="44"/>
  <c r="J18" i="44"/>
  <c r="K18" i="44"/>
  <c r="L18" i="44"/>
  <c r="M18" i="44"/>
  <c r="B19" i="44"/>
  <c r="C19" i="44"/>
  <c r="D19" i="44"/>
  <c r="E19" i="44"/>
  <c r="F19" i="44"/>
  <c r="G19" i="44"/>
  <c r="H19" i="44"/>
  <c r="I19" i="44"/>
  <c r="J19" i="44"/>
  <c r="K19" i="44"/>
  <c r="L19" i="44"/>
  <c r="M19" i="44"/>
  <c r="B20" i="44"/>
  <c r="C20" i="44"/>
  <c r="D20" i="44"/>
  <c r="E20" i="44"/>
  <c r="F20" i="44"/>
  <c r="G20" i="44"/>
  <c r="H20" i="44"/>
  <c r="I20" i="44"/>
  <c r="J20" i="44"/>
  <c r="K20" i="44"/>
  <c r="L20" i="44"/>
  <c r="M20" i="44"/>
  <c r="B21" i="44"/>
  <c r="C21" i="44"/>
  <c r="D21" i="44"/>
  <c r="E21" i="44"/>
  <c r="F21" i="44"/>
  <c r="G21" i="44"/>
  <c r="H21" i="44"/>
  <c r="I21" i="44"/>
  <c r="J21" i="44"/>
  <c r="K21" i="44"/>
  <c r="L21" i="44"/>
  <c r="M21" i="44"/>
  <c r="B22" i="44"/>
  <c r="C22" i="44"/>
  <c r="D22" i="44"/>
  <c r="E22" i="44"/>
  <c r="F22" i="44"/>
  <c r="G22" i="44"/>
  <c r="H22" i="44"/>
  <c r="I22" i="44"/>
  <c r="J22" i="44"/>
  <c r="K22" i="44"/>
  <c r="L22" i="44"/>
  <c r="M22" i="44"/>
  <c r="B23" i="44"/>
  <c r="C23" i="44"/>
  <c r="D23" i="44"/>
  <c r="E23" i="44"/>
  <c r="F23" i="44"/>
  <c r="G23" i="44"/>
  <c r="H23" i="44"/>
  <c r="I23" i="44"/>
  <c r="J23" i="44"/>
  <c r="K23" i="44"/>
  <c r="L23" i="44"/>
  <c r="M23" i="44"/>
  <c r="B24" i="44"/>
  <c r="C24" i="44"/>
  <c r="D24" i="44"/>
  <c r="E24" i="44"/>
  <c r="F24" i="44"/>
  <c r="G24" i="44"/>
  <c r="H24" i="44"/>
  <c r="I24" i="44"/>
  <c r="J24" i="44"/>
  <c r="K24" i="44"/>
  <c r="L24" i="44"/>
  <c r="M24" i="44"/>
  <c r="B25" i="44"/>
  <c r="C25" i="44"/>
  <c r="D25" i="44"/>
  <c r="E25" i="44"/>
  <c r="F25" i="44"/>
  <c r="G25" i="44"/>
  <c r="H25" i="44"/>
  <c r="I25" i="44"/>
  <c r="J25" i="44"/>
  <c r="K25" i="44"/>
  <c r="L25" i="44"/>
  <c r="M25" i="44"/>
  <c r="B26" i="44"/>
  <c r="C26" i="44"/>
  <c r="D26" i="44"/>
  <c r="E26" i="44"/>
  <c r="F26" i="44"/>
  <c r="G26" i="44"/>
  <c r="H26" i="44"/>
  <c r="I26" i="44"/>
  <c r="J26" i="44"/>
  <c r="K26" i="44"/>
  <c r="L26" i="44"/>
  <c r="M26" i="44"/>
  <c r="B27" i="44"/>
  <c r="C27" i="44"/>
  <c r="D27" i="44"/>
  <c r="E27" i="44"/>
  <c r="F27" i="44"/>
  <c r="G27" i="44"/>
  <c r="H27" i="44"/>
  <c r="I27" i="44"/>
  <c r="J27" i="44"/>
  <c r="K27" i="44"/>
  <c r="L27" i="44"/>
  <c r="M27" i="44"/>
  <c r="B28" i="44"/>
  <c r="C28" i="44"/>
  <c r="D28" i="44"/>
  <c r="E28" i="44"/>
  <c r="F28" i="44"/>
  <c r="G28" i="44"/>
  <c r="H28" i="44"/>
  <c r="I28" i="44"/>
  <c r="J28" i="44"/>
  <c r="K28" i="44"/>
  <c r="L28" i="44"/>
  <c r="M28" i="44"/>
  <c r="B29" i="44"/>
  <c r="C29" i="44"/>
  <c r="D29" i="44"/>
  <c r="E29" i="44"/>
  <c r="F29" i="44"/>
  <c r="G29" i="44"/>
  <c r="H29" i="44"/>
  <c r="I29" i="44"/>
  <c r="J29" i="44"/>
  <c r="K29" i="44"/>
  <c r="L29" i="44"/>
  <c r="M29" i="44"/>
  <c r="B30" i="44"/>
  <c r="C30" i="44"/>
  <c r="D30" i="44"/>
  <c r="E30" i="44"/>
  <c r="F30" i="44"/>
  <c r="G30" i="44"/>
  <c r="H30" i="44"/>
  <c r="I30" i="44"/>
  <c r="J30" i="44"/>
  <c r="K30" i="44"/>
  <c r="L30" i="44"/>
  <c r="M30" i="44"/>
  <c r="B31" i="44"/>
  <c r="C31" i="44"/>
  <c r="D31" i="44"/>
  <c r="E31" i="44"/>
  <c r="F31" i="44"/>
  <c r="G31" i="44"/>
  <c r="H31" i="44"/>
  <c r="I31" i="44"/>
  <c r="J31" i="44"/>
  <c r="K31" i="44"/>
  <c r="L31" i="44"/>
  <c r="M31" i="44"/>
  <c r="B32" i="44"/>
  <c r="C32" i="44"/>
  <c r="D32" i="44"/>
  <c r="E32" i="44"/>
  <c r="F32" i="44"/>
  <c r="G32" i="44"/>
  <c r="H32" i="44"/>
  <c r="I32" i="44"/>
  <c r="J32" i="44"/>
  <c r="K32" i="44"/>
  <c r="L32" i="44"/>
  <c r="M32" i="44"/>
  <c r="B33" i="44"/>
  <c r="C33" i="44"/>
  <c r="D33" i="44"/>
  <c r="E33" i="44"/>
  <c r="F33" i="44"/>
  <c r="G33" i="44"/>
  <c r="H33" i="44"/>
  <c r="I33" i="44"/>
  <c r="J33" i="44"/>
  <c r="K33" i="44"/>
  <c r="L33" i="44"/>
  <c r="M33" i="44"/>
  <c r="B34" i="44"/>
  <c r="C34" i="44"/>
  <c r="D34" i="44"/>
  <c r="E34" i="44"/>
  <c r="F34" i="44"/>
  <c r="G34" i="44"/>
  <c r="H34" i="44"/>
  <c r="I34" i="44"/>
  <c r="J34" i="44"/>
  <c r="K34" i="44"/>
  <c r="L34" i="44"/>
  <c r="M34" i="44"/>
  <c r="B35" i="44"/>
  <c r="C35" i="44"/>
  <c r="D35" i="44"/>
  <c r="E35" i="44"/>
  <c r="F35" i="44"/>
  <c r="G35" i="44"/>
  <c r="H35" i="44"/>
  <c r="I35" i="44"/>
  <c r="J35" i="44"/>
  <c r="K35" i="44"/>
  <c r="L35" i="44"/>
  <c r="M35" i="44"/>
  <c r="B36" i="44"/>
  <c r="C36" i="44"/>
  <c r="D36" i="44"/>
  <c r="E36" i="44"/>
  <c r="F36" i="44"/>
  <c r="G36" i="44"/>
  <c r="H36" i="44"/>
  <c r="I36" i="44"/>
  <c r="J36" i="44"/>
  <c r="K36" i="44"/>
  <c r="L36" i="44"/>
  <c r="M36" i="44"/>
  <c r="B37" i="44"/>
  <c r="C37" i="44"/>
  <c r="D37" i="44"/>
  <c r="E37" i="44"/>
  <c r="F37" i="44"/>
  <c r="G37" i="44"/>
  <c r="H37" i="44"/>
  <c r="I37" i="44"/>
  <c r="J37" i="44"/>
  <c r="K37" i="44"/>
  <c r="L37" i="44"/>
  <c r="M37" i="44"/>
  <c r="B38" i="44"/>
  <c r="C38" i="44"/>
  <c r="D38" i="44"/>
  <c r="E38" i="44"/>
  <c r="F38" i="44"/>
  <c r="G38" i="44"/>
  <c r="H38" i="44"/>
  <c r="I38" i="44"/>
  <c r="J38" i="44"/>
  <c r="K38" i="44"/>
  <c r="L38" i="44"/>
  <c r="M38" i="44"/>
  <c r="B39" i="44"/>
  <c r="C39" i="44"/>
  <c r="D39" i="44"/>
  <c r="E39" i="44"/>
  <c r="F39" i="44"/>
  <c r="G39" i="44"/>
  <c r="H39" i="44"/>
  <c r="I39" i="44"/>
  <c r="J39" i="44"/>
  <c r="K39" i="44"/>
  <c r="L39" i="44"/>
  <c r="M39" i="44"/>
  <c r="B40" i="44"/>
  <c r="C40" i="44"/>
  <c r="D40" i="44"/>
  <c r="E40" i="44"/>
  <c r="F40" i="44"/>
  <c r="G40" i="44"/>
  <c r="H40" i="44"/>
  <c r="I40" i="44"/>
  <c r="J40" i="44"/>
  <c r="K40" i="44"/>
  <c r="L40" i="44"/>
  <c r="M40" i="44"/>
  <c r="B41" i="44"/>
  <c r="C41" i="44"/>
  <c r="D41" i="44"/>
  <c r="E41" i="44"/>
  <c r="F41" i="44"/>
  <c r="G41" i="44"/>
  <c r="H41" i="44"/>
  <c r="I41" i="44"/>
  <c r="J41" i="44"/>
  <c r="K41" i="44"/>
  <c r="L41" i="44"/>
  <c r="M41" i="44"/>
  <c r="B42" i="44"/>
  <c r="C42" i="44"/>
  <c r="D42" i="44"/>
  <c r="E42" i="44"/>
  <c r="F42" i="44"/>
  <c r="G42" i="44"/>
  <c r="H42" i="44"/>
  <c r="I42" i="44"/>
  <c r="J42" i="44"/>
  <c r="K42" i="44"/>
  <c r="L42" i="44"/>
  <c r="M42" i="44"/>
  <c r="B43" i="44"/>
  <c r="C43" i="44"/>
  <c r="D43" i="44"/>
  <c r="E43" i="44"/>
  <c r="F43" i="44"/>
  <c r="G43" i="44"/>
  <c r="H43" i="44"/>
  <c r="I43" i="44"/>
  <c r="J43" i="44"/>
  <c r="K43" i="44"/>
  <c r="L43" i="44"/>
  <c r="M43" i="44"/>
  <c r="B44" i="44"/>
  <c r="C44" i="44"/>
  <c r="D44" i="44"/>
  <c r="E44" i="44"/>
  <c r="F44" i="44"/>
  <c r="G44" i="44"/>
  <c r="H44" i="44"/>
  <c r="I44" i="44"/>
  <c r="J44" i="44"/>
  <c r="K44" i="44"/>
  <c r="L44" i="44"/>
  <c r="M44" i="44"/>
  <c r="B45" i="44"/>
  <c r="C45" i="44"/>
  <c r="D45" i="44"/>
  <c r="E45" i="44"/>
  <c r="F45" i="44"/>
  <c r="G45" i="44"/>
  <c r="H45" i="44"/>
  <c r="I45" i="44"/>
  <c r="J45" i="44"/>
  <c r="K45" i="44"/>
  <c r="L45" i="44"/>
  <c r="M45" i="44"/>
  <c r="C5" i="44"/>
  <c r="D5" i="44"/>
  <c r="E5" i="44"/>
  <c r="F5" i="44"/>
  <c r="G5" i="44"/>
  <c r="H5" i="44"/>
  <c r="I5" i="44"/>
  <c r="J5" i="44"/>
  <c r="K5" i="44"/>
  <c r="L5" i="44"/>
  <c r="M5" i="44"/>
  <c r="B5" i="44" l="1"/>
  <c r="C22" i="49" l="1"/>
  <c r="D22" i="49"/>
  <c r="E22" i="49"/>
  <c r="F22" i="49"/>
  <c r="G22" i="49"/>
  <c r="H22" i="49"/>
  <c r="I22" i="49"/>
  <c r="J22" i="49"/>
  <c r="B22" i="49"/>
  <c r="B21" i="49"/>
  <c r="C21" i="49"/>
  <c r="D21" i="49"/>
  <c r="E21" i="49"/>
  <c r="F21" i="49"/>
  <c r="G21" i="49"/>
  <c r="H21" i="49"/>
  <c r="I21" i="49"/>
  <c r="J21" i="49"/>
  <c r="A6" i="45" l="1"/>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1" i="45"/>
  <c r="A42" i="45"/>
  <c r="A43" i="45"/>
  <c r="A44" i="45"/>
  <c r="A45" i="45"/>
  <c r="A46" i="45"/>
  <c r="A47" i="45"/>
  <c r="A48"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184" i="45"/>
  <c r="A185" i="45"/>
  <c r="A186" i="45"/>
  <c r="A187" i="45"/>
  <c r="A188" i="45"/>
  <c r="A189" i="45"/>
  <c r="A190" i="45"/>
  <c r="A191" i="45"/>
  <c r="A192" i="45"/>
  <c r="A193" i="45"/>
  <c r="A194" i="45"/>
  <c r="A195" i="45"/>
  <c r="A196" i="45"/>
  <c r="A197" i="45"/>
  <c r="A198" i="45"/>
  <c r="A199" i="45"/>
  <c r="A200" i="45"/>
  <c r="A201" i="45"/>
  <c r="A202" i="45"/>
  <c r="A203" i="45"/>
  <c r="A204" i="45"/>
  <c r="A205" i="45"/>
  <c r="A206" i="45"/>
  <c r="A207" i="45"/>
  <c r="A208" i="45"/>
  <c r="A209" i="45"/>
  <c r="A210" i="45"/>
  <c r="A211" i="45"/>
  <c r="A212" i="45"/>
  <c r="A213" i="45"/>
  <c r="A214" i="45"/>
  <c r="A215" i="45"/>
  <c r="A216" i="45"/>
  <c r="A217" i="45"/>
  <c r="A218" i="45"/>
  <c r="A219" i="45"/>
  <c r="A220"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7" i="45"/>
  <c r="A298" i="45"/>
  <c r="A299" i="45"/>
  <c r="A300" i="45"/>
  <c r="A301" i="45"/>
  <c r="A302" i="45"/>
  <c r="A303" i="45"/>
  <c r="A304" i="45"/>
  <c r="A305" i="45"/>
  <c r="A306" i="45"/>
  <c r="A307" i="45"/>
  <c r="A308" i="45"/>
  <c r="A309" i="45"/>
  <c r="A310" i="45"/>
  <c r="A311" i="45"/>
  <c r="A312" i="45"/>
  <c r="A313" i="45"/>
  <c r="A314" i="45"/>
  <c r="A315" i="45"/>
  <c r="A316" i="45"/>
  <c r="A317" i="45"/>
  <c r="A318" i="45"/>
  <c r="A319" i="45"/>
  <c r="A320" i="45"/>
  <c r="A321" i="45"/>
  <c r="A322" i="45"/>
  <c r="A323" i="45"/>
  <c r="A324" i="45"/>
  <c r="A325" i="45"/>
  <c r="A326" i="45"/>
  <c r="A327" i="45"/>
  <c r="A328" i="45"/>
  <c r="A329" i="45"/>
  <c r="A330" i="45"/>
  <c r="A331" i="45"/>
  <c r="A332" i="45"/>
  <c r="A333" i="45"/>
  <c r="A334" i="45"/>
  <c r="A335" i="45"/>
  <c r="A336" i="45"/>
  <c r="A337" i="45"/>
  <c r="A338" i="45"/>
  <c r="A339" i="45"/>
  <c r="A340" i="45"/>
  <c r="A341" i="45"/>
  <c r="A342" i="45"/>
  <c r="A343" i="45"/>
  <c r="A344" i="45"/>
  <c r="A345" i="45"/>
  <c r="A346" i="45"/>
  <c r="A5" i="45"/>
  <c r="O6" i="40" l="1"/>
  <c r="O7" i="40"/>
  <c r="O8" i="40"/>
  <c r="O9" i="40"/>
  <c r="O10" i="40"/>
  <c r="O11" i="40"/>
  <c r="O12" i="40"/>
  <c r="O13" i="40"/>
  <c r="O14" i="40"/>
  <c r="O15" i="40"/>
  <c r="O16" i="40"/>
  <c r="O17" i="40"/>
  <c r="O18" i="40"/>
  <c r="O19" i="40"/>
  <c r="O20" i="40"/>
  <c r="O21" i="40"/>
  <c r="O22" i="40"/>
  <c r="O23" i="40"/>
  <c r="O24" i="40"/>
  <c r="O25" i="40"/>
  <c r="O26" i="40"/>
  <c r="O27" i="40"/>
  <c r="O28" i="40"/>
  <c r="O29" i="40"/>
  <c r="O30" i="40"/>
  <c r="O31" i="40"/>
  <c r="O32" i="40"/>
  <c r="O33" i="40"/>
  <c r="O34" i="40"/>
  <c r="O35" i="40"/>
  <c r="O36" i="40"/>
  <c r="O37" i="40"/>
  <c r="O38" i="40"/>
  <c r="O39" i="40"/>
  <c r="O40" i="40"/>
  <c r="O41" i="40"/>
  <c r="O42" i="40"/>
  <c r="O43" i="40"/>
  <c r="O44" i="40"/>
  <c r="O45" i="40"/>
  <c r="O46" i="40"/>
  <c r="O47" i="40"/>
  <c r="O48" i="40"/>
  <c r="O49" i="40"/>
  <c r="O50" i="40"/>
  <c r="O51" i="40"/>
  <c r="O52" i="40"/>
  <c r="O53" i="40"/>
  <c r="O54" i="40"/>
  <c r="O55" i="40"/>
  <c r="O56" i="40"/>
  <c r="O57" i="40"/>
  <c r="O58" i="40"/>
  <c r="O59" i="40"/>
  <c r="O60" i="40"/>
  <c r="O61" i="40"/>
  <c r="O62" i="40"/>
  <c r="O63" i="40"/>
  <c r="O64" i="40"/>
  <c r="O65" i="40"/>
  <c r="O66" i="40"/>
  <c r="O67" i="40"/>
  <c r="O68" i="40"/>
  <c r="O69" i="40"/>
  <c r="O70" i="40"/>
  <c r="O71" i="40"/>
  <c r="O72" i="40"/>
  <c r="O73" i="40"/>
  <c r="O74" i="40"/>
  <c r="O75" i="40"/>
  <c r="O76" i="40"/>
  <c r="O77" i="40"/>
  <c r="O78" i="40"/>
  <c r="O79" i="40"/>
  <c r="O80" i="40"/>
  <c r="O81" i="40"/>
  <c r="O82" i="40"/>
  <c r="O83" i="40"/>
  <c r="O84" i="40"/>
  <c r="O85" i="40"/>
  <c r="O86" i="40"/>
  <c r="O87" i="40"/>
  <c r="O88" i="40"/>
  <c r="O89" i="40"/>
  <c r="O90" i="40"/>
  <c r="O91" i="40"/>
  <c r="O92" i="40"/>
  <c r="O93" i="40"/>
  <c r="O94" i="40"/>
  <c r="O95" i="40"/>
  <c r="O96" i="40"/>
  <c r="O97" i="40"/>
  <c r="O98" i="40"/>
  <c r="O99" i="40"/>
  <c r="O100" i="40"/>
  <c r="O101" i="40"/>
  <c r="O102" i="40"/>
  <c r="O103" i="40"/>
  <c r="O104" i="40"/>
  <c r="O105" i="40"/>
  <c r="O106" i="40"/>
  <c r="O107" i="40"/>
  <c r="O108" i="40"/>
  <c r="O109" i="40"/>
  <c r="O110" i="40"/>
  <c r="O111" i="40"/>
  <c r="O112" i="40"/>
  <c r="O113" i="40"/>
  <c r="O114" i="40"/>
  <c r="O115" i="40"/>
  <c r="O116" i="40"/>
  <c r="O117" i="40"/>
  <c r="O118" i="40"/>
  <c r="O119" i="40"/>
  <c r="O120" i="40"/>
  <c r="O121" i="40"/>
  <c r="O122" i="40"/>
  <c r="O123" i="40"/>
  <c r="O124" i="40"/>
  <c r="O125" i="40"/>
  <c r="O126" i="40"/>
  <c r="O127" i="40"/>
  <c r="O128" i="40"/>
  <c r="O129" i="40"/>
  <c r="O130" i="40"/>
  <c r="O131" i="40"/>
  <c r="O132" i="40"/>
  <c r="O133" i="40"/>
  <c r="O134" i="40"/>
  <c r="O135" i="40"/>
  <c r="O136" i="40"/>
  <c r="O137" i="40"/>
  <c r="O138" i="40"/>
  <c r="O139" i="40"/>
  <c r="O140" i="40"/>
  <c r="O141" i="40"/>
  <c r="O142" i="40"/>
  <c r="O143" i="40"/>
  <c r="O144" i="40"/>
  <c r="O145" i="40"/>
  <c r="O146" i="40"/>
  <c r="O147" i="40"/>
  <c r="O148" i="40"/>
  <c r="O149" i="40"/>
  <c r="O150" i="40"/>
  <c r="O151" i="40"/>
  <c r="O152" i="40"/>
  <c r="O153" i="40"/>
  <c r="O154" i="40"/>
  <c r="O155" i="40"/>
  <c r="O156" i="40"/>
  <c r="O157" i="40"/>
  <c r="O158" i="40"/>
  <c r="O159" i="40"/>
  <c r="O160" i="40"/>
  <c r="O161" i="40"/>
  <c r="O162" i="40"/>
  <c r="O163" i="40"/>
  <c r="O164" i="40"/>
  <c r="O165" i="40"/>
  <c r="O166" i="40"/>
  <c r="O167" i="40"/>
  <c r="O168" i="40"/>
  <c r="O169" i="40"/>
  <c r="O170" i="40"/>
  <c r="O171" i="40"/>
  <c r="O172" i="40"/>
  <c r="O173" i="40"/>
  <c r="O174" i="40"/>
  <c r="O175" i="40"/>
  <c r="O176" i="40"/>
  <c r="O177" i="40"/>
  <c r="O178" i="40"/>
  <c r="O179" i="40"/>
  <c r="O180" i="40"/>
  <c r="O181" i="40"/>
  <c r="O182" i="40"/>
  <c r="O183" i="40"/>
  <c r="O184" i="40"/>
  <c r="O185" i="40"/>
  <c r="O186" i="40"/>
  <c r="O187" i="40"/>
  <c r="O188" i="40"/>
  <c r="O189" i="40"/>
  <c r="O190" i="40"/>
  <c r="O191" i="40"/>
  <c r="O192" i="40"/>
  <c r="O193" i="40"/>
  <c r="O194" i="40"/>
  <c r="O195" i="40"/>
  <c r="O196" i="40"/>
  <c r="O197" i="40"/>
  <c r="O198" i="40"/>
  <c r="O199" i="40"/>
  <c r="O200" i="40"/>
  <c r="O201" i="40"/>
  <c r="O202" i="40"/>
  <c r="O203" i="40"/>
  <c r="O204" i="40"/>
  <c r="O205" i="40"/>
  <c r="O206" i="40"/>
  <c r="O207" i="40"/>
  <c r="O208" i="40"/>
  <c r="O209" i="40"/>
  <c r="O210" i="40"/>
  <c r="O211" i="40"/>
  <c r="O212" i="40"/>
  <c r="O213" i="40"/>
  <c r="O214" i="40"/>
  <c r="O215" i="40"/>
  <c r="O216" i="40"/>
  <c r="O217" i="40"/>
  <c r="O218" i="40"/>
  <c r="O219" i="40"/>
  <c r="O220" i="40"/>
  <c r="O221" i="40"/>
  <c r="O222" i="40"/>
  <c r="O223" i="40"/>
  <c r="O224" i="40"/>
  <c r="O225" i="40"/>
  <c r="O226" i="40"/>
  <c r="O227" i="40"/>
  <c r="O228" i="40"/>
  <c r="O229" i="40"/>
  <c r="O230" i="40"/>
  <c r="O231" i="40"/>
  <c r="O232" i="40"/>
  <c r="O233" i="40"/>
  <c r="O234" i="40"/>
  <c r="O235" i="40"/>
  <c r="O236" i="40"/>
  <c r="O237" i="40"/>
  <c r="O238" i="40"/>
  <c r="O239" i="40"/>
  <c r="O240" i="40"/>
  <c r="O241" i="40"/>
  <c r="O242" i="40"/>
  <c r="O243" i="40"/>
  <c r="O244" i="40"/>
  <c r="O245" i="40"/>
  <c r="O246" i="40"/>
  <c r="O247" i="40"/>
  <c r="O248" i="40"/>
  <c r="O249" i="40"/>
  <c r="O250" i="40"/>
  <c r="O251" i="40"/>
  <c r="O252" i="40"/>
  <c r="O253" i="40"/>
  <c r="O254" i="40"/>
  <c r="O255" i="40"/>
  <c r="O256" i="40"/>
  <c r="O257" i="40"/>
  <c r="O258" i="40"/>
  <c r="O259" i="40"/>
  <c r="O260" i="40"/>
  <c r="O261" i="40"/>
  <c r="O262" i="40"/>
  <c r="O263" i="40"/>
  <c r="O264" i="40"/>
  <c r="O265" i="40"/>
  <c r="O266" i="40"/>
  <c r="O267" i="40"/>
  <c r="O268" i="40"/>
  <c r="O269" i="40"/>
  <c r="O270" i="40"/>
  <c r="O271" i="40"/>
  <c r="O272" i="40"/>
  <c r="O273" i="40"/>
  <c r="O274" i="40"/>
  <c r="O275" i="40"/>
  <c r="O276" i="40"/>
  <c r="O277" i="40"/>
  <c r="O278" i="40"/>
  <c r="O279" i="40"/>
  <c r="O280" i="40"/>
  <c r="O281" i="40"/>
  <c r="O282" i="40"/>
  <c r="O283" i="40"/>
  <c r="O284" i="40"/>
  <c r="O285" i="40"/>
  <c r="O286" i="40"/>
  <c r="O287" i="40"/>
  <c r="O288" i="40"/>
  <c r="O289" i="40"/>
  <c r="O290" i="40"/>
  <c r="O291" i="40"/>
  <c r="O292" i="40"/>
  <c r="O293" i="40"/>
  <c r="O294" i="40"/>
  <c r="O295" i="40"/>
  <c r="O296" i="40"/>
  <c r="O297" i="40"/>
  <c r="O298" i="40"/>
  <c r="O299" i="40"/>
  <c r="O300" i="40"/>
  <c r="O301" i="40"/>
  <c r="O302" i="40"/>
  <c r="O303" i="40"/>
  <c r="O304" i="40"/>
  <c r="O305" i="40"/>
  <c r="O306" i="40"/>
  <c r="O307" i="40"/>
  <c r="O308" i="40"/>
  <c r="O309" i="40"/>
  <c r="O310" i="40"/>
  <c r="O311" i="40"/>
  <c r="O312" i="40"/>
  <c r="O313" i="40"/>
  <c r="O314" i="40"/>
  <c r="O315" i="40"/>
  <c r="O316" i="40"/>
  <c r="O317" i="40"/>
  <c r="O318" i="40"/>
  <c r="O319" i="40"/>
  <c r="O320" i="40"/>
  <c r="O321" i="40"/>
  <c r="O322" i="40"/>
  <c r="O323" i="40"/>
  <c r="O324" i="40"/>
  <c r="O325" i="40"/>
  <c r="O326" i="40"/>
  <c r="O327" i="40"/>
  <c r="O328" i="40"/>
  <c r="O329" i="40"/>
  <c r="O330" i="40"/>
  <c r="O331" i="40"/>
  <c r="O332" i="40"/>
  <c r="O333" i="40"/>
  <c r="O334" i="40"/>
  <c r="O335" i="40"/>
  <c r="O336" i="40"/>
  <c r="O337" i="40"/>
  <c r="O338" i="40"/>
  <c r="O339" i="40"/>
  <c r="O340" i="40"/>
  <c r="O341" i="40"/>
  <c r="O342" i="40"/>
  <c r="O343" i="40"/>
  <c r="O344" i="40"/>
  <c r="O345" i="40"/>
  <c r="O5" i="40"/>
  <c r="T5" i="40"/>
  <c r="U5" i="40"/>
  <c r="V5" i="40"/>
  <c r="W5" i="40"/>
  <c r="X5" i="40"/>
  <c r="Y5" i="40"/>
  <c r="Z5" i="40"/>
  <c r="AA5" i="40"/>
  <c r="T6" i="40"/>
  <c r="U6" i="40"/>
  <c r="V6" i="40"/>
  <c r="W6" i="40"/>
  <c r="X6" i="40"/>
  <c r="Y6" i="40"/>
  <c r="Z6" i="40"/>
  <c r="AA6" i="40"/>
  <c r="T7" i="40"/>
  <c r="U7" i="40"/>
  <c r="V7" i="40"/>
  <c r="W7" i="40"/>
  <c r="X7" i="40"/>
  <c r="Y7" i="40"/>
  <c r="Z7" i="40"/>
  <c r="AA7" i="40"/>
  <c r="T8" i="40"/>
  <c r="U8" i="40"/>
  <c r="V8" i="40"/>
  <c r="W8" i="40"/>
  <c r="X8" i="40"/>
  <c r="Y8" i="40"/>
  <c r="Z8" i="40"/>
  <c r="AA8" i="40"/>
  <c r="T9" i="40"/>
  <c r="U9" i="40"/>
  <c r="V9" i="40"/>
  <c r="W9" i="40"/>
  <c r="X9" i="40"/>
  <c r="Y9" i="40"/>
  <c r="Z9" i="40"/>
  <c r="AA9" i="40"/>
  <c r="T10" i="40"/>
  <c r="U10" i="40"/>
  <c r="V10" i="40"/>
  <c r="W10" i="40"/>
  <c r="X10" i="40"/>
  <c r="Y10" i="40"/>
  <c r="Z10" i="40"/>
  <c r="AA10" i="40"/>
  <c r="T11" i="40"/>
  <c r="U11" i="40"/>
  <c r="V11" i="40"/>
  <c r="W11" i="40"/>
  <c r="X11" i="40"/>
  <c r="Y11" i="40"/>
  <c r="Z11" i="40"/>
  <c r="AA11" i="40"/>
  <c r="T12" i="40"/>
  <c r="U12" i="40"/>
  <c r="V12" i="40"/>
  <c r="W12" i="40"/>
  <c r="X12" i="40"/>
  <c r="Y12" i="40"/>
  <c r="Z12" i="40"/>
  <c r="AA12" i="40"/>
  <c r="T13" i="40"/>
  <c r="U13" i="40"/>
  <c r="V13" i="40"/>
  <c r="W13" i="40"/>
  <c r="X13" i="40"/>
  <c r="Y13" i="40"/>
  <c r="Z13" i="40"/>
  <c r="AA13" i="40"/>
  <c r="T14" i="40"/>
  <c r="U14" i="40"/>
  <c r="V14" i="40"/>
  <c r="W14" i="40"/>
  <c r="X14" i="40"/>
  <c r="Y14" i="40"/>
  <c r="Z14" i="40"/>
  <c r="AA14" i="40"/>
  <c r="T15" i="40"/>
  <c r="U15" i="40"/>
  <c r="V15" i="40"/>
  <c r="W15" i="40"/>
  <c r="X15" i="40"/>
  <c r="Y15" i="40"/>
  <c r="Z15" i="40"/>
  <c r="AA15" i="40"/>
  <c r="T16" i="40"/>
  <c r="U16" i="40"/>
  <c r="V16" i="40"/>
  <c r="W16" i="40"/>
  <c r="X16" i="40"/>
  <c r="Y16" i="40"/>
  <c r="Z16" i="40"/>
  <c r="AA16" i="40"/>
  <c r="T17" i="40"/>
  <c r="U17" i="40"/>
  <c r="V17" i="40"/>
  <c r="W17" i="40"/>
  <c r="X17" i="40"/>
  <c r="Y17" i="40"/>
  <c r="Z17" i="40"/>
  <c r="AA17" i="40"/>
  <c r="T18" i="40"/>
  <c r="U18" i="40"/>
  <c r="V18" i="40"/>
  <c r="W18" i="40"/>
  <c r="X18" i="40"/>
  <c r="Y18" i="40"/>
  <c r="Z18" i="40"/>
  <c r="AA18" i="40"/>
  <c r="T19" i="40"/>
  <c r="U19" i="40"/>
  <c r="V19" i="40"/>
  <c r="W19" i="40"/>
  <c r="X19" i="40"/>
  <c r="Y19" i="40"/>
  <c r="Z19" i="40"/>
  <c r="AA19" i="40"/>
  <c r="T20" i="40"/>
  <c r="U20" i="40"/>
  <c r="V20" i="40"/>
  <c r="W20" i="40"/>
  <c r="X20" i="40"/>
  <c r="Y20" i="40"/>
  <c r="Z20" i="40"/>
  <c r="AA20" i="40"/>
  <c r="T21" i="40"/>
  <c r="U21" i="40"/>
  <c r="V21" i="40"/>
  <c r="W21" i="40"/>
  <c r="X21" i="40"/>
  <c r="Y21" i="40"/>
  <c r="Z21" i="40"/>
  <c r="AA21" i="40"/>
  <c r="T22" i="40"/>
  <c r="U22" i="40"/>
  <c r="V22" i="40"/>
  <c r="W22" i="40"/>
  <c r="X22" i="40"/>
  <c r="Y22" i="40"/>
  <c r="Z22" i="40"/>
  <c r="AA22" i="40"/>
  <c r="T23" i="40"/>
  <c r="U23" i="40"/>
  <c r="V23" i="40"/>
  <c r="W23" i="40"/>
  <c r="X23" i="40"/>
  <c r="Y23" i="40"/>
  <c r="Z23" i="40"/>
  <c r="AA23" i="40"/>
  <c r="T24" i="40"/>
  <c r="U24" i="40"/>
  <c r="V24" i="40"/>
  <c r="W24" i="40"/>
  <c r="X24" i="40"/>
  <c r="Y24" i="40"/>
  <c r="Z24" i="40"/>
  <c r="AA24" i="40"/>
  <c r="T25" i="40"/>
  <c r="U25" i="40"/>
  <c r="V25" i="40"/>
  <c r="W25" i="40"/>
  <c r="X25" i="40"/>
  <c r="Y25" i="40"/>
  <c r="Z25" i="40"/>
  <c r="AA25" i="40"/>
  <c r="T26" i="40"/>
  <c r="U26" i="40"/>
  <c r="V26" i="40"/>
  <c r="W26" i="40"/>
  <c r="X26" i="40"/>
  <c r="Y26" i="40"/>
  <c r="Z26" i="40"/>
  <c r="AA26" i="40"/>
  <c r="T27" i="40"/>
  <c r="U27" i="40"/>
  <c r="V27" i="40"/>
  <c r="W27" i="40"/>
  <c r="X27" i="40"/>
  <c r="Y27" i="40"/>
  <c r="Z27" i="40"/>
  <c r="AA27" i="40"/>
  <c r="T28" i="40"/>
  <c r="U28" i="40"/>
  <c r="V28" i="40"/>
  <c r="W28" i="40"/>
  <c r="X28" i="40"/>
  <c r="Y28" i="40"/>
  <c r="Z28" i="40"/>
  <c r="AA28" i="40"/>
  <c r="T29" i="40"/>
  <c r="U29" i="40"/>
  <c r="V29" i="40"/>
  <c r="W29" i="40"/>
  <c r="X29" i="40"/>
  <c r="Y29" i="40"/>
  <c r="Z29" i="40"/>
  <c r="AA29" i="40"/>
  <c r="T30" i="40"/>
  <c r="U30" i="40"/>
  <c r="V30" i="40"/>
  <c r="W30" i="40"/>
  <c r="X30" i="40"/>
  <c r="Y30" i="40"/>
  <c r="Z30" i="40"/>
  <c r="AA30" i="40"/>
  <c r="T31" i="40"/>
  <c r="U31" i="40"/>
  <c r="V31" i="40"/>
  <c r="W31" i="40"/>
  <c r="X31" i="40"/>
  <c r="Y31" i="40"/>
  <c r="Z31" i="40"/>
  <c r="AA31" i="40"/>
  <c r="T32" i="40"/>
  <c r="U32" i="40"/>
  <c r="V32" i="40"/>
  <c r="W32" i="40"/>
  <c r="X32" i="40"/>
  <c r="Y32" i="40"/>
  <c r="Z32" i="40"/>
  <c r="AA32" i="40"/>
  <c r="T33" i="40"/>
  <c r="U33" i="40"/>
  <c r="V33" i="40"/>
  <c r="W33" i="40"/>
  <c r="X33" i="40"/>
  <c r="Y33" i="40"/>
  <c r="Z33" i="40"/>
  <c r="AA33" i="40"/>
  <c r="T34" i="40"/>
  <c r="U34" i="40"/>
  <c r="V34" i="40"/>
  <c r="W34" i="40"/>
  <c r="X34" i="40"/>
  <c r="Y34" i="40"/>
  <c r="Z34" i="40"/>
  <c r="AA34" i="40"/>
  <c r="T35" i="40"/>
  <c r="U35" i="40"/>
  <c r="V35" i="40"/>
  <c r="W35" i="40"/>
  <c r="X35" i="40"/>
  <c r="Y35" i="40"/>
  <c r="Z35" i="40"/>
  <c r="AA35" i="40"/>
  <c r="T36" i="40"/>
  <c r="U36" i="40"/>
  <c r="V36" i="40"/>
  <c r="W36" i="40"/>
  <c r="X36" i="40"/>
  <c r="Y36" i="40"/>
  <c r="Z36" i="40"/>
  <c r="AA36" i="40"/>
  <c r="T37" i="40"/>
  <c r="U37" i="40"/>
  <c r="V37" i="40"/>
  <c r="W37" i="40"/>
  <c r="X37" i="40"/>
  <c r="Y37" i="40"/>
  <c r="Z37" i="40"/>
  <c r="AA37" i="40"/>
  <c r="T38" i="40"/>
  <c r="U38" i="40"/>
  <c r="V38" i="40"/>
  <c r="W38" i="40"/>
  <c r="X38" i="40"/>
  <c r="Y38" i="40"/>
  <c r="Z38" i="40"/>
  <c r="AA38" i="40"/>
  <c r="T39" i="40"/>
  <c r="U39" i="40"/>
  <c r="V39" i="40"/>
  <c r="W39" i="40"/>
  <c r="X39" i="40"/>
  <c r="Y39" i="40"/>
  <c r="Z39" i="40"/>
  <c r="AA39" i="40"/>
  <c r="T40" i="40"/>
  <c r="U40" i="40"/>
  <c r="V40" i="40"/>
  <c r="W40" i="40"/>
  <c r="X40" i="40"/>
  <c r="Y40" i="40"/>
  <c r="Z40" i="40"/>
  <c r="AA40" i="40"/>
  <c r="T41" i="40"/>
  <c r="U41" i="40"/>
  <c r="V41" i="40"/>
  <c r="W41" i="40"/>
  <c r="X41" i="40"/>
  <c r="Y41" i="40"/>
  <c r="Z41" i="40"/>
  <c r="AA41" i="40"/>
  <c r="T42" i="40"/>
  <c r="U42" i="40"/>
  <c r="V42" i="40"/>
  <c r="W42" i="40"/>
  <c r="X42" i="40"/>
  <c r="Y42" i="40"/>
  <c r="Z42" i="40"/>
  <c r="AA42" i="40"/>
  <c r="T43" i="40"/>
  <c r="U43" i="40"/>
  <c r="V43" i="40"/>
  <c r="W43" i="40"/>
  <c r="X43" i="40"/>
  <c r="Y43" i="40"/>
  <c r="Z43" i="40"/>
  <c r="AA43" i="40"/>
  <c r="T44" i="40"/>
  <c r="U44" i="40"/>
  <c r="V44" i="40"/>
  <c r="W44" i="40"/>
  <c r="X44" i="40"/>
  <c r="Y44" i="40"/>
  <c r="Z44" i="40"/>
  <c r="AA44" i="40"/>
  <c r="T45" i="40"/>
  <c r="U45" i="40"/>
  <c r="V45" i="40"/>
  <c r="W45" i="40"/>
  <c r="X45" i="40"/>
  <c r="Y45" i="40"/>
  <c r="Z45" i="40"/>
  <c r="AA45" i="40"/>
  <c r="T46" i="40"/>
  <c r="U46" i="40"/>
  <c r="V46" i="40"/>
  <c r="W46" i="40"/>
  <c r="X46" i="40"/>
  <c r="Y46" i="40"/>
  <c r="Z46" i="40"/>
  <c r="AA46" i="40"/>
  <c r="T47" i="40"/>
  <c r="U47" i="40"/>
  <c r="V47" i="40"/>
  <c r="W47" i="40"/>
  <c r="X47" i="40"/>
  <c r="Y47" i="40"/>
  <c r="Z47" i="40"/>
  <c r="AA47" i="40"/>
  <c r="T48" i="40"/>
  <c r="U48" i="40"/>
  <c r="V48" i="40"/>
  <c r="W48" i="40"/>
  <c r="X48" i="40"/>
  <c r="Y48" i="40"/>
  <c r="Z48" i="40"/>
  <c r="AA48" i="40"/>
  <c r="T49" i="40"/>
  <c r="U49" i="40"/>
  <c r="V49" i="40"/>
  <c r="W49" i="40"/>
  <c r="X49" i="40"/>
  <c r="Y49" i="40"/>
  <c r="Z49" i="40"/>
  <c r="AA49" i="40"/>
  <c r="T50" i="40"/>
  <c r="U50" i="40"/>
  <c r="V50" i="40"/>
  <c r="W50" i="40"/>
  <c r="X50" i="40"/>
  <c r="Y50" i="40"/>
  <c r="Z50" i="40"/>
  <c r="AA50" i="40"/>
  <c r="T51" i="40"/>
  <c r="U51" i="40"/>
  <c r="V51" i="40"/>
  <c r="W51" i="40"/>
  <c r="X51" i="40"/>
  <c r="Y51" i="40"/>
  <c r="Z51" i="40"/>
  <c r="AA51" i="40"/>
  <c r="T52" i="40"/>
  <c r="U52" i="40"/>
  <c r="V52" i="40"/>
  <c r="W52" i="40"/>
  <c r="X52" i="40"/>
  <c r="Y52" i="40"/>
  <c r="Z52" i="40"/>
  <c r="AA52" i="40"/>
  <c r="T53" i="40"/>
  <c r="U53" i="40"/>
  <c r="V53" i="40"/>
  <c r="W53" i="40"/>
  <c r="X53" i="40"/>
  <c r="Y53" i="40"/>
  <c r="Z53" i="40"/>
  <c r="AA53" i="40"/>
  <c r="T54" i="40"/>
  <c r="U54" i="40"/>
  <c r="V54" i="40"/>
  <c r="W54" i="40"/>
  <c r="X54" i="40"/>
  <c r="Y54" i="40"/>
  <c r="Z54" i="40"/>
  <c r="AA54" i="40"/>
  <c r="T55" i="40"/>
  <c r="U55" i="40"/>
  <c r="V55" i="40"/>
  <c r="W55" i="40"/>
  <c r="X55" i="40"/>
  <c r="Y55" i="40"/>
  <c r="Z55" i="40"/>
  <c r="AA55" i="40"/>
  <c r="T56" i="40"/>
  <c r="U56" i="40"/>
  <c r="V56" i="40"/>
  <c r="W56" i="40"/>
  <c r="X56" i="40"/>
  <c r="Y56" i="40"/>
  <c r="Z56" i="40"/>
  <c r="AA56" i="40"/>
  <c r="T57" i="40"/>
  <c r="U57" i="40"/>
  <c r="V57" i="40"/>
  <c r="W57" i="40"/>
  <c r="X57" i="40"/>
  <c r="Y57" i="40"/>
  <c r="Z57" i="40"/>
  <c r="AA57" i="40"/>
  <c r="T58" i="40"/>
  <c r="U58" i="40"/>
  <c r="V58" i="40"/>
  <c r="W58" i="40"/>
  <c r="X58" i="40"/>
  <c r="Y58" i="40"/>
  <c r="Z58" i="40"/>
  <c r="AA58" i="40"/>
  <c r="T59" i="40"/>
  <c r="U59" i="40"/>
  <c r="V59" i="40"/>
  <c r="W59" i="40"/>
  <c r="X59" i="40"/>
  <c r="Y59" i="40"/>
  <c r="Z59" i="40"/>
  <c r="AA59" i="40"/>
  <c r="T60" i="40"/>
  <c r="U60" i="40"/>
  <c r="V60" i="40"/>
  <c r="W60" i="40"/>
  <c r="X60" i="40"/>
  <c r="Y60" i="40"/>
  <c r="Z60" i="40"/>
  <c r="AA60" i="40"/>
  <c r="T61" i="40"/>
  <c r="U61" i="40"/>
  <c r="V61" i="40"/>
  <c r="W61" i="40"/>
  <c r="X61" i="40"/>
  <c r="Y61" i="40"/>
  <c r="Z61" i="40"/>
  <c r="AA61" i="40"/>
  <c r="T62" i="40"/>
  <c r="U62" i="40"/>
  <c r="V62" i="40"/>
  <c r="W62" i="40"/>
  <c r="X62" i="40"/>
  <c r="Y62" i="40"/>
  <c r="Z62" i="40"/>
  <c r="AA62" i="40"/>
  <c r="T63" i="40"/>
  <c r="U63" i="40"/>
  <c r="V63" i="40"/>
  <c r="W63" i="40"/>
  <c r="X63" i="40"/>
  <c r="Y63" i="40"/>
  <c r="Z63" i="40"/>
  <c r="AA63" i="40"/>
  <c r="T64" i="40"/>
  <c r="U64" i="40"/>
  <c r="V64" i="40"/>
  <c r="W64" i="40"/>
  <c r="X64" i="40"/>
  <c r="Y64" i="40"/>
  <c r="Z64" i="40"/>
  <c r="AA64" i="40"/>
  <c r="T65" i="40"/>
  <c r="U65" i="40"/>
  <c r="V65" i="40"/>
  <c r="W65" i="40"/>
  <c r="X65" i="40"/>
  <c r="Y65" i="40"/>
  <c r="Z65" i="40"/>
  <c r="AA65" i="40"/>
  <c r="T66" i="40"/>
  <c r="U66" i="40"/>
  <c r="V66" i="40"/>
  <c r="W66" i="40"/>
  <c r="X66" i="40"/>
  <c r="Y66" i="40"/>
  <c r="Z66" i="40"/>
  <c r="AA66" i="40"/>
  <c r="T67" i="40"/>
  <c r="U67" i="40"/>
  <c r="V67" i="40"/>
  <c r="W67" i="40"/>
  <c r="X67" i="40"/>
  <c r="Y67" i="40"/>
  <c r="Z67" i="40"/>
  <c r="AA67" i="40"/>
  <c r="T68" i="40"/>
  <c r="U68" i="40"/>
  <c r="V68" i="40"/>
  <c r="W68" i="40"/>
  <c r="X68" i="40"/>
  <c r="Y68" i="40"/>
  <c r="Z68" i="40"/>
  <c r="AA68" i="40"/>
  <c r="T69" i="40"/>
  <c r="U69" i="40"/>
  <c r="V69" i="40"/>
  <c r="W69" i="40"/>
  <c r="X69" i="40"/>
  <c r="Y69" i="40"/>
  <c r="Z69" i="40"/>
  <c r="AA69" i="40"/>
  <c r="T70" i="40"/>
  <c r="U70" i="40"/>
  <c r="V70" i="40"/>
  <c r="W70" i="40"/>
  <c r="X70" i="40"/>
  <c r="Y70" i="40"/>
  <c r="Z70" i="40"/>
  <c r="AA70" i="40"/>
  <c r="T71" i="40"/>
  <c r="U71" i="40"/>
  <c r="V71" i="40"/>
  <c r="W71" i="40"/>
  <c r="X71" i="40"/>
  <c r="Y71" i="40"/>
  <c r="Z71" i="40"/>
  <c r="AA71" i="40"/>
  <c r="T72" i="40"/>
  <c r="U72" i="40"/>
  <c r="V72" i="40"/>
  <c r="W72" i="40"/>
  <c r="X72" i="40"/>
  <c r="Y72" i="40"/>
  <c r="Z72" i="40"/>
  <c r="AA72" i="40"/>
  <c r="T73" i="40"/>
  <c r="U73" i="40"/>
  <c r="V73" i="40"/>
  <c r="W73" i="40"/>
  <c r="X73" i="40"/>
  <c r="Y73" i="40"/>
  <c r="Z73" i="40"/>
  <c r="AA73" i="40"/>
  <c r="T74" i="40"/>
  <c r="U74" i="40"/>
  <c r="V74" i="40"/>
  <c r="W74" i="40"/>
  <c r="X74" i="40"/>
  <c r="Y74" i="40"/>
  <c r="Z74" i="40"/>
  <c r="AA74" i="40"/>
  <c r="T75" i="40"/>
  <c r="U75" i="40"/>
  <c r="V75" i="40"/>
  <c r="W75" i="40"/>
  <c r="X75" i="40"/>
  <c r="Y75" i="40"/>
  <c r="Z75" i="40"/>
  <c r="AA75" i="40"/>
  <c r="T76" i="40"/>
  <c r="U76" i="40"/>
  <c r="V76" i="40"/>
  <c r="W76" i="40"/>
  <c r="X76" i="40"/>
  <c r="Y76" i="40"/>
  <c r="Z76" i="40"/>
  <c r="AA76" i="40"/>
  <c r="T77" i="40"/>
  <c r="U77" i="40"/>
  <c r="V77" i="40"/>
  <c r="W77" i="40"/>
  <c r="X77" i="40"/>
  <c r="Y77" i="40"/>
  <c r="Z77" i="40"/>
  <c r="AA77" i="40"/>
  <c r="T78" i="40"/>
  <c r="U78" i="40"/>
  <c r="V78" i="40"/>
  <c r="W78" i="40"/>
  <c r="X78" i="40"/>
  <c r="Y78" i="40"/>
  <c r="Z78" i="40"/>
  <c r="AA78" i="40"/>
  <c r="T79" i="40"/>
  <c r="U79" i="40"/>
  <c r="V79" i="40"/>
  <c r="W79" i="40"/>
  <c r="X79" i="40"/>
  <c r="Y79" i="40"/>
  <c r="Z79" i="40"/>
  <c r="AA79" i="40"/>
  <c r="T80" i="40"/>
  <c r="U80" i="40"/>
  <c r="V80" i="40"/>
  <c r="W80" i="40"/>
  <c r="X80" i="40"/>
  <c r="Y80" i="40"/>
  <c r="Z80" i="40"/>
  <c r="AA80" i="40"/>
  <c r="T81" i="40"/>
  <c r="U81" i="40"/>
  <c r="V81" i="40"/>
  <c r="W81" i="40"/>
  <c r="X81" i="40"/>
  <c r="Y81" i="40"/>
  <c r="Z81" i="40"/>
  <c r="AA81" i="40"/>
  <c r="T82" i="40"/>
  <c r="U82" i="40"/>
  <c r="V82" i="40"/>
  <c r="W82" i="40"/>
  <c r="X82" i="40"/>
  <c r="Y82" i="40"/>
  <c r="Z82" i="40"/>
  <c r="AA82" i="40"/>
  <c r="T83" i="40"/>
  <c r="U83" i="40"/>
  <c r="V83" i="40"/>
  <c r="W83" i="40"/>
  <c r="X83" i="40"/>
  <c r="Y83" i="40"/>
  <c r="Z83" i="40"/>
  <c r="AA83" i="40"/>
  <c r="T84" i="40"/>
  <c r="U84" i="40"/>
  <c r="V84" i="40"/>
  <c r="W84" i="40"/>
  <c r="X84" i="40"/>
  <c r="Y84" i="40"/>
  <c r="Z84" i="40"/>
  <c r="AA84" i="40"/>
  <c r="T85" i="40"/>
  <c r="U85" i="40"/>
  <c r="V85" i="40"/>
  <c r="W85" i="40"/>
  <c r="X85" i="40"/>
  <c r="Y85" i="40"/>
  <c r="Z85" i="40"/>
  <c r="AA85" i="40"/>
  <c r="T86" i="40"/>
  <c r="U86" i="40"/>
  <c r="V86" i="40"/>
  <c r="W86" i="40"/>
  <c r="X86" i="40"/>
  <c r="Y86" i="40"/>
  <c r="Z86" i="40"/>
  <c r="AA86" i="40"/>
  <c r="T87" i="40"/>
  <c r="U87" i="40"/>
  <c r="V87" i="40"/>
  <c r="W87" i="40"/>
  <c r="X87" i="40"/>
  <c r="Y87" i="40"/>
  <c r="Z87" i="40"/>
  <c r="AA87" i="40"/>
  <c r="T88" i="40"/>
  <c r="U88" i="40"/>
  <c r="V88" i="40"/>
  <c r="W88" i="40"/>
  <c r="X88" i="40"/>
  <c r="Y88" i="40"/>
  <c r="Z88" i="40"/>
  <c r="AA88" i="40"/>
  <c r="T89" i="40"/>
  <c r="U89" i="40"/>
  <c r="V89" i="40"/>
  <c r="W89" i="40"/>
  <c r="X89" i="40"/>
  <c r="Y89" i="40"/>
  <c r="Z89" i="40"/>
  <c r="AA89" i="40"/>
  <c r="T90" i="40"/>
  <c r="U90" i="40"/>
  <c r="V90" i="40"/>
  <c r="W90" i="40"/>
  <c r="X90" i="40"/>
  <c r="Y90" i="40"/>
  <c r="Z90" i="40"/>
  <c r="AA90" i="40"/>
  <c r="T91" i="40"/>
  <c r="U91" i="40"/>
  <c r="V91" i="40"/>
  <c r="W91" i="40"/>
  <c r="X91" i="40"/>
  <c r="Y91" i="40"/>
  <c r="Z91" i="40"/>
  <c r="AA91" i="40"/>
  <c r="T92" i="40"/>
  <c r="U92" i="40"/>
  <c r="V92" i="40"/>
  <c r="W92" i="40"/>
  <c r="X92" i="40"/>
  <c r="Y92" i="40"/>
  <c r="Z92" i="40"/>
  <c r="AA92" i="40"/>
  <c r="T93" i="40"/>
  <c r="U93" i="40"/>
  <c r="V93" i="40"/>
  <c r="W93" i="40"/>
  <c r="X93" i="40"/>
  <c r="Y93" i="40"/>
  <c r="Z93" i="40"/>
  <c r="AA93" i="40"/>
  <c r="T94" i="40"/>
  <c r="U94" i="40"/>
  <c r="V94" i="40"/>
  <c r="W94" i="40"/>
  <c r="X94" i="40"/>
  <c r="Y94" i="40"/>
  <c r="Z94" i="40"/>
  <c r="AA94" i="40"/>
  <c r="T95" i="40"/>
  <c r="U95" i="40"/>
  <c r="V95" i="40"/>
  <c r="W95" i="40"/>
  <c r="X95" i="40"/>
  <c r="Y95" i="40"/>
  <c r="Z95" i="40"/>
  <c r="AA95" i="40"/>
  <c r="T96" i="40"/>
  <c r="U96" i="40"/>
  <c r="V96" i="40"/>
  <c r="W96" i="40"/>
  <c r="X96" i="40"/>
  <c r="Y96" i="40"/>
  <c r="Z96" i="40"/>
  <c r="AA96" i="40"/>
  <c r="T97" i="40"/>
  <c r="U97" i="40"/>
  <c r="V97" i="40"/>
  <c r="W97" i="40"/>
  <c r="X97" i="40"/>
  <c r="Y97" i="40"/>
  <c r="Z97" i="40"/>
  <c r="AA97" i="40"/>
  <c r="T98" i="40"/>
  <c r="U98" i="40"/>
  <c r="V98" i="40"/>
  <c r="W98" i="40"/>
  <c r="X98" i="40"/>
  <c r="Y98" i="40"/>
  <c r="Z98" i="40"/>
  <c r="AA98" i="40"/>
  <c r="T99" i="40"/>
  <c r="U99" i="40"/>
  <c r="V99" i="40"/>
  <c r="W99" i="40"/>
  <c r="X99" i="40"/>
  <c r="Y99" i="40"/>
  <c r="Z99" i="40"/>
  <c r="AA99" i="40"/>
  <c r="T100" i="40"/>
  <c r="U100" i="40"/>
  <c r="V100" i="40"/>
  <c r="W100" i="40"/>
  <c r="X100" i="40"/>
  <c r="Y100" i="40"/>
  <c r="Z100" i="40"/>
  <c r="AA100" i="40"/>
  <c r="T101" i="40"/>
  <c r="U101" i="40"/>
  <c r="V101" i="40"/>
  <c r="W101" i="40"/>
  <c r="X101" i="40"/>
  <c r="Y101" i="40"/>
  <c r="Z101" i="40"/>
  <c r="AA101" i="40"/>
  <c r="T102" i="40"/>
  <c r="U102" i="40"/>
  <c r="V102" i="40"/>
  <c r="W102" i="40"/>
  <c r="X102" i="40"/>
  <c r="Y102" i="40"/>
  <c r="Z102" i="40"/>
  <c r="AA102" i="40"/>
  <c r="T103" i="40"/>
  <c r="U103" i="40"/>
  <c r="V103" i="40"/>
  <c r="W103" i="40"/>
  <c r="X103" i="40"/>
  <c r="Y103" i="40"/>
  <c r="Z103" i="40"/>
  <c r="AA103" i="40"/>
  <c r="T104" i="40"/>
  <c r="U104" i="40"/>
  <c r="V104" i="40"/>
  <c r="W104" i="40"/>
  <c r="X104" i="40"/>
  <c r="Y104" i="40"/>
  <c r="Z104" i="40"/>
  <c r="AA104" i="40"/>
  <c r="T105" i="40"/>
  <c r="U105" i="40"/>
  <c r="V105" i="40"/>
  <c r="W105" i="40"/>
  <c r="X105" i="40"/>
  <c r="Y105" i="40"/>
  <c r="Z105" i="40"/>
  <c r="AA105" i="40"/>
  <c r="T106" i="40"/>
  <c r="U106" i="40"/>
  <c r="V106" i="40"/>
  <c r="W106" i="40"/>
  <c r="X106" i="40"/>
  <c r="Y106" i="40"/>
  <c r="Z106" i="40"/>
  <c r="AA106" i="40"/>
  <c r="T107" i="40"/>
  <c r="U107" i="40"/>
  <c r="V107" i="40"/>
  <c r="W107" i="40"/>
  <c r="X107" i="40"/>
  <c r="Y107" i="40"/>
  <c r="Z107" i="40"/>
  <c r="AA107" i="40"/>
  <c r="T108" i="40"/>
  <c r="U108" i="40"/>
  <c r="V108" i="40"/>
  <c r="W108" i="40"/>
  <c r="X108" i="40"/>
  <c r="Y108" i="40"/>
  <c r="Z108" i="40"/>
  <c r="AA108" i="40"/>
  <c r="T109" i="40"/>
  <c r="U109" i="40"/>
  <c r="V109" i="40"/>
  <c r="W109" i="40"/>
  <c r="X109" i="40"/>
  <c r="Y109" i="40"/>
  <c r="Z109" i="40"/>
  <c r="AA109" i="40"/>
  <c r="T110" i="40"/>
  <c r="U110" i="40"/>
  <c r="V110" i="40"/>
  <c r="W110" i="40"/>
  <c r="X110" i="40"/>
  <c r="Y110" i="40"/>
  <c r="Z110" i="40"/>
  <c r="AA110" i="40"/>
  <c r="T111" i="40"/>
  <c r="U111" i="40"/>
  <c r="V111" i="40"/>
  <c r="W111" i="40"/>
  <c r="X111" i="40"/>
  <c r="Y111" i="40"/>
  <c r="Z111" i="40"/>
  <c r="AA111" i="40"/>
  <c r="T112" i="40"/>
  <c r="U112" i="40"/>
  <c r="V112" i="40"/>
  <c r="W112" i="40"/>
  <c r="X112" i="40"/>
  <c r="Y112" i="40"/>
  <c r="Z112" i="40"/>
  <c r="AA112" i="40"/>
  <c r="T113" i="40"/>
  <c r="U113" i="40"/>
  <c r="V113" i="40"/>
  <c r="W113" i="40"/>
  <c r="X113" i="40"/>
  <c r="Y113" i="40"/>
  <c r="Z113" i="40"/>
  <c r="AA113" i="40"/>
  <c r="T114" i="40"/>
  <c r="U114" i="40"/>
  <c r="V114" i="40"/>
  <c r="W114" i="40"/>
  <c r="X114" i="40"/>
  <c r="Y114" i="40"/>
  <c r="Z114" i="40"/>
  <c r="AA114" i="40"/>
  <c r="T115" i="40"/>
  <c r="U115" i="40"/>
  <c r="V115" i="40"/>
  <c r="W115" i="40"/>
  <c r="X115" i="40"/>
  <c r="Y115" i="40"/>
  <c r="Z115" i="40"/>
  <c r="AA115" i="40"/>
  <c r="T116" i="40"/>
  <c r="U116" i="40"/>
  <c r="V116" i="40"/>
  <c r="W116" i="40"/>
  <c r="X116" i="40"/>
  <c r="Y116" i="40"/>
  <c r="Z116" i="40"/>
  <c r="AA116" i="40"/>
  <c r="T117" i="40"/>
  <c r="U117" i="40"/>
  <c r="V117" i="40"/>
  <c r="W117" i="40"/>
  <c r="X117" i="40"/>
  <c r="Y117" i="40"/>
  <c r="Z117" i="40"/>
  <c r="AA117" i="40"/>
  <c r="T118" i="40"/>
  <c r="U118" i="40"/>
  <c r="V118" i="40"/>
  <c r="W118" i="40"/>
  <c r="X118" i="40"/>
  <c r="Y118" i="40"/>
  <c r="Z118" i="40"/>
  <c r="AA118" i="40"/>
  <c r="T119" i="40"/>
  <c r="U119" i="40"/>
  <c r="V119" i="40"/>
  <c r="W119" i="40"/>
  <c r="X119" i="40"/>
  <c r="Y119" i="40"/>
  <c r="Z119" i="40"/>
  <c r="AA119" i="40"/>
  <c r="T120" i="40"/>
  <c r="U120" i="40"/>
  <c r="V120" i="40"/>
  <c r="W120" i="40"/>
  <c r="X120" i="40"/>
  <c r="Y120" i="40"/>
  <c r="Z120" i="40"/>
  <c r="AA120" i="40"/>
  <c r="T121" i="40"/>
  <c r="U121" i="40"/>
  <c r="V121" i="40"/>
  <c r="W121" i="40"/>
  <c r="X121" i="40"/>
  <c r="Y121" i="40"/>
  <c r="Z121" i="40"/>
  <c r="AA121" i="40"/>
  <c r="T122" i="40"/>
  <c r="U122" i="40"/>
  <c r="V122" i="40"/>
  <c r="W122" i="40"/>
  <c r="X122" i="40"/>
  <c r="Y122" i="40"/>
  <c r="Z122" i="40"/>
  <c r="AA122" i="40"/>
  <c r="T123" i="40"/>
  <c r="U123" i="40"/>
  <c r="V123" i="40"/>
  <c r="W123" i="40"/>
  <c r="X123" i="40"/>
  <c r="Y123" i="40"/>
  <c r="Z123" i="40"/>
  <c r="AA123" i="40"/>
  <c r="T124" i="40"/>
  <c r="U124" i="40"/>
  <c r="V124" i="40"/>
  <c r="W124" i="40"/>
  <c r="X124" i="40"/>
  <c r="Y124" i="40"/>
  <c r="Z124" i="40"/>
  <c r="AA124" i="40"/>
  <c r="T125" i="40"/>
  <c r="U125" i="40"/>
  <c r="V125" i="40"/>
  <c r="W125" i="40"/>
  <c r="X125" i="40"/>
  <c r="Y125" i="40"/>
  <c r="Z125" i="40"/>
  <c r="AA125" i="40"/>
  <c r="T126" i="40"/>
  <c r="U126" i="40"/>
  <c r="V126" i="40"/>
  <c r="W126" i="40"/>
  <c r="X126" i="40"/>
  <c r="Y126" i="40"/>
  <c r="Z126" i="40"/>
  <c r="AA126" i="40"/>
  <c r="T127" i="40"/>
  <c r="U127" i="40"/>
  <c r="V127" i="40"/>
  <c r="W127" i="40"/>
  <c r="X127" i="40"/>
  <c r="Y127" i="40"/>
  <c r="Z127" i="40"/>
  <c r="AA127" i="40"/>
  <c r="T128" i="40"/>
  <c r="U128" i="40"/>
  <c r="V128" i="40"/>
  <c r="W128" i="40"/>
  <c r="X128" i="40"/>
  <c r="Y128" i="40"/>
  <c r="Z128" i="40"/>
  <c r="AA128" i="40"/>
  <c r="T129" i="40"/>
  <c r="U129" i="40"/>
  <c r="V129" i="40"/>
  <c r="W129" i="40"/>
  <c r="X129" i="40"/>
  <c r="Y129" i="40"/>
  <c r="Z129" i="40"/>
  <c r="AA129" i="40"/>
  <c r="T130" i="40"/>
  <c r="U130" i="40"/>
  <c r="V130" i="40"/>
  <c r="W130" i="40"/>
  <c r="X130" i="40"/>
  <c r="Y130" i="40"/>
  <c r="Z130" i="40"/>
  <c r="AA130" i="40"/>
  <c r="T131" i="40"/>
  <c r="U131" i="40"/>
  <c r="V131" i="40"/>
  <c r="W131" i="40"/>
  <c r="X131" i="40"/>
  <c r="Y131" i="40"/>
  <c r="Z131" i="40"/>
  <c r="AA131" i="40"/>
  <c r="T132" i="40"/>
  <c r="U132" i="40"/>
  <c r="V132" i="40"/>
  <c r="W132" i="40"/>
  <c r="X132" i="40"/>
  <c r="Y132" i="40"/>
  <c r="Z132" i="40"/>
  <c r="AA132" i="40"/>
  <c r="T133" i="40"/>
  <c r="U133" i="40"/>
  <c r="V133" i="40"/>
  <c r="W133" i="40"/>
  <c r="X133" i="40"/>
  <c r="Y133" i="40"/>
  <c r="Z133" i="40"/>
  <c r="AA133" i="40"/>
  <c r="T134" i="40"/>
  <c r="U134" i="40"/>
  <c r="V134" i="40"/>
  <c r="W134" i="40"/>
  <c r="X134" i="40"/>
  <c r="Y134" i="40"/>
  <c r="Z134" i="40"/>
  <c r="AA134" i="40"/>
  <c r="T135" i="40"/>
  <c r="U135" i="40"/>
  <c r="V135" i="40"/>
  <c r="W135" i="40"/>
  <c r="X135" i="40"/>
  <c r="Y135" i="40"/>
  <c r="Z135" i="40"/>
  <c r="AA135" i="40"/>
  <c r="T136" i="40"/>
  <c r="U136" i="40"/>
  <c r="V136" i="40"/>
  <c r="W136" i="40"/>
  <c r="X136" i="40"/>
  <c r="Y136" i="40"/>
  <c r="Z136" i="40"/>
  <c r="AA136" i="40"/>
  <c r="T137" i="40"/>
  <c r="U137" i="40"/>
  <c r="V137" i="40"/>
  <c r="W137" i="40"/>
  <c r="X137" i="40"/>
  <c r="Y137" i="40"/>
  <c r="Z137" i="40"/>
  <c r="AA137" i="40"/>
  <c r="T138" i="40"/>
  <c r="U138" i="40"/>
  <c r="V138" i="40"/>
  <c r="W138" i="40"/>
  <c r="X138" i="40"/>
  <c r="Y138" i="40"/>
  <c r="Z138" i="40"/>
  <c r="AA138" i="40"/>
  <c r="T139" i="40"/>
  <c r="U139" i="40"/>
  <c r="V139" i="40"/>
  <c r="W139" i="40"/>
  <c r="X139" i="40"/>
  <c r="Y139" i="40"/>
  <c r="Z139" i="40"/>
  <c r="AA139" i="40"/>
  <c r="T140" i="40"/>
  <c r="U140" i="40"/>
  <c r="V140" i="40"/>
  <c r="W140" i="40"/>
  <c r="X140" i="40"/>
  <c r="Y140" i="40"/>
  <c r="Z140" i="40"/>
  <c r="AA140" i="40"/>
  <c r="T141" i="40"/>
  <c r="U141" i="40"/>
  <c r="V141" i="40"/>
  <c r="W141" i="40"/>
  <c r="X141" i="40"/>
  <c r="Y141" i="40"/>
  <c r="Z141" i="40"/>
  <c r="AA141" i="40"/>
  <c r="T142" i="40"/>
  <c r="U142" i="40"/>
  <c r="V142" i="40"/>
  <c r="W142" i="40"/>
  <c r="X142" i="40"/>
  <c r="Y142" i="40"/>
  <c r="Z142" i="40"/>
  <c r="AA142" i="40"/>
  <c r="T143" i="40"/>
  <c r="U143" i="40"/>
  <c r="V143" i="40"/>
  <c r="W143" i="40"/>
  <c r="X143" i="40"/>
  <c r="Y143" i="40"/>
  <c r="Z143" i="40"/>
  <c r="AA143" i="40"/>
  <c r="T144" i="40"/>
  <c r="U144" i="40"/>
  <c r="V144" i="40"/>
  <c r="W144" i="40"/>
  <c r="X144" i="40"/>
  <c r="Y144" i="40"/>
  <c r="Z144" i="40"/>
  <c r="AA144" i="40"/>
  <c r="T145" i="40"/>
  <c r="U145" i="40"/>
  <c r="V145" i="40"/>
  <c r="W145" i="40"/>
  <c r="X145" i="40"/>
  <c r="Y145" i="40"/>
  <c r="Z145" i="40"/>
  <c r="AA145" i="40"/>
  <c r="T146" i="40"/>
  <c r="U146" i="40"/>
  <c r="V146" i="40"/>
  <c r="W146" i="40"/>
  <c r="X146" i="40"/>
  <c r="Y146" i="40"/>
  <c r="Z146" i="40"/>
  <c r="AA146" i="40"/>
  <c r="T147" i="40"/>
  <c r="U147" i="40"/>
  <c r="V147" i="40"/>
  <c r="W147" i="40"/>
  <c r="X147" i="40"/>
  <c r="Y147" i="40"/>
  <c r="Z147" i="40"/>
  <c r="AA147" i="40"/>
  <c r="T148" i="40"/>
  <c r="U148" i="40"/>
  <c r="V148" i="40"/>
  <c r="W148" i="40"/>
  <c r="X148" i="40"/>
  <c r="Y148" i="40"/>
  <c r="Z148" i="40"/>
  <c r="AA148" i="40"/>
  <c r="T149" i="40"/>
  <c r="U149" i="40"/>
  <c r="V149" i="40"/>
  <c r="W149" i="40"/>
  <c r="X149" i="40"/>
  <c r="Y149" i="40"/>
  <c r="Z149" i="40"/>
  <c r="AA149" i="40"/>
  <c r="T150" i="40"/>
  <c r="U150" i="40"/>
  <c r="V150" i="40"/>
  <c r="W150" i="40"/>
  <c r="X150" i="40"/>
  <c r="Y150" i="40"/>
  <c r="Z150" i="40"/>
  <c r="AA150" i="40"/>
  <c r="T151" i="40"/>
  <c r="U151" i="40"/>
  <c r="V151" i="40"/>
  <c r="W151" i="40"/>
  <c r="X151" i="40"/>
  <c r="Y151" i="40"/>
  <c r="Z151" i="40"/>
  <c r="AA151" i="40"/>
  <c r="T152" i="40"/>
  <c r="U152" i="40"/>
  <c r="V152" i="40"/>
  <c r="W152" i="40"/>
  <c r="X152" i="40"/>
  <c r="Y152" i="40"/>
  <c r="Z152" i="40"/>
  <c r="AA152" i="40"/>
  <c r="T153" i="40"/>
  <c r="U153" i="40"/>
  <c r="V153" i="40"/>
  <c r="W153" i="40"/>
  <c r="X153" i="40"/>
  <c r="Y153" i="40"/>
  <c r="Z153" i="40"/>
  <c r="AA153" i="40"/>
  <c r="T154" i="40"/>
  <c r="U154" i="40"/>
  <c r="V154" i="40"/>
  <c r="W154" i="40"/>
  <c r="X154" i="40"/>
  <c r="Y154" i="40"/>
  <c r="Z154" i="40"/>
  <c r="AA154" i="40"/>
  <c r="T155" i="40"/>
  <c r="U155" i="40"/>
  <c r="V155" i="40"/>
  <c r="W155" i="40"/>
  <c r="X155" i="40"/>
  <c r="Y155" i="40"/>
  <c r="Z155" i="40"/>
  <c r="AA155" i="40"/>
  <c r="T156" i="40"/>
  <c r="U156" i="40"/>
  <c r="V156" i="40"/>
  <c r="W156" i="40"/>
  <c r="X156" i="40"/>
  <c r="Y156" i="40"/>
  <c r="Z156" i="40"/>
  <c r="AA156" i="40"/>
  <c r="T157" i="40"/>
  <c r="U157" i="40"/>
  <c r="V157" i="40"/>
  <c r="W157" i="40"/>
  <c r="X157" i="40"/>
  <c r="Y157" i="40"/>
  <c r="Z157" i="40"/>
  <c r="AA157" i="40"/>
  <c r="T158" i="40"/>
  <c r="U158" i="40"/>
  <c r="V158" i="40"/>
  <c r="W158" i="40"/>
  <c r="X158" i="40"/>
  <c r="Y158" i="40"/>
  <c r="Z158" i="40"/>
  <c r="AA158" i="40"/>
  <c r="T159" i="40"/>
  <c r="U159" i="40"/>
  <c r="V159" i="40"/>
  <c r="W159" i="40"/>
  <c r="X159" i="40"/>
  <c r="Y159" i="40"/>
  <c r="Z159" i="40"/>
  <c r="AA159" i="40"/>
  <c r="T160" i="40"/>
  <c r="U160" i="40"/>
  <c r="V160" i="40"/>
  <c r="W160" i="40"/>
  <c r="X160" i="40"/>
  <c r="Y160" i="40"/>
  <c r="Z160" i="40"/>
  <c r="AA160" i="40"/>
  <c r="T161" i="40"/>
  <c r="U161" i="40"/>
  <c r="V161" i="40"/>
  <c r="W161" i="40"/>
  <c r="X161" i="40"/>
  <c r="Y161" i="40"/>
  <c r="Z161" i="40"/>
  <c r="AA161" i="40"/>
  <c r="T162" i="40"/>
  <c r="U162" i="40"/>
  <c r="V162" i="40"/>
  <c r="W162" i="40"/>
  <c r="X162" i="40"/>
  <c r="Y162" i="40"/>
  <c r="Z162" i="40"/>
  <c r="AA162" i="40"/>
  <c r="T163" i="40"/>
  <c r="U163" i="40"/>
  <c r="V163" i="40"/>
  <c r="W163" i="40"/>
  <c r="X163" i="40"/>
  <c r="Y163" i="40"/>
  <c r="Z163" i="40"/>
  <c r="AA163" i="40"/>
  <c r="T164" i="40"/>
  <c r="U164" i="40"/>
  <c r="V164" i="40"/>
  <c r="W164" i="40"/>
  <c r="X164" i="40"/>
  <c r="Y164" i="40"/>
  <c r="Z164" i="40"/>
  <c r="AA164" i="40"/>
  <c r="T165" i="40"/>
  <c r="U165" i="40"/>
  <c r="V165" i="40"/>
  <c r="W165" i="40"/>
  <c r="X165" i="40"/>
  <c r="Y165" i="40"/>
  <c r="Z165" i="40"/>
  <c r="AA165" i="40"/>
  <c r="T166" i="40"/>
  <c r="U166" i="40"/>
  <c r="V166" i="40"/>
  <c r="W166" i="40"/>
  <c r="X166" i="40"/>
  <c r="Y166" i="40"/>
  <c r="Z166" i="40"/>
  <c r="AA166" i="40"/>
  <c r="T167" i="40"/>
  <c r="U167" i="40"/>
  <c r="V167" i="40"/>
  <c r="W167" i="40"/>
  <c r="X167" i="40"/>
  <c r="Y167" i="40"/>
  <c r="Z167" i="40"/>
  <c r="AA167" i="40"/>
  <c r="T168" i="40"/>
  <c r="U168" i="40"/>
  <c r="V168" i="40"/>
  <c r="W168" i="40"/>
  <c r="X168" i="40"/>
  <c r="Y168" i="40"/>
  <c r="Z168" i="40"/>
  <c r="AA168" i="40"/>
  <c r="T169" i="40"/>
  <c r="U169" i="40"/>
  <c r="V169" i="40"/>
  <c r="W169" i="40"/>
  <c r="X169" i="40"/>
  <c r="Y169" i="40"/>
  <c r="Z169" i="40"/>
  <c r="AA169" i="40"/>
  <c r="T170" i="40"/>
  <c r="U170" i="40"/>
  <c r="V170" i="40"/>
  <c r="W170" i="40"/>
  <c r="X170" i="40"/>
  <c r="Y170" i="40"/>
  <c r="Z170" i="40"/>
  <c r="AA170" i="40"/>
  <c r="T171" i="40"/>
  <c r="U171" i="40"/>
  <c r="V171" i="40"/>
  <c r="W171" i="40"/>
  <c r="X171" i="40"/>
  <c r="Y171" i="40"/>
  <c r="Z171" i="40"/>
  <c r="AA171" i="40"/>
  <c r="T172" i="40"/>
  <c r="U172" i="40"/>
  <c r="V172" i="40"/>
  <c r="W172" i="40"/>
  <c r="X172" i="40"/>
  <c r="Y172" i="40"/>
  <c r="Z172" i="40"/>
  <c r="AA172" i="40"/>
  <c r="T173" i="40"/>
  <c r="U173" i="40"/>
  <c r="V173" i="40"/>
  <c r="W173" i="40"/>
  <c r="X173" i="40"/>
  <c r="Y173" i="40"/>
  <c r="Z173" i="40"/>
  <c r="AA173" i="40"/>
  <c r="T174" i="40"/>
  <c r="U174" i="40"/>
  <c r="V174" i="40"/>
  <c r="W174" i="40"/>
  <c r="X174" i="40"/>
  <c r="Y174" i="40"/>
  <c r="Z174" i="40"/>
  <c r="AA174" i="40"/>
  <c r="T175" i="40"/>
  <c r="U175" i="40"/>
  <c r="V175" i="40"/>
  <c r="W175" i="40"/>
  <c r="X175" i="40"/>
  <c r="Y175" i="40"/>
  <c r="Z175" i="40"/>
  <c r="AA175" i="40"/>
  <c r="T176" i="40"/>
  <c r="U176" i="40"/>
  <c r="V176" i="40"/>
  <c r="W176" i="40"/>
  <c r="X176" i="40"/>
  <c r="Y176" i="40"/>
  <c r="Z176" i="40"/>
  <c r="AA176" i="40"/>
  <c r="T177" i="40"/>
  <c r="U177" i="40"/>
  <c r="V177" i="40"/>
  <c r="W177" i="40"/>
  <c r="X177" i="40"/>
  <c r="Y177" i="40"/>
  <c r="Z177" i="40"/>
  <c r="AA177" i="40"/>
  <c r="T178" i="40"/>
  <c r="U178" i="40"/>
  <c r="V178" i="40"/>
  <c r="W178" i="40"/>
  <c r="X178" i="40"/>
  <c r="Y178" i="40"/>
  <c r="Z178" i="40"/>
  <c r="AA178" i="40"/>
  <c r="T179" i="40"/>
  <c r="U179" i="40"/>
  <c r="V179" i="40"/>
  <c r="W179" i="40"/>
  <c r="X179" i="40"/>
  <c r="Y179" i="40"/>
  <c r="Z179" i="40"/>
  <c r="AA179" i="40"/>
  <c r="T180" i="40"/>
  <c r="U180" i="40"/>
  <c r="V180" i="40"/>
  <c r="W180" i="40"/>
  <c r="X180" i="40"/>
  <c r="Y180" i="40"/>
  <c r="Z180" i="40"/>
  <c r="AA180" i="40"/>
  <c r="T181" i="40"/>
  <c r="U181" i="40"/>
  <c r="V181" i="40"/>
  <c r="W181" i="40"/>
  <c r="X181" i="40"/>
  <c r="Y181" i="40"/>
  <c r="Z181" i="40"/>
  <c r="AA181" i="40"/>
  <c r="T182" i="40"/>
  <c r="U182" i="40"/>
  <c r="V182" i="40"/>
  <c r="W182" i="40"/>
  <c r="X182" i="40"/>
  <c r="Y182" i="40"/>
  <c r="Z182" i="40"/>
  <c r="AA182" i="40"/>
  <c r="T183" i="40"/>
  <c r="U183" i="40"/>
  <c r="V183" i="40"/>
  <c r="W183" i="40"/>
  <c r="X183" i="40"/>
  <c r="Y183" i="40"/>
  <c r="Z183" i="40"/>
  <c r="AA183" i="40"/>
  <c r="T184" i="40"/>
  <c r="U184" i="40"/>
  <c r="V184" i="40"/>
  <c r="W184" i="40"/>
  <c r="X184" i="40"/>
  <c r="Y184" i="40"/>
  <c r="Z184" i="40"/>
  <c r="AA184" i="40"/>
  <c r="T185" i="40"/>
  <c r="U185" i="40"/>
  <c r="V185" i="40"/>
  <c r="W185" i="40"/>
  <c r="X185" i="40"/>
  <c r="Y185" i="40"/>
  <c r="Z185" i="40"/>
  <c r="AA185" i="40"/>
  <c r="T186" i="40"/>
  <c r="U186" i="40"/>
  <c r="V186" i="40"/>
  <c r="W186" i="40"/>
  <c r="X186" i="40"/>
  <c r="Y186" i="40"/>
  <c r="Z186" i="40"/>
  <c r="AA186" i="40"/>
  <c r="T187" i="40"/>
  <c r="U187" i="40"/>
  <c r="V187" i="40"/>
  <c r="W187" i="40"/>
  <c r="X187" i="40"/>
  <c r="Y187" i="40"/>
  <c r="Z187" i="40"/>
  <c r="AA187" i="40"/>
  <c r="T188" i="40"/>
  <c r="U188" i="40"/>
  <c r="V188" i="40"/>
  <c r="W188" i="40"/>
  <c r="X188" i="40"/>
  <c r="Y188" i="40"/>
  <c r="Z188" i="40"/>
  <c r="AA188" i="40"/>
  <c r="T189" i="40"/>
  <c r="U189" i="40"/>
  <c r="V189" i="40"/>
  <c r="W189" i="40"/>
  <c r="X189" i="40"/>
  <c r="Y189" i="40"/>
  <c r="Z189" i="40"/>
  <c r="AA189" i="40"/>
  <c r="T190" i="40"/>
  <c r="U190" i="40"/>
  <c r="V190" i="40"/>
  <c r="W190" i="40"/>
  <c r="X190" i="40"/>
  <c r="Y190" i="40"/>
  <c r="Z190" i="40"/>
  <c r="AA190" i="40"/>
  <c r="T191" i="40"/>
  <c r="U191" i="40"/>
  <c r="V191" i="40"/>
  <c r="W191" i="40"/>
  <c r="X191" i="40"/>
  <c r="Y191" i="40"/>
  <c r="Z191" i="40"/>
  <c r="AA191" i="40"/>
  <c r="T192" i="40"/>
  <c r="U192" i="40"/>
  <c r="V192" i="40"/>
  <c r="W192" i="40"/>
  <c r="X192" i="40"/>
  <c r="Y192" i="40"/>
  <c r="Z192" i="40"/>
  <c r="AA192" i="40"/>
  <c r="T193" i="40"/>
  <c r="U193" i="40"/>
  <c r="V193" i="40"/>
  <c r="W193" i="40"/>
  <c r="X193" i="40"/>
  <c r="Y193" i="40"/>
  <c r="Z193" i="40"/>
  <c r="AA193" i="40"/>
  <c r="T194" i="40"/>
  <c r="U194" i="40"/>
  <c r="V194" i="40"/>
  <c r="W194" i="40"/>
  <c r="X194" i="40"/>
  <c r="Y194" i="40"/>
  <c r="Z194" i="40"/>
  <c r="AA194" i="40"/>
  <c r="T195" i="40"/>
  <c r="U195" i="40"/>
  <c r="V195" i="40"/>
  <c r="W195" i="40"/>
  <c r="X195" i="40"/>
  <c r="Y195" i="40"/>
  <c r="Z195" i="40"/>
  <c r="AA195" i="40"/>
  <c r="T196" i="40"/>
  <c r="U196" i="40"/>
  <c r="V196" i="40"/>
  <c r="W196" i="40"/>
  <c r="X196" i="40"/>
  <c r="Y196" i="40"/>
  <c r="Z196" i="40"/>
  <c r="AA196" i="40"/>
  <c r="T197" i="40"/>
  <c r="U197" i="40"/>
  <c r="V197" i="40"/>
  <c r="W197" i="40"/>
  <c r="X197" i="40"/>
  <c r="Y197" i="40"/>
  <c r="Z197" i="40"/>
  <c r="AA197" i="40"/>
  <c r="T198" i="40"/>
  <c r="U198" i="40"/>
  <c r="V198" i="40"/>
  <c r="W198" i="40"/>
  <c r="X198" i="40"/>
  <c r="Y198" i="40"/>
  <c r="Z198" i="40"/>
  <c r="AA198" i="40"/>
  <c r="T199" i="40"/>
  <c r="U199" i="40"/>
  <c r="V199" i="40"/>
  <c r="W199" i="40"/>
  <c r="X199" i="40"/>
  <c r="Y199" i="40"/>
  <c r="Z199" i="40"/>
  <c r="AA199" i="40"/>
  <c r="T200" i="40"/>
  <c r="U200" i="40"/>
  <c r="V200" i="40"/>
  <c r="W200" i="40"/>
  <c r="X200" i="40"/>
  <c r="Y200" i="40"/>
  <c r="Z200" i="40"/>
  <c r="AA200" i="40"/>
  <c r="T201" i="40"/>
  <c r="U201" i="40"/>
  <c r="V201" i="40"/>
  <c r="W201" i="40"/>
  <c r="X201" i="40"/>
  <c r="Y201" i="40"/>
  <c r="Z201" i="40"/>
  <c r="AA201" i="40"/>
  <c r="T202" i="40"/>
  <c r="U202" i="40"/>
  <c r="V202" i="40"/>
  <c r="W202" i="40"/>
  <c r="X202" i="40"/>
  <c r="Y202" i="40"/>
  <c r="Z202" i="40"/>
  <c r="AA202" i="40"/>
  <c r="T203" i="40"/>
  <c r="U203" i="40"/>
  <c r="V203" i="40"/>
  <c r="W203" i="40"/>
  <c r="X203" i="40"/>
  <c r="Y203" i="40"/>
  <c r="Z203" i="40"/>
  <c r="AA203" i="40"/>
  <c r="T204" i="40"/>
  <c r="U204" i="40"/>
  <c r="V204" i="40"/>
  <c r="W204" i="40"/>
  <c r="X204" i="40"/>
  <c r="Y204" i="40"/>
  <c r="Z204" i="40"/>
  <c r="AA204" i="40"/>
  <c r="T205" i="40"/>
  <c r="U205" i="40"/>
  <c r="V205" i="40"/>
  <c r="W205" i="40"/>
  <c r="X205" i="40"/>
  <c r="Y205" i="40"/>
  <c r="Z205" i="40"/>
  <c r="AA205" i="40"/>
  <c r="T206" i="40"/>
  <c r="U206" i="40"/>
  <c r="V206" i="40"/>
  <c r="W206" i="40"/>
  <c r="X206" i="40"/>
  <c r="Y206" i="40"/>
  <c r="Z206" i="40"/>
  <c r="AA206" i="40"/>
  <c r="T207" i="40"/>
  <c r="U207" i="40"/>
  <c r="V207" i="40"/>
  <c r="W207" i="40"/>
  <c r="X207" i="40"/>
  <c r="Y207" i="40"/>
  <c r="Z207" i="40"/>
  <c r="AA207" i="40"/>
  <c r="T208" i="40"/>
  <c r="U208" i="40"/>
  <c r="V208" i="40"/>
  <c r="W208" i="40"/>
  <c r="X208" i="40"/>
  <c r="Y208" i="40"/>
  <c r="Z208" i="40"/>
  <c r="AA208" i="40"/>
  <c r="T209" i="40"/>
  <c r="U209" i="40"/>
  <c r="V209" i="40"/>
  <c r="W209" i="40"/>
  <c r="X209" i="40"/>
  <c r="Y209" i="40"/>
  <c r="Z209" i="40"/>
  <c r="AA209" i="40"/>
  <c r="T210" i="40"/>
  <c r="U210" i="40"/>
  <c r="V210" i="40"/>
  <c r="W210" i="40"/>
  <c r="X210" i="40"/>
  <c r="Y210" i="40"/>
  <c r="Z210" i="40"/>
  <c r="AA210" i="40"/>
  <c r="T211" i="40"/>
  <c r="U211" i="40"/>
  <c r="V211" i="40"/>
  <c r="W211" i="40"/>
  <c r="X211" i="40"/>
  <c r="Y211" i="40"/>
  <c r="Z211" i="40"/>
  <c r="AA211" i="40"/>
  <c r="T212" i="40"/>
  <c r="U212" i="40"/>
  <c r="V212" i="40"/>
  <c r="W212" i="40"/>
  <c r="X212" i="40"/>
  <c r="Y212" i="40"/>
  <c r="Z212" i="40"/>
  <c r="AA212" i="40"/>
  <c r="T213" i="40"/>
  <c r="U213" i="40"/>
  <c r="V213" i="40"/>
  <c r="W213" i="40"/>
  <c r="X213" i="40"/>
  <c r="Y213" i="40"/>
  <c r="Z213" i="40"/>
  <c r="AA213" i="40"/>
  <c r="T214" i="40"/>
  <c r="U214" i="40"/>
  <c r="V214" i="40"/>
  <c r="W214" i="40"/>
  <c r="X214" i="40"/>
  <c r="Y214" i="40"/>
  <c r="Z214" i="40"/>
  <c r="AA214" i="40"/>
  <c r="T215" i="40"/>
  <c r="U215" i="40"/>
  <c r="V215" i="40"/>
  <c r="W215" i="40"/>
  <c r="X215" i="40"/>
  <c r="Y215" i="40"/>
  <c r="Z215" i="40"/>
  <c r="AA215" i="40"/>
  <c r="T216" i="40"/>
  <c r="U216" i="40"/>
  <c r="V216" i="40"/>
  <c r="W216" i="40"/>
  <c r="X216" i="40"/>
  <c r="Y216" i="40"/>
  <c r="Z216" i="40"/>
  <c r="AA216" i="40"/>
  <c r="T217" i="40"/>
  <c r="U217" i="40"/>
  <c r="V217" i="40"/>
  <c r="W217" i="40"/>
  <c r="X217" i="40"/>
  <c r="Y217" i="40"/>
  <c r="Z217" i="40"/>
  <c r="AA217" i="40"/>
  <c r="T218" i="40"/>
  <c r="U218" i="40"/>
  <c r="V218" i="40"/>
  <c r="W218" i="40"/>
  <c r="X218" i="40"/>
  <c r="Y218" i="40"/>
  <c r="Z218" i="40"/>
  <c r="AA218" i="40"/>
  <c r="T219" i="40"/>
  <c r="U219" i="40"/>
  <c r="V219" i="40"/>
  <c r="W219" i="40"/>
  <c r="X219" i="40"/>
  <c r="Y219" i="40"/>
  <c r="Z219" i="40"/>
  <c r="AA219" i="40"/>
  <c r="T220" i="40"/>
  <c r="U220" i="40"/>
  <c r="V220" i="40"/>
  <c r="W220" i="40"/>
  <c r="X220" i="40"/>
  <c r="Y220" i="40"/>
  <c r="Z220" i="40"/>
  <c r="AA220" i="40"/>
  <c r="T221" i="40"/>
  <c r="U221" i="40"/>
  <c r="V221" i="40"/>
  <c r="W221" i="40"/>
  <c r="X221" i="40"/>
  <c r="Y221" i="40"/>
  <c r="Z221" i="40"/>
  <c r="AA221" i="40"/>
  <c r="T222" i="40"/>
  <c r="U222" i="40"/>
  <c r="V222" i="40"/>
  <c r="W222" i="40"/>
  <c r="X222" i="40"/>
  <c r="Y222" i="40"/>
  <c r="Z222" i="40"/>
  <c r="AA222" i="40"/>
  <c r="T223" i="40"/>
  <c r="U223" i="40"/>
  <c r="V223" i="40"/>
  <c r="W223" i="40"/>
  <c r="X223" i="40"/>
  <c r="Y223" i="40"/>
  <c r="Z223" i="40"/>
  <c r="AA223" i="40"/>
  <c r="T224" i="40"/>
  <c r="U224" i="40"/>
  <c r="V224" i="40"/>
  <c r="W224" i="40"/>
  <c r="X224" i="40"/>
  <c r="Y224" i="40"/>
  <c r="Z224" i="40"/>
  <c r="AA224" i="40"/>
  <c r="T225" i="40"/>
  <c r="U225" i="40"/>
  <c r="V225" i="40"/>
  <c r="W225" i="40"/>
  <c r="X225" i="40"/>
  <c r="Y225" i="40"/>
  <c r="Z225" i="40"/>
  <c r="AA225" i="40"/>
  <c r="T226" i="40"/>
  <c r="U226" i="40"/>
  <c r="V226" i="40"/>
  <c r="W226" i="40"/>
  <c r="X226" i="40"/>
  <c r="Y226" i="40"/>
  <c r="Z226" i="40"/>
  <c r="AA226" i="40"/>
  <c r="T227" i="40"/>
  <c r="U227" i="40"/>
  <c r="V227" i="40"/>
  <c r="W227" i="40"/>
  <c r="X227" i="40"/>
  <c r="Y227" i="40"/>
  <c r="Z227" i="40"/>
  <c r="AA227" i="40"/>
  <c r="T228" i="40"/>
  <c r="U228" i="40"/>
  <c r="V228" i="40"/>
  <c r="W228" i="40"/>
  <c r="X228" i="40"/>
  <c r="Y228" i="40"/>
  <c r="Z228" i="40"/>
  <c r="AA228" i="40"/>
  <c r="T229" i="40"/>
  <c r="U229" i="40"/>
  <c r="V229" i="40"/>
  <c r="W229" i="40"/>
  <c r="X229" i="40"/>
  <c r="Y229" i="40"/>
  <c r="Z229" i="40"/>
  <c r="AA229" i="40"/>
  <c r="T230" i="40"/>
  <c r="U230" i="40"/>
  <c r="V230" i="40"/>
  <c r="W230" i="40"/>
  <c r="X230" i="40"/>
  <c r="Y230" i="40"/>
  <c r="Z230" i="40"/>
  <c r="AA230" i="40"/>
  <c r="T231" i="40"/>
  <c r="U231" i="40"/>
  <c r="V231" i="40"/>
  <c r="W231" i="40"/>
  <c r="X231" i="40"/>
  <c r="Y231" i="40"/>
  <c r="Z231" i="40"/>
  <c r="AA231" i="40"/>
  <c r="T232" i="40"/>
  <c r="U232" i="40"/>
  <c r="V232" i="40"/>
  <c r="W232" i="40"/>
  <c r="X232" i="40"/>
  <c r="Y232" i="40"/>
  <c r="Z232" i="40"/>
  <c r="AA232" i="40"/>
  <c r="T233" i="40"/>
  <c r="U233" i="40"/>
  <c r="V233" i="40"/>
  <c r="W233" i="40"/>
  <c r="X233" i="40"/>
  <c r="Y233" i="40"/>
  <c r="Z233" i="40"/>
  <c r="AA233" i="40"/>
  <c r="T234" i="40"/>
  <c r="U234" i="40"/>
  <c r="V234" i="40"/>
  <c r="W234" i="40"/>
  <c r="X234" i="40"/>
  <c r="Y234" i="40"/>
  <c r="Z234" i="40"/>
  <c r="AA234" i="40"/>
  <c r="T235" i="40"/>
  <c r="U235" i="40"/>
  <c r="V235" i="40"/>
  <c r="W235" i="40"/>
  <c r="X235" i="40"/>
  <c r="Y235" i="40"/>
  <c r="Z235" i="40"/>
  <c r="AA235" i="40"/>
  <c r="T236" i="40"/>
  <c r="U236" i="40"/>
  <c r="V236" i="40"/>
  <c r="W236" i="40"/>
  <c r="X236" i="40"/>
  <c r="Y236" i="40"/>
  <c r="Z236" i="40"/>
  <c r="AA236" i="40"/>
  <c r="T237" i="40"/>
  <c r="U237" i="40"/>
  <c r="V237" i="40"/>
  <c r="W237" i="40"/>
  <c r="X237" i="40"/>
  <c r="Y237" i="40"/>
  <c r="Z237" i="40"/>
  <c r="AA237" i="40"/>
  <c r="T238" i="40"/>
  <c r="U238" i="40"/>
  <c r="V238" i="40"/>
  <c r="W238" i="40"/>
  <c r="X238" i="40"/>
  <c r="Y238" i="40"/>
  <c r="Z238" i="40"/>
  <c r="AA238" i="40"/>
  <c r="T239" i="40"/>
  <c r="U239" i="40"/>
  <c r="V239" i="40"/>
  <c r="W239" i="40"/>
  <c r="X239" i="40"/>
  <c r="Y239" i="40"/>
  <c r="Z239" i="40"/>
  <c r="AA239" i="40"/>
  <c r="T240" i="40"/>
  <c r="U240" i="40"/>
  <c r="V240" i="40"/>
  <c r="W240" i="40"/>
  <c r="X240" i="40"/>
  <c r="Y240" i="40"/>
  <c r="Z240" i="40"/>
  <c r="AA240" i="40"/>
  <c r="T241" i="40"/>
  <c r="U241" i="40"/>
  <c r="V241" i="40"/>
  <c r="W241" i="40"/>
  <c r="X241" i="40"/>
  <c r="Y241" i="40"/>
  <c r="Z241" i="40"/>
  <c r="AA241" i="40"/>
  <c r="T242" i="40"/>
  <c r="U242" i="40"/>
  <c r="V242" i="40"/>
  <c r="W242" i="40"/>
  <c r="X242" i="40"/>
  <c r="Y242" i="40"/>
  <c r="Z242" i="40"/>
  <c r="AA242" i="40"/>
  <c r="T243" i="40"/>
  <c r="U243" i="40"/>
  <c r="V243" i="40"/>
  <c r="W243" i="40"/>
  <c r="X243" i="40"/>
  <c r="Y243" i="40"/>
  <c r="Z243" i="40"/>
  <c r="AA243" i="40"/>
  <c r="T244" i="40"/>
  <c r="U244" i="40"/>
  <c r="V244" i="40"/>
  <c r="W244" i="40"/>
  <c r="X244" i="40"/>
  <c r="Y244" i="40"/>
  <c r="Z244" i="40"/>
  <c r="AA244" i="40"/>
  <c r="T245" i="40"/>
  <c r="U245" i="40"/>
  <c r="V245" i="40"/>
  <c r="W245" i="40"/>
  <c r="X245" i="40"/>
  <c r="Y245" i="40"/>
  <c r="Z245" i="40"/>
  <c r="AA245" i="40"/>
  <c r="T246" i="40"/>
  <c r="U246" i="40"/>
  <c r="V246" i="40"/>
  <c r="W246" i="40"/>
  <c r="X246" i="40"/>
  <c r="Y246" i="40"/>
  <c r="Z246" i="40"/>
  <c r="AA246" i="40"/>
  <c r="T247" i="40"/>
  <c r="U247" i="40"/>
  <c r="V247" i="40"/>
  <c r="W247" i="40"/>
  <c r="X247" i="40"/>
  <c r="Y247" i="40"/>
  <c r="Z247" i="40"/>
  <c r="AA247" i="40"/>
  <c r="T248" i="40"/>
  <c r="U248" i="40"/>
  <c r="V248" i="40"/>
  <c r="W248" i="40"/>
  <c r="X248" i="40"/>
  <c r="Y248" i="40"/>
  <c r="Z248" i="40"/>
  <c r="AA248" i="40"/>
  <c r="T249" i="40"/>
  <c r="U249" i="40"/>
  <c r="V249" i="40"/>
  <c r="W249" i="40"/>
  <c r="X249" i="40"/>
  <c r="Y249" i="40"/>
  <c r="Z249" i="40"/>
  <c r="AA249" i="40"/>
  <c r="T250" i="40"/>
  <c r="U250" i="40"/>
  <c r="V250" i="40"/>
  <c r="W250" i="40"/>
  <c r="X250" i="40"/>
  <c r="Y250" i="40"/>
  <c r="Z250" i="40"/>
  <c r="AA250" i="40"/>
  <c r="T251" i="40"/>
  <c r="U251" i="40"/>
  <c r="V251" i="40"/>
  <c r="W251" i="40"/>
  <c r="X251" i="40"/>
  <c r="Y251" i="40"/>
  <c r="Z251" i="40"/>
  <c r="AA251" i="40"/>
  <c r="T252" i="40"/>
  <c r="U252" i="40"/>
  <c r="V252" i="40"/>
  <c r="W252" i="40"/>
  <c r="X252" i="40"/>
  <c r="Y252" i="40"/>
  <c r="Z252" i="40"/>
  <c r="AA252" i="40"/>
  <c r="T253" i="40"/>
  <c r="U253" i="40"/>
  <c r="V253" i="40"/>
  <c r="W253" i="40"/>
  <c r="X253" i="40"/>
  <c r="Y253" i="40"/>
  <c r="Z253" i="40"/>
  <c r="AA253" i="40"/>
  <c r="T254" i="40"/>
  <c r="U254" i="40"/>
  <c r="V254" i="40"/>
  <c r="W254" i="40"/>
  <c r="X254" i="40"/>
  <c r="Y254" i="40"/>
  <c r="Z254" i="40"/>
  <c r="AA254" i="40"/>
  <c r="T255" i="40"/>
  <c r="U255" i="40"/>
  <c r="V255" i="40"/>
  <c r="W255" i="40"/>
  <c r="X255" i="40"/>
  <c r="Y255" i="40"/>
  <c r="Z255" i="40"/>
  <c r="AA255" i="40"/>
  <c r="T256" i="40"/>
  <c r="U256" i="40"/>
  <c r="V256" i="40"/>
  <c r="W256" i="40"/>
  <c r="X256" i="40"/>
  <c r="Y256" i="40"/>
  <c r="Z256" i="40"/>
  <c r="AA256" i="40"/>
  <c r="T257" i="40"/>
  <c r="U257" i="40"/>
  <c r="V257" i="40"/>
  <c r="W257" i="40"/>
  <c r="X257" i="40"/>
  <c r="Y257" i="40"/>
  <c r="Z257" i="40"/>
  <c r="AA257" i="40"/>
  <c r="T258" i="40"/>
  <c r="U258" i="40"/>
  <c r="V258" i="40"/>
  <c r="W258" i="40"/>
  <c r="X258" i="40"/>
  <c r="Y258" i="40"/>
  <c r="Z258" i="40"/>
  <c r="AA258" i="40"/>
  <c r="T259" i="40"/>
  <c r="U259" i="40"/>
  <c r="V259" i="40"/>
  <c r="W259" i="40"/>
  <c r="X259" i="40"/>
  <c r="Y259" i="40"/>
  <c r="Z259" i="40"/>
  <c r="AA259" i="40"/>
  <c r="T260" i="40"/>
  <c r="U260" i="40"/>
  <c r="V260" i="40"/>
  <c r="W260" i="40"/>
  <c r="X260" i="40"/>
  <c r="Y260" i="40"/>
  <c r="Z260" i="40"/>
  <c r="AA260" i="40"/>
  <c r="T261" i="40"/>
  <c r="U261" i="40"/>
  <c r="V261" i="40"/>
  <c r="W261" i="40"/>
  <c r="X261" i="40"/>
  <c r="Y261" i="40"/>
  <c r="Z261" i="40"/>
  <c r="AA261" i="40"/>
  <c r="T262" i="40"/>
  <c r="U262" i="40"/>
  <c r="V262" i="40"/>
  <c r="W262" i="40"/>
  <c r="X262" i="40"/>
  <c r="Y262" i="40"/>
  <c r="Z262" i="40"/>
  <c r="AA262" i="40"/>
  <c r="T263" i="40"/>
  <c r="U263" i="40"/>
  <c r="V263" i="40"/>
  <c r="W263" i="40"/>
  <c r="X263" i="40"/>
  <c r="Y263" i="40"/>
  <c r="Z263" i="40"/>
  <c r="AA263" i="40"/>
  <c r="T264" i="40"/>
  <c r="U264" i="40"/>
  <c r="V264" i="40"/>
  <c r="W264" i="40"/>
  <c r="X264" i="40"/>
  <c r="Y264" i="40"/>
  <c r="Z264" i="40"/>
  <c r="AA264" i="40"/>
  <c r="T265" i="40"/>
  <c r="U265" i="40"/>
  <c r="V265" i="40"/>
  <c r="W265" i="40"/>
  <c r="X265" i="40"/>
  <c r="Y265" i="40"/>
  <c r="Z265" i="40"/>
  <c r="AA265" i="40"/>
  <c r="T266" i="40"/>
  <c r="U266" i="40"/>
  <c r="V266" i="40"/>
  <c r="W266" i="40"/>
  <c r="X266" i="40"/>
  <c r="Y266" i="40"/>
  <c r="Z266" i="40"/>
  <c r="AA266" i="40"/>
  <c r="T267" i="40"/>
  <c r="U267" i="40"/>
  <c r="V267" i="40"/>
  <c r="W267" i="40"/>
  <c r="X267" i="40"/>
  <c r="Y267" i="40"/>
  <c r="Z267" i="40"/>
  <c r="AA267" i="40"/>
  <c r="T268" i="40"/>
  <c r="U268" i="40"/>
  <c r="V268" i="40"/>
  <c r="W268" i="40"/>
  <c r="X268" i="40"/>
  <c r="Y268" i="40"/>
  <c r="Z268" i="40"/>
  <c r="AA268" i="40"/>
  <c r="T269" i="40"/>
  <c r="U269" i="40"/>
  <c r="V269" i="40"/>
  <c r="W269" i="40"/>
  <c r="X269" i="40"/>
  <c r="Y269" i="40"/>
  <c r="Z269" i="40"/>
  <c r="AA269" i="40"/>
  <c r="T270" i="40"/>
  <c r="U270" i="40"/>
  <c r="V270" i="40"/>
  <c r="W270" i="40"/>
  <c r="X270" i="40"/>
  <c r="Y270" i="40"/>
  <c r="Z270" i="40"/>
  <c r="AA270" i="40"/>
  <c r="T271" i="40"/>
  <c r="U271" i="40"/>
  <c r="V271" i="40"/>
  <c r="W271" i="40"/>
  <c r="X271" i="40"/>
  <c r="Y271" i="40"/>
  <c r="Z271" i="40"/>
  <c r="AA271" i="40"/>
  <c r="T272" i="40"/>
  <c r="U272" i="40"/>
  <c r="V272" i="40"/>
  <c r="W272" i="40"/>
  <c r="X272" i="40"/>
  <c r="Y272" i="40"/>
  <c r="Z272" i="40"/>
  <c r="AA272" i="40"/>
  <c r="T273" i="40"/>
  <c r="U273" i="40"/>
  <c r="V273" i="40"/>
  <c r="W273" i="40"/>
  <c r="X273" i="40"/>
  <c r="Y273" i="40"/>
  <c r="Z273" i="40"/>
  <c r="AA273" i="40"/>
  <c r="T274" i="40"/>
  <c r="U274" i="40"/>
  <c r="V274" i="40"/>
  <c r="W274" i="40"/>
  <c r="X274" i="40"/>
  <c r="Y274" i="40"/>
  <c r="Z274" i="40"/>
  <c r="AA274" i="40"/>
  <c r="T275" i="40"/>
  <c r="U275" i="40"/>
  <c r="V275" i="40"/>
  <c r="W275" i="40"/>
  <c r="X275" i="40"/>
  <c r="Y275" i="40"/>
  <c r="Z275" i="40"/>
  <c r="AA275" i="40"/>
  <c r="T276" i="40"/>
  <c r="U276" i="40"/>
  <c r="V276" i="40"/>
  <c r="W276" i="40"/>
  <c r="X276" i="40"/>
  <c r="Y276" i="40"/>
  <c r="Z276" i="40"/>
  <c r="AA276" i="40"/>
  <c r="T277" i="40"/>
  <c r="U277" i="40"/>
  <c r="V277" i="40"/>
  <c r="W277" i="40"/>
  <c r="X277" i="40"/>
  <c r="Y277" i="40"/>
  <c r="Z277" i="40"/>
  <c r="AA277" i="40"/>
  <c r="T278" i="40"/>
  <c r="U278" i="40"/>
  <c r="V278" i="40"/>
  <c r="W278" i="40"/>
  <c r="X278" i="40"/>
  <c r="Y278" i="40"/>
  <c r="Z278" i="40"/>
  <c r="AA278" i="40"/>
  <c r="T279" i="40"/>
  <c r="U279" i="40"/>
  <c r="V279" i="40"/>
  <c r="W279" i="40"/>
  <c r="X279" i="40"/>
  <c r="Y279" i="40"/>
  <c r="Z279" i="40"/>
  <c r="AA279" i="40"/>
  <c r="T280" i="40"/>
  <c r="U280" i="40"/>
  <c r="V280" i="40"/>
  <c r="W280" i="40"/>
  <c r="X280" i="40"/>
  <c r="Y280" i="40"/>
  <c r="Z280" i="40"/>
  <c r="AA280" i="40"/>
  <c r="T281" i="40"/>
  <c r="U281" i="40"/>
  <c r="V281" i="40"/>
  <c r="W281" i="40"/>
  <c r="X281" i="40"/>
  <c r="Y281" i="40"/>
  <c r="Z281" i="40"/>
  <c r="AA281" i="40"/>
  <c r="T282" i="40"/>
  <c r="U282" i="40"/>
  <c r="V282" i="40"/>
  <c r="W282" i="40"/>
  <c r="X282" i="40"/>
  <c r="Y282" i="40"/>
  <c r="Z282" i="40"/>
  <c r="AA282" i="40"/>
  <c r="T283" i="40"/>
  <c r="U283" i="40"/>
  <c r="V283" i="40"/>
  <c r="W283" i="40"/>
  <c r="X283" i="40"/>
  <c r="Y283" i="40"/>
  <c r="Z283" i="40"/>
  <c r="AA283" i="40"/>
  <c r="T284" i="40"/>
  <c r="U284" i="40"/>
  <c r="V284" i="40"/>
  <c r="W284" i="40"/>
  <c r="X284" i="40"/>
  <c r="Y284" i="40"/>
  <c r="Z284" i="40"/>
  <c r="AA284" i="40"/>
  <c r="T285" i="40"/>
  <c r="U285" i="40"/>
  <c r="V285" i="40"/>
  <c r="W285" i="40"/>
  <c r="X285" i="40"/>
  <c r="Y285" i="40"/>
  <c r="Z285" i="40"/>
  <c r="AA285" i="40"/>
  <c r="T286" i="40"/>
  <c r="U286" i="40"/>
  <c r="V286" i="40"/>
  <c r="W286" i="40"/>
  <c r="X286" i="40"/>
  <c r="Y286" i="40"/>
  <c r="Z286" i="40"/>
  <c r="AA286" i="40"/>
  <c r="T287" i="40"/>
  <c r="U287" i="40"/>
  <c r="V287" i="40"/>
  <c r="W287" i="40"/>
  <c r="X287" i="40"/>
  <c r="Y287" i="40"/>
  <c r="Z287" i="40"/>
  <c r="AA287" i="40"/>
  <c r="T288" i="40"/>
  <c r="U288" i="40"/>
  <c r="V288" i="40"/>
  <c r="W288" i="40"/>
  <c r="X288" i="40"/>
  <c r="Y288" i="40"/>
  <c r="Z288" i="40"/>
  <c r="AA288" i="40"/>
  <c r="T289" i="40"/>
  <c r="U289" i="40"/>
  <c r="V289" i="40"/>
  <c r="W289" i="40"/>
  <c r="X289" i="40"/>
  <c r="Y289" i="40"/>
  <c r="Z289" i="40"/>
  <c r="AA289" i="40"/>
  <c r="T290" i="40"/>
  <c r="U290" i="40"/>
  <c r="V290" i="40"/>
  <c r="W290" i="40"/>
  <c r="X290" i="40"/>
  <c r="Y290" i="40"/>
  <c r="Z290" i="40"/>
  <c r="AA290" i="40"/>
  <c r="T291" i="40"/>
  <c r="U291" i="40"/>
  <c r="V291" i="40"/>
  <c r="W291" i="40"/>
  <c r="X291" i="40"/>
  <c r="Y291" i="40"/>
  <c r="Z291" i="40"/>
  <c r="AA291" i="40"/>
  <c r="T292" i="40"/>
  <c r="U292" i="40"/>
  <c r="V292" i="40"/>
  <c r="W292" i="40"/>
  <c r="X292" i="40"/>
  <c r="Y292" i="40"/>
  <c r="Z292" i="40"/>
  <c r="AA292" i="40"/>
  <c r="T293" i="40"/>
  <c r="U293" i="40"/>
  <c r="V293" i="40"/>
  <c r="W293" i="40"/>
  <c r="X293" i="40"/>
  <c r="Y293" i="40"/>
  <c r="Z293" i="40"/>
  <c r="AA293" i="40"/>
  <c r="T294" i="40"/>
  <c r="U294" i="40"/>
  <c r="V294" i="40"/>
  <c r="W294" i="40"/>
  <c r="X294" i="40"/>
  <c r="Y294" i="40"/>
  <c r="Z294" i="40"/>
  <c r="AA294" i="40"/>
  <c r="T295" i="40"/>
  <c r="U295" i="40"/>
  <c r="V295" i="40"/>
  <c r="W295" i="40"/>
  <c r="X295" i="40"/>
  <c r="Y295" i="40"/>
  <c r="Z295" i="40"/>
  <c r="AA295" i="40"/>
  <c r="T296" i="40"/>
  <c r="U296" i="40"/>
  <c r="V296" i="40"/>
  <c r="W296" i="40"/>
  <c r="X296" i="40"/>
  <c r="Y296" i="40"/>
  <c r="Z296" i="40"/>
  <c r="AA296" i="40"/>
  <c r="T297" i="40"/>
  <c r="U297" i="40"/>
  <c r="V297" i="40"/>
  <c r="W297" i="40"/>
  <c r="X297" i="40"/>
  <c r="Y297" i="40"/>
  <c r="Z297" i="40"/>
  <c r="AA297" i="40"/>
  <c r="T298" i="40"/>
  <c r="U298" i="40"/>
  <c r="V298" i="40"/>
  <c r="W298" i="40"/>
  <c r="X298" i="40"/>
  <c r="Y298" i="40"/>
  <c r="Z298" i="40"/>
  <c r="AA298" i="40"/>
  <c r="T299" i="40"/>
  <c r="U299" i="40"/>
  <c r="V299" i="40"/>
  <c r="W299" i="40"/>
  <c r="X299" i="40"/>
  <c r="Y299" i="40"/>
  <c r="Z299" i="40"/>
  <c r="AA299" i="40"/>
  <c r="T300" i="40"/>
  <c r="U300" i="40"/>
  <c r="V300" i="40"/>
  <c r="W300" i="40"/>
  <c r="X300" i="40"/>
  <c r="Y300" i="40"/>
  <c r="Z300" i="40"/>
  <c r="AA300" i="40"/>
  <c r="T301" i="40"/>
  <c r="U301" i="40"/>
  <c r="V301" i="40"/>
  <c r="W301" i="40"/>
  <c r="X301" i="40"/>
  <c r="Y301" i="40"/>
  <c r="Z301" i="40"/>
  <c r="AA301" i="40"/>
  <c r="T302" i="40"/>
  <c r="U302" i="40"/>
  <c r="V302" i="40"/>
  <c r="W302" i="40"/>
  <c r="X302" i="40"/>
  <c r="Y302" i="40"/>
  <c r="Z302" i="40"/>
  <c r="AA302" i="40"/>
  <c r="T303" i="40"/>
  <c r="U303" i="40"/>
  <c r="V303" i="40"/>
  <c r="W303" i="40"/>
  <c r="X303" i="40"/>
  <c r="Y303" i="40"/>
  <c r="Z303" i="40"/>
  <c r="AA303" i="40"/>
  <c r="T304" i="40"/>
  <c r="U304" i="40"/>
  <c r="V304" i="40"/>
  <c r="W304" i="40"/>
  <c r="X304" i="40"/>
  <c r="Y304" i="40"/>
  <c r="Z304" i="40"/>
  <c r="AA304" i="40"/>
  <c r="T305" i="40"/>
  <c r="U305" i="40"/>
  <c r="V305" i="40"/>
  <c r="W305" i="40"/>
  <c r="X305" i="40"/>
  <c r="Y305" i="40"/>
  <c r="Z305" i="40"/>
  <c r="AA305" i="40"/>
  <c r="T306" i="40"/>
  <c r="U306" i="40"/>
  <c r="V306" i="40"/>
  <c r="W306" i="40"/>
  <c r="X306" i="40"/>
  <c r="Y306" i="40"/>
  <c r="Z306" i="40"/>
  <c r="AA306" i="40"/>
  <c r="T307" i="40"/>
  <c r="U307" i="40"/>
  <c r="V307" i="40"/>
  <c r="W307" i="40"/>
  <c r="X307" i="40"/>
  <c r="Y307" i="40"/>
  <c r="Z307" i="40"/>
  <c r="AA307" i="40"/>
  <c r="T308" i="40"/>
  <c r="U308" i="40"/>
  <c r="V308" i="40"/>
  <c r="W308" i="40"/>
  <c r="X308" i="40"/>
  <c r="Y308" i="40"/>
  <c r="Z308" i="40"/>
  <c r="AA308" i="40"/>
  <c r="T309" i="40"/>
  <c r="U309" i="40"/>
  <c r="V309" i="40"/>
  <c r="W309" i="40"/>
  <c r="X309" i="40"/>
  <c r="Y309" i="40"/>
  <c r="Z309" i="40"/>
  <c r="AA309" i="40"/>
  <c r="T310" i="40"/>
  <c r="U310" i="40"/>
  <c r="V310" i="40"/>
  <c r="W310" i="40"/>
  <c r="X310" i="40"/>
  <c r="Y310" i="40"/>
  <c r="Z310" i="40"/>
  <c r="AA310" i="40"/>
  <c r="T311" i="40"/>
  <c r="U311" i="40"/>
  <c r="V311" i="40"/>
  <c r="W311" i="40"/>
  <c r="X311" i="40"/>
  <c r="Y311" i="40"/>
  <c r="Z311" i="40"/>
  <c r="AA311" i="40"/>
  <c r="T312" i="40"/>
  <c r="U312" i="40"/>
  <c r="V312" i="40"/>
  <c r="W312" i="40"/>
  <c r="X312" i="40"/>
  <c r="Y312" i="40"/>
  <c r="Z312" i="40"/>
  <c r="AA312" i="40"/>
  <c r="T313" i="40"/>
  <c r="U313" i="40"/>
  <c r="V313" i="40"/>
  <c r="W313" i="40"/>
  <c r="X313" i="40"/>
  <c r="Y313" i="40"/>
  <c r="Z313" i="40"/>
  <c r="AA313" i="40"/>
  <c r="T314" i="40"/>
  <c r="U314" i="40"/>
  <c r="V314" i="40"/>
  <c r="W314" i="40"/>
  <c r="X314" i="40"/>
  <c r="Y314" i="40"/>
  <c r="Z314" i="40"/>
  <c r="AA314" i="40"/>
  <c r="T315" i="40"/>
  <c r="U315" i="40"/>
  <c r="V315" i="40"/>
  <c r="W315" i="40"/>
  <c r="X315" i="40"/>
  <c r="Y315" i="40"/>
  <c r="Z315" i="40"/>
  <c r="AA315" i="40"/>
  <c r="T316" i="40"/>
  <c r="U316" i="40"/>
  <c r="V316" i="40"/>
  <c r="W316" i="40"/>
  <c r="X316" i="40"/>
  <c r="Y316" i="40"/>
  <c r="Z316" i="40"/>
  <c r="AA316" i="40"/>
  <c r="T317" i="40"/>
  <c r="U317" i="40"/>
  <c r="V317" i="40"/>
  <c r="W317" i="40"/>
  <c r="X317" i="40"/>
  <c r="Y317" i="40"/>
  <c r="Z317" i="40"/>
  <c r="AA317" i="40"/>
  <c r="T318" i="40"/>
  <c r="U318" i="40"/>
  <c r="V318" i="40"/>
  <c r="W318" i="40"/>
  <c r="X318" i="40"/>
  <c r="Y318" i="40"/>
  <c r="Z318" i="40"/>
  <c r="AA318" i="40"/>
  <c r="T319" i="40"/>
  <c r="U319" i="40"/>
  <c r="V319" i="40"/>
  <c r="W319" i="40"/>
  <c r="X319" i="40"/>
  <c r="Y319" i="40"/>
  <c r="Z319" i="40"/>
  <c r="AA319" i="40"/>
  <c r="T320" i="40"/>
  <c r="U320" i="40"/>
  <c r="V320" i="40"/>
  <c r="W320" i="40"/>
  <c r="X320" i="40"/>
  <c r="Y320" i="40"/>
  <c r="Z320" i="40"/>
  <c r="AA320" i="40"/>
  <c r="T321" i="40"/>
  <c r="U321" i="40"/>
  <c r="V321" i="40"/>
  <c r="W321" i="40"/>
  <c r="X321" i="40"/>
  <c r="Y321" i="40"/>
  <c r="Z321" i="40"/>
  <c r="AA321" i="40"/>
  <c r="T322" i="40"/>
  <c r="U322" i="40"/>
  <c r="V322" i="40"/>
  <c r="W322" i="40"/>
  <c r="X322" i="40"/>
  <c r="Y322" i="40"/>
  <c r="Z322" i="40"/>
  <c r="AA322" i="40"/>
  <c r="T323" i="40"/>
  <c r="U323" i="40"/>
  <c r="V323" i="40"/>
  <c r="W323" i="40"/>
  <c r="X323" i="40"/>
  <c r="Y323" i="40"/>
  <c r="Z323" i="40"/>
  <c r="AA323" i="40"/>
  <c r="T324" i="40"/>
  <c r="U324" i="40"/>
  <c r="V324" i="40"/>
  <c r="W324" i="40"/>
  <c r="X324" i="40"/>
  <c r="Y324" i="40"/>
  <c r="Z324" i="40"/>
  <c r="AA324" i="40"/>
  <c r="T325" i="40"/>
  <c r="U325" i="40"/>
  <c r="V325" i="40"/>
  <c r="W325" i="40"/>
  <c r="X325" i="40"/>
  <c r="Y325" i="40"/>
  <c r="Z325" i="40"/>
  <c r="AA325" i="40"/>
  <c r="T326" i="40"/>
  <c r="U326" i="40"/>
  <c r="V326" i="40"/>
  <c r="W326" i="40"/>
  <c r="X326" i="40"/>
  <c r="Y326" i="40"/>
  <c r="Z326" i="40"/>
  <c r="AA326" i="40"/>
  <c r="T327" i="40"/>
  <c r="U327" i="40"/>
  <c r="V327" i="40"/>
  <c r="W327" i="40"/>
  <c r="X327" i="40"/>
  <c r="Y327" i="40"/>
  <c r="Z327" i="40"/>
  <c r="AA327" i="40"/>
  <c r="T328" i="40"/>
  <c r="U328" i="40"/>
  <c r="V328" i="40"/>
  <c r="W328" i="40"/>
  <c r="X328" i="40"/>
  <c r="Y328" i="40"/>
  <c r="Z328" i="40"/>
  <c r="AA328" i="40"/>
  <c r="T329" i="40"/>
  <c r="U329" i="40"/>
  <c r="V329" i="40"/>
  <c r="W329" i="40"/>
  <c r="X329" i="40"/>
  <c r="Y329" i="40"/>
  <c r="Z329" i="40"/>
  <c r="AA329" i="40"/>
  <c r="T330" i="40"/>
  <c r="U330" i="40"/>
  <c r="V330" i="40"/>
  <c r="W330" i="40"/>
  <c r="X330" i="40"/>
  <c r="Y330" i="40"/>
  <c r="Z330" i="40"/>
  <c r="AA330" i="40"/>
  <c r="T331" i="40"/>
  <c r="U331" i="40"/>
  <c r="V331" i="40"/>
  <c r="W331" i="40"/>
  <c r="X331" i="40"/>
  <c r="Y331" i="40"/>
  <c r="Z331" i="40"/>
  <c r="AA331" i="40"/>
  <c r="T332" i="40"/>
  <c r="U332" i="40"/>
  <c r="V332" i="40"/>
  <c r="W332" i="40"/>
  <c r="X332" i="40"/>
  <c r="Y332" i="40"/>
  <c r="Z332" i="40"/>
  <c r="AA332" i="40"/>
  <c r="T333" i="40"/>
  <c r="U333" i="40"/>
  <c r="V333" i="40"/>
  <c r="W333" i="40"/>
  <c r="X333" i="40"/>
  <c r="Y333" i="40"/>
  <c r="Z333" i="40"/>
  <c r="AA333" i="40"/>
  <c r="T334" i="40"/>
  <c r="U334" i="40"/>
  <c r="V334" i="40"/>
  <c r="W334" i="40"/>
  <c r="X334" i="40"/>
  <c r="Y334" i="40"/>
  <c r="Z334" i="40"/>
  <c r="AA334" i="40"/>
  <c r="T335" i="40"/>
  <c r="U335" i="40"/>
  <c r="V335" i="40"/>
  <c r="W335" i="40"/>
  <c r="X335" i="40"/>
  <c r="Y335" i="40"/>
  <c r="Z335" i="40"/>
  <c r="AA335" i="40"/>
  <c r="T336" i="40"/>
  <c r="U336" i="40"/>
  <c r="V336" i="40"/>
  <c r="W336" i="40"/>
  <c r="X336" i="40"/>
  <c r="Y336" i="40"/>
  <c r="Z336" i="40"/>
  <c r="AA336" i="40"/>
  <c r="T337" i="40"/>
  <c r="U337" i="40"/>
  <c r="V337" i="40"/>
  <c r="W337" i="40"/>
  <c r="X337" i="40"/>
  <c r="Y337" i="40"/>
  <c r="Z337" i="40"/>
  <c r="AA337" i="40"/>
  <c r="T338" i="40"/>
  <c r="U338" i="40"/>
  <c r="V338" i="40"/>
  <c r="W338" i="40"/>
  <c r="X338" i="40"/>
  <c r="Y338" i="40"/>
  <c r="Z338" i="40"/>
  <c r="AA338" i="40"/>
  <c r="T339" i="40"/>
  <c r="U339" i="40"/>
  <c r="V339" i="40"/>
  <c r="W339" i="40"/>
  <c r="X339" i="40"/>
  <c r="Y339" i="40"/>
  <c r="Z339" i="40"/>
  <c r="AA339" i="40"/>
  <c r="T340" i="40"/>
  <c r="U340" i="40"/>
  <c r="V340" i="40"/>
  <c r="W340" i="40"/>
  <c r="X340" i="40"/>
  <c r="Y340" i="40"/>
  <c r="Z340" i="40"/>
  <c r="AA340" i="40"/>
  <c r="T341" i="40"/>
  <c r="U341" i="40"/>
  <c r="V341" i="40"/>
  <c r="W341" i="40"/>
  <c r="X341" i="40"/>
  <c r="Y341" i="40"/>
  <c r="Z341" i="40"/>
  <c r="AA341" i="40"/>
  <c r="T342" i="40"/>
  <c r="U342" i="40"/>
  <c r="V342" i="40"/>
  <c r="W342" i="40"/>
  <c r="X342" i="40"/>
  <c r="Y342" i="40"/>
  <c r="Z342" i="40"/>
  <c r="AA342" i="40"/>
  <c r="T343" i="40"/>
  <c r="U343" i="40"/>
  <c r="V343" i="40"/>
  <c r="W343" i="40"/>
  <c r="X343" i="40"/>
  <c r="Y343" i="40"/>
  <c r="Z343" i="40"/>
  <c r="AA343" i="40"/>
  <c r="T344" i="40"/>
  <c r="U344" i="40"/>
  <c r="V344" i="40"/>
  <c r="W344" i="40"/>
  <c r="X344" i="40"/>
  <c r="Y344" i="40"/>
  <c r="Z344" i="40"/>
  <c r="AA344" i="40"/>
  <c r="T345" i="40"/>
  <c r="U345" i="40"/>
  <c r="V345" i="40"/>
  <c r="W345" i="40"/>
  <c r="X345" i="40"/>
  <c r="Y345" i="40"/>
  <c r="Z345" i="40"/>
  <c r="AA345" i="40"/>
  <c r="P6" i="40"/>
  <c r="Q6" i="40"/>
  <c r="R6" i="40"/>
  <c r="S6" i="40"/>
  <c r="P7" i="40"/>
  <c r="Q7" i="40"/>
  <c r="R7" i="40"/>
  <c r="S7" i="40"/>
  <c r="P8" i="40"/>
  <c r="Q8" i="40"/>
  <c r="R8" i="40"/>
  <c r="S8" i="40"/>
  <c r="P9" i="40"/>
  <c r="Q9" i="40"/>
  <c r="R9" i="40"/>
  <c r="S9" i="40"/>
  <c r="P10" i="40"/>
  <c r="Q10" i="40"/>
  <c r="R10" i="40"/>
  <c r="S10" i="40"/>
  <c r="P11" i="40"/>
  <c r="Q11" i="40"/>
  <c r="R11" i="40"/>
  <c r="S11" i="40"/>
  <c r="P12" i="40"/>
  <c r="Q12" i="40"/>
  <c r="R12" i="40"/>
  <c r="S12" i="40"/>
  <c r="P13" i="40"/>
  <c r="Q13" i="40"/>
  <c r="R13" i="40"/>
  <c r="S13" i="40"/>
  <c r="P14" i="40"/>
  <c r="Q14" i="40"/>
  <c r="R14" i="40"/>
  <c r="S14" i="40"/>
  <c r="P15" i="40"/>
  <c r="Q15" i="40"/>
  <c r="R15" i="40"/>
  <c r="S15" i="40"/>
  <c r="P16" i="40"/>
  <c r="Q16" i="40"/>
  <c r="R16" i="40"/>
  <c r="S16" i="40"/>
  <c r="P17" i="40"/>
  <c r="Q17" i="40"/>
  <c r="R17" i="40"/>
  <c r="S17" i="40"/>
  <c r="P18" i="40"/>
  <c r="Q18" i="40"/>
  <c r="R18" i="40"/>
  <c r="S18" i="40"/>
  <c r="P19" i="40"/>
  <c r="Q19" i="40"/>
  <c r="R19" i="40"/>
  <c r="S19" i="40"/>
  <c r="P20" i="40"/>
  <c r="Q20" i="40"/>
  <c r="R20" i="40"/>
  <c r="S20" i="40"/>
  <c r="P21" i="40"/>
  <c r="Q21" i="40"/>
  <c r="R21" i="40"/>
  <c r="S21" i="40"/>
  <c r="P22" i="40"/>
  <c r="Q22" i="40"/>
  <c r="R22" i="40"/>
  <c r="S22" i="40"/>
  <c r="P23" i="40"/>
  <c r="Q23" i="40"/>
  <c r="R23" i="40"/>
  <c r="S23" i="40"/>
  <c r="P24" i="40"/>
  <c r="Q24" i="40"/>
  <c r="R24" i="40"/>
  <c r="S24" i="40"/>
  <c r="P25" i="40"/>
  <c r="Q25" i="40"/>
  <c r="R25" i="40"/>
  <c r="S25" i="40"/>
  <c r="P26" i="40"/>
  <c r="Q26" i="40"/>
  <c r="R26" i="40"/>
  <c r="S26" i="40"/>
  <c r="P27" i="40"/>
  <c r="Q27" i="40"/>
  <c r="R27" i="40"/>
  <c r="S27" i="40"/>
  <c r="P28" i="40"/>
  <c r="Q28" i="40"/>
  <c r="R28" i="40"/>
  <c r="S28" i="40"/>
  <c r="P29" i="40"/>
  <c r="Q29" i="40"/>
  <c r="R29" i="40"/>
  <c r="S29" i="40"/>
  <c r="P30" i="40"/>
  <c r="Q30" i="40"/>
  <c r="R30" i="40"/>
  <c r="S30" i="40"/>
  <c r="P31" i="40"/>
  <c r="Q31" i="40"/>
  <c r="R31" i="40"/>
  <c r="S31" i="40"/>
  <c r="P32" i="40"/>
  <c r="Q32" i="40"/>
  <c r="R32" i="40"/>
  <c r="S32" i="40"/>
  <c r="P33" i="40"/>
  <c r="Q33" i="40"/>
  <c r="R33" i="40"/>
  <c r="S33" i="40"/>
  <c r="P34" i="40"/>
  <c r="Q34" i="40"/>
  <c r="R34" i="40"/>
  <c r="S34" i="40"/>
  <c r="P35" i="40"/>
  <c r="Q35" i="40"/>
  <c r="R35" i="40"/>
  <c r="S35" i="40"/>
  <c r="P36" i="40"/>
  <c r="Q36" i="40"/>
  <c r="R36" i="40"/>
  <c r="S36" i="40"/>
  <c r="P37" i="40"/>
  <c r="Q37" i="40"/>
  <c r="R37" i="40"/>
  <c r="S37" i="40"/>
  <c r="P38" i="40"/>
  <c r="Q38" i="40"/>
  <c r="R38" i="40"/>
  <c r="S38" i="40"/>
  <c r="P39" i="40"/>
  <c r="Q39" i="40"/>
  <c r="R39" i="40"/>
  <c r="S39" i="40"/>
  <c r="P40" i="40"/>
  <c r="Q40" i="40"/>
  <c r="R40" i="40"/>
  <c r="S40" i="40"/>
  <c r="P41" i="40"/>
  <c r="Q41" i="40"/>
  <c r="R41" i="40"/>
  <c r="S41" i="40"/>
  <c r="P42" i="40"/>
  <c r="Q42" i="40"/>
  <c r="R42" i="40"/>
  <c r="S42" i="40"/>
  <c r="P43" i="40"/>
  <c r="Q43" i="40"/>
  <c r="R43" i="40"/>
  <c r="S43" i="40"/>
  <c r="P44" i="40"/>
  <c r="Q44" i="40"/>
  <c r="R44" i="40"/>
  <c r="S44" i="40"/>
  <c r="P45" i="40"/>
  <c r="Q45" i="40"/>
  <c r="R45" i="40"/>
  <c r="S45" i="40"/>
  <c r="P46" i="40"/>
  <c r="Q46" i="40"/>
  <c r="R46" i="40"/>
  <c r="S46" i="40"/>
  <c r="P47" i="40"/>
  <c r="Q47" i="40"/>
  <c r="R47" i="40"/>
  <c r="S47" i="40"/>
  <c r="P48" i="40"/>
  <c r="Q48" i="40"/>
  <c r="R48" i="40"/>
  <c r="S48" i="40"/>
  <c r="P49" i="40"/>
  <c r="Q49" i="40"/>
  <c r="R49" i="40"/>
  <c r="S49" i="40"/>
  <c r="P50" i="40"/>
  <c r="Q50" i="40"/>
  <c r="R50" i="40"/>
  <c r="S50" i="40"/>
  <c r="P51" i="40"/>
  <c r="Q51" i="40"/>
  <c r="R51" i="40"/>
  <c r="S51" i="40"/>
  <c r="P52" i="40"/>
  <c r="Q52" i="40"/>
  <c r="R52" i="40"/>
  <c r="S52" i="40"/>
  <c r="P53" i="40"/>
  <c r="Q53" i="40"/>
  <c r="R53" i="40"/>
  <c r="S53" i="40"/>
  <c r="P54" i="40"/>
  <c r="Q54" i="40"/>
  <c r="R54" i="40"/>
  <c r="S54" i="40"/>
  <c r="P55" i="40"/>
  <c r="Q55" i="40"/>
  <c r="R55" i="40"/>
  <c r="S55" i="40"/>
  <c r="P56" i="40"/>
  <c r="Q56" i="40"/>
  <c r="R56" i="40"/>
  <c r="S56" i="40"/>
  <c r="P57" i="40"/>
  <c r="Q57" i="40"/>
  <c r="R57" i="40"/>
  <c r="S57" i="40"/>
  <c r="P58" i="40"/>
  <c r="Q58" i="40"/>
  <c r="R58" i="40"/>
  <c r="S58" i="40"/>
  <c r="P59" i="40"/>
  <c r="Q59" i="40"/>
  <c r="R59" i="40"/>
  <c r="S59" i="40"/>
  <c r="P60" i="40"/>
  <c r="Q60" i="40"/>
  <c r="R60" i="40"/>
  <c r="S60" i="40"/>
  <c r="P61" i="40"/>
  <c r="Q61" i="40"/>
  <c r="R61" i="40"/>
  <c r="S61" i="40"/>
  <c r="P62" i="40"/>
  <c r="Q62" i="40"/>
  <c r="R62" i="40"/>
  <c r="S62" i="40"/>
  <c r="P63" i="40"/>
  <c r="Q63" i="40"/>
  <c r="R63" i="40"/>
  <c r="S63" i="40"/>
  <c r="P64" i="40"/>
  <c r="Q64" i="40"/>
  <c r="R64" i="40"/>
  <c r="S64" i="40"/>
  <c r="P65" i="40"/>
  <c r="Q65" i="40"/>
  <c r="R65" i="40"/>
  <c r="S65" i="40"/>
  <c r="P66" i="40"/>
  <c r="Q66" i="40"/>
  <c r="R66" i="40"/>
  <c r="S66" i="40"/>
  <c r="P67" i="40"/>
  <c r="Q67" i="40"/>
  <c r="R67" i="40"/>
  <c r="S67" i="40"/>
  <c r="P68" i="40"/>
  <c r="Q68" i="40"/>
  <c r="R68" i="40"/>
  <c r="S68" i="40"/>
  <c r="P69" i="40"/>
  <c r="Q69" i="40"/>
  <c r="R69" i="40"/>
  <c r="S69" i="40"/>
  <c r="P70" i="40"/>
  <c r="Q70" i="40"/>
  <c r="R70" i="40"/>
  <c r="S70" i="40"/>
  <c r="P71" i="40"/>
  <c r="Q71" i="40"/>
  <c r="R71" i="40"/>
  <c r="S71" i="40"/>
  <c r="P72" i="40"/>
  <c r="Q72" i="40"/>
  <c r="R72" i="40"/>
  <c r="S72" i="40"/>
  <c r="P73" i="40"/>
  <c r="Q73" i="40"/>
  <c r="R73" i="40"/>
  <c r="S73" i="40"/>
  <c r="P74" i="40"/>
  <c r="Q74" i="40"/>
  <c r="R74" i="40"/>
  <c r="S74" i="40"/>
  <c r="P75" i="40"/>
  <c r="Q75" i="40"/>
  <c r="R75" i="40"/>
  <c r="S75" i="40"/>
  <c r="P76" i="40"/>
  <c r="Q76" i="40"/>
  <c r="R76" i="40"/>
  <c r="S76" i="40"/>
  <c r="P77" i="40"/>
  <c r="Q77" i="40"/>
  <c r="R77" i="40"/>
  <c r="S77" i="40"/>
  <c r="P78" i="40"/>
  <c r="Q78" i="40"/>
  <c r="R78" i="40"/>
  <c r="S78" i="40"/>
  <c r="P79" i="40"/>
  <c r="Q79" i="40"/>
  <c r="R79" i="40"/>
  <c r="S79" i="40"/>
  <c r="P80" i="40"/>
  <c r="Q80" i="40"/>
  <c r="R80" i="40"/>
  <c r="S80" i="40"/>
  <c r="P81" i="40"/>
  <c r="Q81" i="40"/>
  <c r="R81" i="40"/>
  <c r="S81" i="40"/>
  <c r="P82" i="40"/>
  <c r="Q82" i="40"/>
  <c r="R82" i="40"/>
  <c r="S82" i="40"/>
  <c r="P83" i="40"/>
  <c r="Q83" i="40"/>
  <c r="R83" i="40"/>
  <c r="S83" i="40"/>
  <c r="P84" i="40"/>
  <c r="Q84" i="40"/>
  <c r="R84" i="40"/>
  <c r="S84" i="40"/>
  <c r="P85" i="40"/>
  <c r="Q85" i="40"/>
  <c r="R85" i="40"/>
  <c r="S85" i="40"/>
  <c r="P86" i="40"/>
  <c r="Q86" i="40"/>
  <c r="R86" i="40"/>
  <c r="S86" i="40"/>
  <c r="P87" i="40"/>
  <c r="Q87" i="40"/>
  <c r="R87" i="40"/>
  <c r="S87" i="40"/>
  <c r="P88" i="40"/>
  <c r="Q88" i="40"/>
  <c r="R88" i="40"/>
  <c r="S88" i="40"/>
  <c r="P89" i="40"/>
  <c r="Q89" i="40"/>
  <c r="R89" i="40"/>
  <c r="S89" i="40"/>
  <c r="P90" i="40"/>
  <c r="Q90" i="40"/>
  <c r="R90" i="40"/>
  <c r="S90" i="40"/>
  <c r="P91" i="40"/>
  <c r="Q91" i="40"/>
  <c r="R91" i="40"/>
  <c r="S91" i="40"/>
  <c r="P92" i="40"/>
  <c r="Q92" i="40"/>
  <c r="R92" i="40"/>
  <c r="S92" i="40"/>
  <c r="P93" i="40"/>
  <c r="Q93" i="40"/>
  <c r="R93" i="40"/>
  <c r="S93" i="40"/>
  <c r="P94" i="40"/>
  <c r="Q94" i="40"/>
  <c r="R94" i="40"/>
  <c r="S94" i="40"/>
  <c r="P95" i="40"/>
  <c r="Q95" i="40"/>
  <c r="R95" i="40"/>
  <c r="S95" i="40"/>
  <c r="P96" i="40"/>
  <c r="Q96" i="40"/>
  <c r="R96" i="40"/>
  <c r="S96" i="40"/>
  <c r="P97" i="40"/>
  <c r="Q97" i="40"/>
  <c r="R97" i="40"/>
  <c r="S97" i="40"/>
  <c r="P98" i="40"/>
  <c r="Q98" i="40"/>
  <c r="R98" i="40"/>
  <c r="S98" i="40"/>
  <c r="P99" i="40"/>
  <c r="Q99" i="40"/>
  <c r="R99" i="40"/>
  <c r="S99" i="40"/>
  <c r="P100" i="40"/>
  <c r="Q100" i="40"/>
  <c r="R100" i="40"/>
  <c r="S100" i="40"/>
  <c r="P101" i="40"/>
  <c r="Q101" i="40"/>
  <c r="R101" i="40"/>
  <c r="S101" i="40"/>
  <c r="P102" i="40"/>
  <c r="Q102" i="40"/>
  <c r="R102" i="40"/>
  <c r="S102" i="40"/>
  <c r="P103" i="40"/>
  <c r="Q103" i="40"/>
  <c r="R103" i="40"/>
  <c r="S103" i="40"/>
  <c r="P104" i="40"/>
  <c r="Q104" i="40"/>
  <c r="R104" i="40"/>
  <c r="S104" i="40"/>
  <c r="P105" i="40"/>
  <c r="Q105" i="40"/>
  <c r="R105" i="40"/>
  <c r="S105" i="40"/>
  <c r="P106" i="40"/>
  <c r="Q106" i="40"/>
  <c r="R106" i="40"/>
  <c r="S106" i="40"/>
  <c r="P107" i="40"/>
  <c r="Q107" i="40"/>
  <c r="R107" i="40"/>
  <c r="S107" i="40"/>
  <c r="P108" i="40"/>
  <c r="Q108" i="40"/>
  <c r="R108" i="40"/>
  <c r="S108" i="40"/>
  <c r="P109" i="40"/>
  <c r="Q109" i="40"/>
  <c r="R109" i="40"/>
  <c r="S109" i="40"/>
  <c r="P110" i="40"/>
  <c r="Q110" i="40"/>
  <c r="R110" i="40"/>
  <c r="S110" i="40"/>
  <c r="P111" i="40"/>
  <c r="Q111" i="40"/>
  <c r="R111" i="40"/>
  <c r="S111" i="40"/>
  <c r="P112" i="40"/>
  <c r="Q112" i="40"/>
  <c r="R112" i="40"/>
  <c r="S112" i="40"/>
  <c r="P113" i="40"/>
  <c r="Q113" i="40"/>
  <c r="R113" i="40"/>
  <c r="S113" i="40"/>
  <c r="P114" i="40"/>
  <c r="Q114" i="40"/>
  <c r="R114" i="40"/>
  <c r="S114" i="40"/>
  <c r="P115" i="40"/>
  <c r="Q115" i="40"/>
  <c r="R115" i="40"/>
  <c r="S115" i="40"/>
  <c r="P116" i="40"/>
  <c r="Q116" i="40"/>
  <c r="R116" i="40"/>
  <c r="S116" i="40"/>
  <c r="P117" i="40"/>
  <c r="Q117" i="40"/>
  <c r="R117" i="40"/>
  <c r="S117" i="40"/>
  <c r="P118" i="40"/>
  <c r="Q118" i="40"/>
  <c r="R118" i="40"/>
  <c r="S118" i="40"/>
  <c r="P119" i="40"/>
  <c r="Q119" i="40"/>
  <c r="R119" i="40"/>
  <c r="S119" i="40"/>
  <c r="P120" i="40"/>
  <c r="Q120" i="40"/>
  <c r="R120" i="40"/>
  <c r="S120" i="40"/>
  <c r="P121" i="40"/>
  <c r="Q121" i="40"/>
  <c r="R121" i="40"/>
  <c r="S121" i="40"/>
  <c r="P122" i="40"/>
  <c r="Q122" i="40"/>
  <c r="R122" i="40"/>
  <c r="S122" i="40"/>
  <c r="P123" i="40"/>
  <c r="Q123" i="40"/>
  <c r="R123" i="40"/>
  <c r="S123" i="40"/>
  <c r="P124" i="40"/>
  <c r="Q124" i="40"/>
  <c r="R124" i="40"/>
  <c r="S124" i="40"/>
  <c r="P125" i="40"/>
  <c r="Q125" i="40"/>
  <c r="R125" i="40"/>
  <c r="S125" i="40"/>
  <c r="P126" i="40"/>
  <c r="Q126" i="40"/>
  <c r="R126" i="40"/>
  <c r="S126" i="40"/>
  <c r="P127" i="40"/>
  <c r="Q127" i="40"/>
  <c r="R127" i="40"/>
  <c r="S127" i="40"/>
  <c r="P128" i="40"/>
  <c r="Q128" i="40"/>
  <c r="R128" i="40"/>
  <c r="S128" i="40"/>
  <c r="P129" i="40"/>
  <c r="Q129" i="40"/>
  <c r="R129" i="40"/>
  <c r="S129" i="40"/>
  <c r="P130" i="40"/>
  <c r="Q130" i="40"/>
  <c r="R130" i="40"/>
  <c r="S130" i="40"/>
  <c r="P131" i="40"/>
  <c r="Q131" i="40"/>
  <c r="R131" i="40"/>
  <c r="S131" i="40"/>
  <c r="P132" i="40"/>
  <c r="Q132" i="40"/>
  <c r="R132" i="40"/>
  <c r="S132" i="40"/>
  <c r="P133" i="40"/>
  <c r="Q133" i="40"/>
  <c r="R133" i="40"/>
  <c r="S133" i="40"/>
  <c r="P134" i="40"/>
  <c r="Q134" i="40"/>
  <c r="R134" i="40"/>
  <c r="S134" i="40"/>
  <c r="P135" i="40"/>
  <c r="Q135" i="40"/>
  <c r="R135" i="40"/>
  <c r="S135" i="40"/>
  <c r="P136" i="40"/>
  <c r="Q136" i="40"/>
  <c r="R136" i="40"/>
  <c r="S136" i="40"/>
  <c r="P137" i="40"/>
  <c r="Q137" i="40"/>
  <c r="R137" i="40"/>
  <c r="S137" i="40"/>
  <c r="P138" i="40"/>
  <c r="Q138" i="40"/>
  <c r="R138" i="40"/>
  <c r="S138" i="40"/>
  <c r="P139" i="40"/>
  <c r="Q139" i="40"/>
  <c r="R139" i="40"/>
  <c r="S139" i="40"/>
  <c r="P140" i="40"/>
  <c r="Q140" i="40"/>
  <c r="R140" i="40"/>
  <c r="S140" i="40"/>
  <c r="P141" i="40"/>
  <c r="Q141" i="40"/>
  <c r="R141" i="40"/>
  <c r="S141" i="40"/>
  <c r="P142" i="40"/>
  <c r="Q142" i="40"/>
  <c r="R142" i="40"/>
  <c r="S142" i="40"/>
  <c r="P143" i="40"/>
  <c r="Q143" i="40"/>
  <c r="R143" i="40"/>
  <c r="S143" i="40"/>
  <c r="P144" i="40"/>
  <c r="Q144" i="40"/>
  <c r="R144" i="40"/>
  <c r="S144" i="40"/>
  <c r="P145" i="40"/>
  <c r="Q145" i="40"/>
  <c r="R145" i="40"/>
  <c r="S145" i="40"/>
  <c r="P146" i="40"/>
  <c r="Q146" i="40"/>
  <c r="R146" i="40"/>
  <c r="S146" i="40"/>
  <c r="P147" i="40"/>
  <c r="Q147" i="40"/>
  <c r="R147" i="40"/>
  <c r="S147" i="40"/>
  <c r="P148" i="40"/>
  <c r="Q148" i="40"/>
  <c r="R148" i="40"/>
  <c r="S148" i="40"/>
  <c r="P149" i="40"/>
  <c r="Q149" i="40"/>
  <c r="R149" i="40"/>
  <c r="S149" i="40"/>
  <c r="P150" i="40"/>
  <c r="Q150" i="40"/>
  <c r="R150" i="40"/>
  <c r="S150" i="40"/>
  <c r="P151" i="40"/>
  <c r="Q151" i="40"/>
  <c r="R151" i="40"/>
  <c r="S151" i="40"/>
  <c r="P152" i="40"/>
  <c r="Q152" i="40"/>
  <c r="R152" i="40"/>
  <c r="S152" i="40"/>
  <c r="P153" i="40"/>
  <c r="Q153" i="40"/>
  <c r="R153" i="40"/>
  <c r="S153" i="40"/>
  <c r="P154" i="40"/>
  <c r="Q154" i="40"/>
  <c r="R154" i="40"/>
  <c r="S154" i="40"/>
  <c r="P155" i="40"/>
  <c r="Q155" i="40"/>
  <c r="R155" i="40"/>
  <c r="S155" i="40"/>
  <c r="P156" i="40"/>
  <c r="Q156" i="40"/>
  <c r="R156" i="40"/>
  <c r="S156" i="40"/>
  <c r="P157" i="40"/>
  <c r="Q157" i="40"/>
  <c r="R157" i="40"/>
  <c r="S157" i="40"/>
  <c r="P158" i="40"/>
  <c r="Q158" i="40"/>
  <c r="R158" i="40"/>
  <c r="S158" i="40"/>
  <c r="P159" i="40"/>
  <c r="Q159" i="40"/>
  <c r="R159" i="40"/>
  <c r="S159" i="40"/>
  <c r="P160" i="40"/>
  <c r="Q160" i="40"/>
  <c r="R160" i="40"/>
  <c r="S160" i="40"/>
  <c r="P161" i="40"/>
  <c r="Q161" i="40"/>
  <c r="R161" i="40"/>
  <c r="S161" i="40"/>
  <c r="P162" i="40"/>
  <c r="Q162" i="40"/>
  <c r="R162" i="40"/>
  <c r="S162" i="40"/>
  <c r="P163" i="40"/>
  <c r="Q163" i="40"/>
  <c r="R163" i="40"/>
  <c r="S163" i="40"/>
  <c r="P164" i="40"/>
  <c r="Q164" i="40"/>
  <c r="R164" i="40"/>
  <c r="S164" i="40"/>
  <c r="P165" i="40"/>
  <c r="Q165" i="40"/>
  <c r="R165" i="40"/>
  <c r="S165" i="40"/>
  <c r="P166" i="40"/>
  <c r="Q166" i="40"/>
  <c r="R166" i="40"/>
  <c r="S166" i="40"/>
  <c r="P167" i="40"/>
  <c r="Q167" i="40"/>
  <c r="R167" i="40"/>
  <c r="S167" i="40"/>
  <c r="P168" i="40"/>
  <c r="Q168" i="40"/>
  <c r="R168" i="40"/>
  <c r="S168" i="40"/>
  <c r="P169" i="40"/>
  <c r="Q169" i="40"/>
  <c r="R169" i="40"/>
  <c r="S169" i="40"/>
  <c r="P170" i="40"/>
  <c r="Q170" i="40"/>
  <c r="R170" i="40"/>
  <c r="S170" i="40"/>
  <c r="P171" i="40"/>
  <c r="Q171" i="40"/>
  <c r="R171" i="40"/>
  <c r="S171" i="40"/>
  <c r="P172" i="40"/>
  <c r="Q172" i="40"/>
  <c r="R172" i="40"/>
  <c r="S172" i="40"/>
  <c r="P173" i="40"/>
  <c r="Q173" i="40"/>
  <c r="R173" i="40"/>
  <c r="S173" i="40"/>
  <c r="P174" i="40"/>
  <c r="Q174" i="40"/>
  <c r="R174" i="40"/>
  <c r="S174" i="40"/>
  <c r="P175" i="40"/>
  <c r="Q175" i="40"/>
  <c r="R175" i="40"/>
  <c r="S175" i="40"/>
  <c r="P176" i="40"/>
  <c r="Q176" i="40"/>
  <c r="R176" i="40"/>
  <c r="S176" i="40"/>
  <c r="P177" i="40"/>
  <c r="Q177" i="40"/>
  <c r="R177" i="40"/>
  <c r="S177" i="40"/>
  <c r="P178" i="40"/>
  <c r="Q178" i="40"/>
  <c r="R178" i="40"/>
  <c r="S178" i="40"/>
  <c r="P179" i="40"/>
  <c r="Q179" i="40"/>
  <c r="R179" i="40"/>
  <c r="S179" i="40"/>
  <c r="P180" i="40"/>
  <c r="Q180" i="40"/>
  <c r="R180" i="40"/>
  <c r="S180" i="40"/>
  <c r="P181" i="40"/>
  <c r="Q181" i="40"/>
  <c r="R181" i="40"/>
  <c r="S181" i="40"/>
  <c r="P182" i="40"/>
  <c r="Q182" i="40"/>
  <c r="R182" i="40"/>
  <c r="S182" i="40"/>
  <c r="P183" i="40"/>
  <c r="Q183" i="40"/>
  <c r="R183" i="40"/>
  <c r="S183" i="40"/>
  <c r="P184" i="40"/>
  <c r="Q184" i="40"/>
  <c r="R184" i="40"/>
  <c r="S184" i="40"/>
  <c r="P185" i="40"/>
  <c r="Q185" i="40"/>
  <c r="R185" i="40"/>
  <c r="S185" i="40"/>
  <c r="P186" i="40"/>
  <c r="Q186" i="40"/>
  <c r="R186" i="40"/>
  <c r="S186" i="40"/>
  <c r="P187" i="40"/>
  <c r="Q187" i="40"/>
  <c r="R187" i="40"/>
  <c r="S187" i="40"/>
  <c r="P188" i="40"/>
  <c r="Q188" i="40"/>
  <c r="R188" i="40"/>
  <c r="S188" i="40"/>
  <c r="P189" i="40"/>
  <c r="Q189" i="40"/>
  <c r="R189" i="40"/>
  <c r="S189" i="40"/>
  <c r="P190" i="40"/>
  <c r="Q190" i="40"/>
  <c r="R190" i="40"/>
  <c r="S190" i="40"/>
  <c r="P191" i="40"/>
  <c r="Q191" i="40"/>
  <c r="R191" i="40"/>
  <c r="S191" i="40"/>
  <c r="P192" i="40"/>
  <c r="Q192" i="40"/>
  <c r="R192" i="40"/>
  <c r="S192" i="40"/>
  <c r="P193" i="40"/>
  <c r="Q193" i="40"/>
  <c r="R193" i="40"/>
  <c r="S193" i="40"/>
  <c r="P194" i="40"/>
  <c r="Q194" i="40"/>
  <c r="R194" i="40"/>
  <c r="S194" i="40"/>
  <c r="P195" i="40"/>
  <c r="Q195" i="40"/>
  <c r="R195" i="40"/>
  <c r="S195" i="40"/>
  <c r="P196" i="40"/>
  <c r="Q196" i="40"/>
  <c r="R196" i="40"/>
  <c r="S196" i="40"/>
  <c r="P197" i="40"/>
  <c r="Q197" i="40"/>
  <c r="R197" i="40"/>
  <c r="S197" i="40"/>
  <c r="P198" i="40"/>
  <c r="Q198" i="40"/>
  <c r="R198" i="40"/>
  <c r="S198" i="40"/>
  <c r="P199" i="40"/>
  <c r="Q199" i="40"/>
  <c r="R199" i="40"/>
  <c r="S199" i="40"/>
  <c r="P200" i="40"/>
  <c r="Q200" i="40"/>
  <c r="R200" i="40"/>
  <c r="S200" i="40"/>
  <c r="P201" i="40"/>
  <c r="Q201" i="40"/>
  <c r="R201" i="40"/>
  <c r="S201" i="40"/>
  <c r="P202" i="40"/>
  <c r="Q202" i="40"/>
  <c r="R202" i="40"/>
  <c r="S202" i="40"/>
  <c r="P203" i="40"/>
  <c r="Q203" i="40"/>
  <c r="R203" i="40"/>
  <c r="S203" i="40"/>
  <c r="P204" i="40"/>
  <c r="Q204" i="40"/>
  <c r="R204" i="40"/>
  <c r="S204" i="40"/>
  <c r="P205" i="40"/>
  <c r="Q205" i="40"/>
  <c r="R205" i="40"/>
  <c r="S205" i="40"/>
  <c r="P206" i="40"/>
  <c r="Q206" i="40"/>
  <c r="R206" i="40"/>
  <c r="S206" i="40"/>
  <c r="P207" i="40"/>
  <c r="Q207" i="40"/>
  <c r="R207" i="40"/>
  <c r="S207" i="40"/>
  <c r="P208" i="40"/>
  <c r="Q208" i="40"/>
  <c r="R208" i="40"/>
  <c r="S208" i="40"/>
  <c r="P209" i="40"/>
  <c r="Q209" i="40"/>
  <c r="R209" i="40"/>
  <c r="S209" i="40"/>
  <c r="P210" i="40"/>
  <c r="Q210" i="40"/>
  <c r="R210" i="40"/>
  <c r="S210" i="40"/>
  <c r="P211" i="40"/>
  <c r="Q211" i="40"/>
  <c r="R211" i="40"/>
  <c r="S211" i="40"/>
  <c r="P212" i="40"/>
  <c r="Q212" i="40"/>
  <c r="R212" i="40"/>
  <c r="S212" i="40"/>
  <c r="P213" i="40"/>
  <c r="Q213" i="40"/>
  <c r="R213" i="40"/>
  <c r="S213" i="40"/>
  <c r="P214" i="40"/>
  <c r="Q214" i="40"/>
  <c r="R214" i="40"/>
  <c r="S214" i="40"/>
  <c r="P215" i="40"/>
  <c r="Q215" i="40"/>
  <c r="R215" i="40"/>
  <c r="S215" i="40"/>
  <c r="P216" i="40"/>
  <c r="Q216" i="40"/>
  <c r="R216" i="40"/>
  <c r="S216" i="40"/>
  <c r="P217" i="40"/>
  <c r="Q217" i="40"/>
  <c r="R217" i="40"/>
  <c r="S217" i="40"/>
  <c r="P218" i="40"/>
  <c r="Q218" i="40"/>
  <c r="R218" i="40"/>
  <c r="S218" i="40"/>
  <c r="P219" i="40"/>
  <c r="Q219" i="40"/>
  <c r="R219" i="40"/>
  <c r="S219" i="40"/>
  <c r="P220" i="40"/>
  <c r="Q220" i="40"/>
  <c r="R220" i="40"/>
  <c r="S220" i="40"/>
  <c r="P221" i="40"/>
  <c r="Q221" i="40"/>
  <c r="R221" i="40"/>
  <c r="S221" i="40"/>
  <c r="P222" i="40"/>
  <c r="Q222" i="40"/>
  <c r="R222" i="40"/>
  <c r="S222" i="40"/>
  <c r="P223" i="40"/>
  <c r="Q223" i="40"/>
  <c r="R223" i="40"/>
  <c r="S223" i="40"/>
  <c r="P224" i="40"/>
  <c r="Q224" i="40"/>
  <c r="R224" i="40"/>
  <c r="S224" i="40"/>
  <c r="P225" i="40"/>
  <c r="Q225" i="40"/>
  <c r="R225" i="40"/>
  <c r="S225" i="40"/>
  <c r="P226" i="40"/>
  <c r="Q226" i="40"/>
  <c r="R226" i="40"/>
  <c r="S226" i="40"/>
  <c r="P227" i="40"/>
  <c r="Q227" i="40"/>
  <c r="R227" i="40"/>
  <c r="S227" i="40"/>
  <c r="P228" i="40"/>
  <c r="Q228" i="40"/>
  <c r="R228" i="40"/>
  <c r="S228" i="40"/>
  <c r="P229" i="40"/>
  <c r="Q229" i="40"/>
  <c r="R229" i="40"/>
  <c r="S229" i="40"/>
  <c r="P230" i="40"/>
  <c r="Q230" i="40"/>
  <c r="R230" i="40"/>
  <c r="S230" i="40"/>
  <c r="P231" i="40"/>
  <c r="Q231" i="40"/>
  <c r="R231" i="40"/>
  <c r="S231" i="40"/>
  <c r="P232" i="40"/>
  <c r="Q232" i="40"/>
  <c r="R232" i="40"/>
  <c r="S232" i="40"/>
  <c r="P233" i="40"/>
  <c r="Q233" i="40"/>
  <c r="R233" i="40"/>
  <c r="S233" i="40"/>
  <c r="P234" i="40"/>
  <c r="Q234" i="40"/>
  <c r="R234" i="40"/>
  <c r="S234" i="40"/>
  <c r="P235" i="40"/>
  <c r="Q235" i="40"/>
  <c r="R235" i="40"/>
  <c r="S235" i="40"/>
  <c r="P236" i="40"/>
  <c r="Q236" i="40"/>
  <c r="R236" i="40"/>
  <c r="S236" i="40"/>
  <c r="P237" i="40"/>
  <c r="Q237" i="40"/>
  <c r="R237" i="40"/>
  <c r="S237" i="40"/>
  <c r="P238" i="40"/>
  <c r="Q238" i="40"/>
  <c r="R238" i="40"/>
  <c r="S238" i="40"/>
  <c r="P239" i="40"/>
  <c r="Q239" i="40"/>
  <c r="R239" i="40"/>
  <c r="S239" i="40"/>
  <c r="P240" i="40"/>
  <c r="Q240" i="40"/>
  <c r="R240" i="40"/>
  <c r="S240" i="40"/>
  <c r="P241" i="40"/>
  <c r="Q241" i="40"/>
  <c r="R241" i="40"/>
  <c r="S241" i="40"/>
  <c r="P242" i="40"/>
  <c r="Q242" i="40"/>
  <c r="R242" i="40"/>
  <c r="S242" i="40"/>
  <c r="P243" i="40"/>
  <c r="Q243" i="40"/>
  <c r="R243" i="40"/>
  <c r="S243" i="40"/>
  <c r="P244" i="40"/>
  <c r="Q244" i="40"/>
  <c r="R244" i="40"/>
  <c r="S244" i="40"/>
  <c r="P245" i="40"/>
  <c r="Q245" i="40"/>
  <c r="R245" i="40"/>
  <c r="S245" i="40"/>
  <c r="P246" i="40"/>
  <c r="Q246" i="40"/>
  <c r="R246" i="40"/>
  <c r="S246" i="40"/>
  <c r="P247" i="40"/>
  <c r="Q247" i="40"/>
  <c r="R247" i="40"/>
  <c r="S247" i="40"/>
  <c r="P248" i="40"/>
  <c r="Q248" i="40"/>
  <c r="R248" i="40"/>
  <c r="S248" i="40"/>
  <c r="P249" i="40"/>
  <c r="Q249" i="40"/>
  <c r="R249" i="40"/>
  <c r="S249" i="40"/>
  <c r="P250" i="40"/>
  <c r="Q250" i="40"/>
  <c r="R250" i="40"/>
  <c r="S250" i="40"/>
  <c r="P251" i="40"/>
  <c r="Q251" i="40"/>
  <c r="R251" i="40"/>
  <c r="S251" i="40"/>
  <c r="P252" i="40"/>
  <c r="Q252" i="40"/>
  <c r="R252" i="40"/>
  <c r="S252" i="40"/>
  <c r="P253" i="40"/>
  <c r="Q253" i="40"/>
  <c r="R253" i="40"/>
  <c r="S253" i="40"/>
  <c r="P254" i="40"/>
  <c r="Q254" i="40"/>
  <c r="R254" i="40"/>
  <c r="S254" i="40"/>
  <c r="P255" i="40"/>
  <c r="Q255" i="40"/>
  <c r="R255" i="40"/>
  <c r="S255" i="40"/>
  <c r="P256" i="40"/>
  <c r="Q256" i="40"/>
  <c r="R256" i="40"/>
  <c r="S256" i="40"/>
  <c r="P257" i="40"/>
  <c r="Q257" i="40"/>
  <c r="R257" i="40"/>
  <c r="S257" i="40"/>
  <c r="P258" i="40"/>
  <c r="Q258" i="40"/>
  <c r="R258" i="40"/>
  <c r="S258" i="40"/>
  <c r="P259" i="40"/>
  <c r="Q259" i="40"/>
  <c r="R259" i="40"/>
  <c r="S259" i="40"/>
  <c r="P260" i="40"/>
  <c r="Q260" i="40"/>
  <c r="R260" i="40"/>
  <c r="S260" i="40"/>
  <c r="P261" i="40"/>
  <c r="Q261" i="40"/>
  <c r="R261" i="40"/>
  <c r="S261" i="40"/>
  <c r="P262" i="40"/>
  <c r="Q262" i="40"/>
  <c r="R262" i="40"/>
  <c r="S262" i="40"/>
  <c r="P263" i="40"/>
  <c r="Q263" i="40"/>
  <c r="R263" i="40"/>
  <c r="S263" i="40"/>
  <c r="P264" i="40"/>
  <c r="Q264" i="40"/>
  <c r="R264" i="40"/>
  <c r="S264" i="40"/>
  <c r="P265" i="40"/>
  <c r="Q265" i="40"/>
  <c r="R265" i="40"/>
  <c r="S265" i="40"/>
  <c r="P266" i="40"/>
  <c r="Q266" i="40"/>
  <c r="R266" i="40"/>
  <c r="S266" i="40"/>
  <c r="P267" i="40"/>
  <c r="Q267" i="40"/>
  <c r="R267" i="40"/>
  <c r="S267" i="40"/>
  <c r="P268" i="40"/>
  <c r="Q268" i="40"/>
  <c r="R268" i="40"/>
  <c r="S268" i="40"/>
  <c r="P269" i="40"/>
  <c r="Q269" i="40"/>
  <c r="R269" i="40"/>
  <c r="S269" i="40"/>
  <c r="P270" i="40"/>
  <c r="Q270" i="40"/>
  <c r="R270" i="40"/>
  <c r="S270" i="40"/>
  <c r="P271" i="40"/>
  <c r="Q271" i="40"/>
  <c r="R271" i="40"/>
  <c r="S271" i="40"/>
  <c r="P272" i="40"/>
  <c r="Q272" i="40"/>
  <c r="R272" i="40"/>
  <c r="S272" i="40"/>
  <c r="P273" i="40"/>
  <c r="Q273" i="40"/>
  <c r="R273" i="40"/>
  <c r="S273" i="40"/>
  <c r="P274" i="40"/>
  <c r="Q274" i="40"/>
  <c r="R274" i="40"/>
  <c r="S274" i="40"/>
  <c r="P275" i="40"/>
  <c r="Q275" i="40"/>
  <c r="R275" i="40"/>
  <c r="S275" i="40"/>
  <c r="P276" i="40"/>
  <c r="Q276" i="40"/>
  <c r="R276" i="40"/>
  <c r="S276" i="40"/>
  <c r="P277" i="40"/>
  <c r="Q277" i="40"/>
  <c r="R277" i="40"/>
  <c r="S277" i="40"/>
  <c r="P278" i="40"/>
  <c r="Q278" i="40"/>
  <c r="R278" i="40"/>
  <c r="S278" i="40"/>
  <c r="P279" i="40"/>
  <c r="Q279" i="40"/>
  <c r="R279" i="40"/>
  <c r="S279" i="40"/>
  <c r="P280" i="40"/>
  <c r="Q280" i="40"/>
  <c r="R280" i="40"/>
  <c r="S280" i="40"/>
  <c r="P281" i="40"/>
  <c r="Q281" i="40"/>
  <c r="R281" i="40"/>
  <c r="S281" i="40"/>
  <c r="P282" i="40"/>
  <c r="Q282" i="40"/>
  <c r="R282" i="40"/>
  <c r="S282" i="40"/>
  <c r="P283" i="40"/>
  <c r="Q283" i="40"/>
  <c r="R283" i="40"/>
  <c r="S283" i="40"/>
  <c r="P284" i="40"/>
  <c r="Q284" i="40"/>
  <c r="R284" i="40"/>
  <c r="S284" i="40"/>
  <c r="P285" i="40"/>
  <c r="Q285" i="40"/>
  <c r="R285" i="40"/>
  <c r="S285" i="40"/>
  <c r="P286" i="40"/>
  <c r="Q286" i="40"/>
  <c r="R286" i="40"/>
  <c r="S286" i="40"/>
  <c r="P287" i="40"/>
  <c r="Q287" i="40"/>
  <c r="R287" i="40"/>
  <c r="S287" i="40"/>
  <c r="P288" i="40"/>
  <c r="Q288" i="40"/>
  <c r="R288" i="40"/>
  <c r="S288" i="40"/>
  <c r="P289" i="40"/>
  <c r="Q289" i="40"/>
  <c r="R289" i="40"/>
  <c r="S289" i="40"/>
  <c r="P290" i="40"/>
  <c r="Q290" i="40"/>
  <c r="R290" i="40"/>
  <c r="S290" i="40"/>
  <c r="P291" i="40"/>
  <c r="Q291" i="40"/>
  <c r="R291" i="40"/>
  <c r="S291" i="40"/>
  <c r="P292" i="40"/>
  <c r="Q292" i="40"/>
  <c r="R292" i="40"/>
  <c r="S292" i="40"/>
  <c r="P293" i="40"/>
  <c r="Q293" i="40"/>
  <c r="R293" i="40"/>
  <c r="S293" i="40"/>
  <c r="P294" i="40"/>
  <c r="Q294" i="40"/>
  <c r="R294" i="40"/>
  <c r="S294" i="40"/>
  <c r="P295" i="40"/>
  <c r="Q295" i="40"/>
  <c r="R295" i="40"/>
  <c r="S295" i="40"/>
  <c r="P296" i="40"/>
  <c r="Q296" i="40"/>
  <c r="R296" i="40"/>
  <c r="S296" i="40"/>
  <c r="P297" i="40"/>
  <c r="Q297" i="40"/>
  <c r="R297" i="40"/>
  <c r="S297" i="40"/>
  <c r="P298" i="40"/>
  <c r="Q298" i="40"/>
  <c r="R298" i="40"/>
  <c r="S298" i="40"/>
  <c r="P299" i="40"/>
  <c r="Q299" i="40"/>
  <c r="R299" i="40"/>
  <c r="S299" i="40"/>
  <c r="P300" i="40"/>
  <c r="Q300" i="40"/>
  <c r="R300" i="40"/>
  <c r="S300" i="40"/>
  <c r="P301" i="40"/>
  <c r="Q301" i="40"/>
  <c r="R301" i="40"/>
  <c r="S301" i="40"/>
  <c r="P302" i="40"/>
  <c r="Q302" i="40"/>
  <c r="R302" i="40"/>
  <c r="S302" i="40"/>
  <c r="P303" i="40"/>
  <c r="Q303" i="40"/>
  <c r="R303" i="40"/>
  <c r="S303" i="40"/>
  <c r="P304" i="40"/>
  <c r="Q304" i="40"/>
  <c r="R304" i="40"/>
  <c r="S304" i="40"/>
  <c r="P305" i="40"/>
  <c r="Q305" i="40"/>
  <c r="R305" i="40"/>
  <c r="S305" i="40"/>
  <c r="P306" i="40"/>
  <c r="Q306" i="40"/>
  <c r="R306" i="40"/>
  <c r="S306" i="40"/>
  <c r="P307" i="40"/>
  <c r="Q307" i="40"/>
  <c r="R307" i="40"/>
  <c r="S307" i="40"/>
  <c r="P308" i="40"/>
  <c r="Q308" i="40"/>
  <c r="R308" i="40"/>
  <c r="S308" i="40"/>
  <c r="P309" i="40"/>
  <c r="Q309" i="40"/>
  <c r="R309" i="40"/>
  <c r="S309" i="40"/>
  <c r="P310" i="40"/>
  <c r="Q310" i="40"/>
  <c r="R310" i="40"/>
  <c r="S310" i="40"/>
  <c r="P311" i="40"/>
  <c r="Q311" i="40"/>
  <c r="R311" i="40"/>
  <c r="S311" i="40"/>
  <c r="P312" i="40"/>
  <c r="Q312" i="40"/>
  <c r="R312" i="40"/>
  <c r="S312" i="40"/>
  <c r="P313" i="40"/>
  <c r="Q313" i="40"/>
  <c r="R313" i="40"/>
  <c r="S313" i="40"/>
  <c r="P314" i="40"/>
  <c r="Q314" i="40"/>
  <c r="R314" i="40"/>
  <c r="S314" i="40"/>
  <c r="P315" i="40"/>
  <c r="Q315" i="40"/>
  <c r="R315" i="40"/>
  <c r="S315" i="40"/>
  <c r="P316" i="40"/>
  <c r="Q316" i="40"/>
  <c r="R316" i="40"/>
  <c r="S316" i="40"/>
  <c r="P317" i="40"/>
  <c r="Q317" i="40"/>
  <c r="R317" i="40"/>
  <c r="S317" i="40"/>
  <c r="P318" i="40"/>
  <c r="Q318" i="40"/>
  <c r="R318" i="40"/>
  <c r="S318" i="40"/>
  <c r="P319" i="40"/>
  <c r="Q319" i="40"/>
  <c r="R319" i="40"/>
  <c r="S319" i="40"/>
  <c r="P320" i="40"/>
  <c r="Q320" i="40"/>
  <c r="R320" i="40"/>
  <c r="S320" i="40"/>
  <c r="P321" i="40"/>
  <c r="Q321" i="40"/>
  <c r="R321" i="40"/>
  <c r="S321" i="40"/>
  <c r="P322" i="40"/>
  <c r="Q322" i="40"/>
  <c r="R322" i="40"/>
  <c r="S322" i="40"/>
  <c r="P323" i="40"/>
  <c r="Q323" i="40"/>
  <c r="R323" i="40"/>
  <c r="S323" i="40"/>
  <c r="P324" i="40"/>
  <c r="Q324" i="40"/>
  <c r="R324" i="40"/>
  <c r="S324" i="40"/>
  <c r="P325" i="40"/>
  <c r="Q325" i="40"/>
  <c r="R325" i="40"/>
  <c r="S325" i="40"/>
  <c r="P326" i="40"/>
  <c r="Q326" i="40"/>
  <c r="R326" i="40"/>
  <c r="S326" i="40"/>
  <c r="P327" i="40"/>
  <c r="Q327" i="40"/>
  <c r="R327" i="40"/>
  <c r="S327" i="40"/>
  <c r="P328" i="40"/>
  <c r="Q328" i="40"/>
  <c r="R328" i="40"/>
  <c r="S328" i="40"/>
  <c r="P329" i="40"/>
  <c r="Q329" i="40"/>
  <c r="R329" i="40"/>
  <c r="S329" i="40"/>
  <c r="P330" i="40"/>
  <c r="Q330" i="40"/>
  <c r="R330" i="40"/>
  <c r="S330" i="40"/>
  <c r="P331" i="40"/>
  <c r="Q331" i="40"/>
  <c r="R331" i="40"/>
  <c r="S331" i="40"/>
  <c r="P332" i="40"/>
  <c r="Q332" i="40"/>
  <c r="R332" i="40"/>
  <c r="S332" i="40"/>
  <c r="P333" i="40"/>
  <c r="Q333" i="40"/>
  <c r="R333" i="40"/>
  <c r="S333" i="40"/>
  <c r="P334" i="40"/>
  <c r="Q334" i="40"/>
  <c r="R334" i="40"/>
  <c r="S334" i="40"/>
  <c r="P335" i="40"/>
  <c r="Q335" i="40"/>
  <c r="R335" i="40"/>
  <c r="S335" i="40"/>
  <c r="P336" i="40"/>
  <c r="Q336" i="40"/>
  <c r="R336" i="40"/>
  <c r="S336" i="40"/>
  <c r="P337" i="40"/>
  <c r="Q337" i="40"/>
  <c r="R337" i="40"/>
  <c r="S337" i="40"/>
  <c r="P338" i="40"/>
  <c r="Q338" i="40"/>
  <c r="R338" i="40"/>
  <c r="S338" i="40"/>
  <c r="P339" i="40"/>
  <c r="Q339" i="40"/>
  <c r="R339" i="40"/>
  <c r="S339" i="40"/>
  <c r="P340" i="40"/>
  <c r="Q340" i="40"/>
  <c r="R340" i="40"/>
  <c r="S340" i="40"/>
  <c r="P341" i="40"/>
  <c r="Q341" i="40"/>
  <c r="R341" i="40"/>
  <c r="S341" i="40"/>
  <c r="P342" i="40"/>
  <c r="Q342" i="40"/>
  <c r="R342" i="40"/>
  <c r="S342" i="40"/>
  <c r="P343" i="40"/>
  <c r="Q343" i="40"/>
  <c r="R343" i="40"/>
  <c r="S343" i="40"/>
  <c r="P344" i="40"/>
  <c r="Q344" i="40"/>
  <c r="R344" i="40"/>
  <c r="S344" i="40"/>
  <c r="P345" i="40"/>
  <c r="Q345" i="40"/>
  <c r="R345" i="40"/>
  <c r="S345" i="40"/>
  <c r="Q5" i="40"/>
  <c r="R5" i="40"/>
  <c r="S5" i="40"/>
  <c r="P5" i="40"/>
  <c r="Q5" i="47"/>
  <c r="R5" i="47"/>
  <c r="S5" i="47"/>
  <c r="T5" i="47"/>
  <c r="U5" i="47"/>
  <c r="V5" i="47"/>
  <c r="W5" i="47"/>
  <c r="X5" i="47"/>
  <c r="Y5" i="47"/>
  <c r="Z5" i="47"/>
  <c r="AA5" i="47"/>
  <c r="AB5" i="47"/>
  <c r="Q6" i="47"/>
  <c r="R6" i="47"/>
  <c r="S6" i="47"/>
  <c r="T6" i="47"/>
  <c r="U6" i="47"/>
  <c r="V6" i="47"/>
  <c r="W6" i="47"/>
  <c r="X6" i="47"/>
  <c r="Y6" i="47"/>
  <c r="Z6" i="47"/>
  <c r="AA6" i="47"/>
  <c r="AB6" i="47"/>
  <c r="Q7" i="47"/>
  <c r="R7" i="47"/>
  <c r="S7" i="47"/>
  <c r="T7" i="47"/>
  <c r="U7" i="47"/>
  <c r="V7" i="47"/>
  <c r="W7" i="47"/>
  <c r="X7" i="47"/>
  <c r="Y7" i="47"/>
  <c r="Z7" i="47"/>
  <c r="AA7" i="47"/>
  <c r="AB7" i="47"/>
  <c r="Q8" i="47"/>
  <c r="R8" i="47"/>
  <c r="S8" i="47"/>
  <c r="T8" i="47"/>
  <c r="U8" i="47"/>
  <c r="V8" i="47"/>
  <c r="W8" i="47"/>
  <c r="X8" i="47"/>
  <c r="Y8" i="47"/>
  <c r="Z8" i="47"/>
  <c r="AA8" i="47"/>
  <c r="AB8" i="47"/>
  <c r="Q9" i="47"/>
  <c r="R9" i="47"/>
  <c r="S9" i="47"/>
  <c r="T9" i="47"/>
  <c r="U9" i="47"/>
  <c r="V9" i="47"/>
  <c r="W9" i="47"/>
  <c r="X9" i="47"/>
  <c r="AC9" i="47" s="1"/>
  <c r="Y9" i="47"/>
  <c r="Z9" i="47"/>
  <c r="AA9" i="47"/>
  <c r="AB9" i="47"/>
  <c r="Q10" i="47"/>
  <c r="R10" i="47"/>
  <c r="S10" i="47"/>
  <c r="T10" i="47"/>
  <c r="U10" i="47"/>
  <c r="V10" i="47"/>
  <c r="W10" i="47"/>
  <c r="X10" i="47"/>
  <c r="Y10" i="47"/>
  <c r="Z10" i="47"/>
  <c r="AA10" i="47"/>
  <c r="AB10" i="47"/>
  <c r="Q11" i="47"/>
  <c r="R11" i="47"/>
  <c r="S11" i="47"/>
  <c r="T11" i="47"/>
  <c r="U11" i="47"/>
  <c r="V11" i="47"/>
  <c r="W11" i="47"/>
  <c r="X11" i="47"/>
  <c r="Y11" i="47"/>
  <c r="Z11" i="47"/>
  <c r="AA11" i="47"/>
  <c r="AB11" i="47"/>
  <c r="Q12" i="47"/>
  <c r="R12" i="47"/>
  <c r="S12" i="47"/>
  <c r="T12" i="47"/>
  <c r="U12" i="47"/>
  <c r="V12" i="47"/>
  <c r="W12" i="47"/>
  <c r="X12" i="47"/>
  <c r="Y12" i="47"/>
  <c r="Z12" i="47"/>
  <c r="AA12" i="47"/>
  <c r="AB12" i="47"/>
  <c r="Q13" i="47"/>
  <c r="R13" i="47"/>
  <c r="S13" i="47"/>
  <c r="T13" i="47"/>
  <c r="U13" i="47"/>
  <c r="V13" i="47"/>
  <c r="W13" i="47"/>
  <c r="X13" i="47"/>
  <c r="Y13" i="47"/>
  <c r="Z13" i="47"/>
  <c r="AA13" i="47"/>
  <c r="AB13" i="47"/>
  <c r="Q14" i="47"/>
  <c r="R14" i="47"/>
  <c r="S14" i="47"/>
  <c r="T14" i="47"/>
  <c r="U14" i="47"/>
  <c r="V14" i="47"/>
  <c r="W14" i="47"/>
  <c r="X14" i="47"/>
  <c r="Y14" i="47"/>
  <c r="Z14" i="47"/>
  <c r="AA14" i="47"/>
  <c r="AB14" i="47"/>
  <c r="Q15" i="47"/>
  <c r="R15" i="47"/>
  <c r="S15" i="47"/>
  <c r="T15" i="47"/>
  <c r="U15" i="47"/>
  <c r="V15" i="47"/>
  <c r="W15" i="47"/>
  <c r="X15" i="47"/>
  <c r="Y15" i="47"/>
  <c r="Z15" i="47"/>
  <c r="AA15" i="47"/>
  <c r="AB15" i="47"/>
  <c r="Q16" i="47"/>
  <c r="R16" i="47"/>
  <c r="S16" i="47"/>
  <c r="T16" i="47"/>
  <c r="U16" i="47"/>
  <c r="V16" i="47"/>
  <c r="W16" i="47"/>
  <c r="X16" i="47"/>
  <c r="Y16" i="47"/>
  <c r="Z16" i="47"/>
  <c r="AA16" i="47"/>
  <c r="AB16" i="47"/>
  <c r="Q17" i="47"/>
  <c r="R17" i="47"/>
  <c r="S17" i="47"/>
  <c r="T17" i="47"/>
  <c r="U17" i="47"/>
  <c r="V17" i="47"/>
  <c r="W17" i="47"/>
  <c r="X17" i="47"/>
  <c r="AC17" i="47" s="1"/>
  <c r="Y17" i="47"/>
  <c r="Z17" i="47"/>
  <c r="AA17" i="47"/>
  <c r="AB17" i="47"/>
  <c r="Q18" i="47"/>
  <c r="R18" i="47"/>
  <c r="S18" i="47"/>
  <c r="T18" i="47"/>
  <c r="U18" i="47"/>
  <c r="V18" i="47"/>
  <c r="W18" i="47"/>
  <c r="X18" i="47"/>
  <c r="Y18" i="47"/>
  <c r="Z18" i="47"/>
  <c r="AA18" i="47"/>
  <c r="AB18" i="47"/>
  <c r="Q19" i="47"/>
  <c r="R19" i="47"/>
  <c r="S19" i="47"/>
  <c r="T19" i="47"/>
  <c r="U19" i="47"/>
  <c r="V19" i="47"/>
  <c r="W19" i="47"/>
  <c r="X19" i="47"/>
  <c r="Y19" i="47"/>
  <c r="Z19" i="47"/>
  <c r="AA19" i="47"/>
  <c r="AB19" i="47"/>
  <c r="Q20" i="47"/>
  <c r="R20" i="47"/>
  <c r="S20" i="47"/>
  <c r="T20" i="47"/>
  <c r="U20" i="47"/>
  <c r="V20" i="47"/>
  <c r="W20" i="47"/>
  <c r="X20" i="47"/>
  <c r="Y20" i="47"/>
  <c r="Z20" i="47"/>
  <c r="AA20" i="47"/>
  <c r="AB20" i="47"/>
  <c r="Q21" i="47"/>
  <c r="R21" i="47"/>
  <c r="S21" i="47"/>
  <c r="T21" i="47"/>
  <c r="U21" i="47"/>
  <c r="V21" i="47"/>
  <c r="W21" i="47"/>
  <c r="X21" i="47"/>
  <c r="AC21" i="47" s="1"/>
  <c r="Y21" i="47"/>
  <c r="Z21" i="47"/>
  <c r="AA21" i="47"/>
  <c r="AB21" i="47"/>
  <c r="Q22" i="47"/>
  <c r="R22" i="47"/>
  <c r="S22" i="47"/>
  <c r="T22" i="47"/>
  <c r="U22" i="47"/>
  <c r="V22" i="47"/>
  <c r="W22" i="47"/>
  <c r="X22" i="47"/>
  <c r="Y22" i="47"/>
  <c r="Z22" i="47"/>
  <c r="AA22" i="47"/>
  <c r="AB22" i="47"/>
  <c r="Q23" i="47"/>
  <c r="R23" i="47"/>
  <c r="S23" i="47"/>
  <c r="T23" i="47"/>
  <c r="U23" i="47"/>
  <c r="V23" i="47"/>
  <c r="W23" i="47"/>
  <c r="X23" i="47"/>
  <c r="Y23" i="47"/>
  <c r="Z23" i="47"/>
  <c r="AA23" i="47"/>
  <c r="AB23" i="47"/>
  <c r="Q24" i="47"/>
  <c r="R24" i="47"/>
  <c r="S24" i="47"/>
  <c r="T24" i="47"/>
  <c r="U24" i="47"/>
  <c r="V24" i="47"/>
  <c r="W24" i="47"/>
  <c r="X24" i="47"/>
  <c r="Y24" i="47"/>
  <c r="Z24" i="47"/>
  <c r="AA24" i="47"/>
  <c r="AB24" i="47"/>
  <c r="Q25" i="47"/>
  <c r="R25" i="47"/>
  <c r="S25" i="47"/>
  <c r="T25" i="47"/>
  <c r="U25" i="47"/>
  <c r="V25" i="47"/>
  <c r="W25" i="47"/>
  <c r="X25" i="47"/>
  <c r="Y25" i="47"/>
  <c r="Z25" i="47"/>
  <c r="AA25" i="47"/>
  <c r="AB25" i="47"/>
  <c r="Q26" i="47"/>
  <c r="R26" i="47"/>
  <c r="S26" i="47"/>
  <c r="T26" i="47"/>
  <c r="U26" i="47"/>
  <c r="V26" i="47"/>
  <c r="W26" i="47"/>
  <c r="X26" i="47"/>
  <c r="Y26" i="47"/>
  <c r="Z26" i="47"/>
  <c r="AA26" i="47"/>
  <c r="AB26" i="47"/>
  <c r="Q27" i="47"/>
  <c r="R27" i="47"/>
  <c r="S27" i="47"/>
  <c r="T27" i="47"/>
  <c r="U27" i="47"/>
  <c r="V27" i="47"/>
  <c r="W27" i="47"/>
  <c r="X27" i="47"/>
  <c r="Y27" i="47"/>
  <c r="Z27" i="47"/>
  <c r="AA27" i="47"/>
  <c r="AB27" i="47"/>
  <c r="Q28" i="47"/>
  <c r="R28" i="47"/>
  <c r="S28" i="47"/>
  <c r="T28" i="47"/>
  <c r="U28" i="47"/>
  <c r="V28" i="47"/>
  <c r="W28" i="47"/>
  <c r="X28" i="47"/>
  <c r="Y28" i="47"/>
  <c r="Z28" i="47"/>
  <c r="AA28" i="47"/>
  <c r="AB28" i="47"/>
  <c r="Q29" i="47"/>
  <c r="R29" i="47"/>
  <c r="S29" i="47"/>
  <c r="T29" i="47"/>
  <c r="U29" i="47"/>
  <c r="V29" i="47"/>
  <c r="W29" i="47"/>
  <c r="X29" i="47"/>
  <c r="Y29" i="47"/>
  <c r="Z29" i="47"/>
  <c r="AA29" i="47"/>
  <c r="AB29" i="47"/>
  <c r="Q30" i="47"/>
  <c r="R30" i="47"/>
  <c r="S30" i="47"/>
  <c r="T30" i="47"/>
  <c r="U30" i="47"/>
  <c r="V30" i="47"/>
  <c r="W30" i="47"/>
  <c r="X30" i="47"/>
  <c r="Y30" i="47"/>
  <c r="Z30" i="47"/>
  <c r="AA30" i="47"/>
  <c r="AB30" i="47"/>
  <c r="Q31" i="47"/>
  <c r="R31" i="47"/>
  <c r="S31" i="47"/>
  <c r="T31" i="47"/>
  <c r="U31" i="47"/>
  <c r="V31" i="47"/>
  <c r="W31" i="47"/>
  <c r="X31" i="47"/>
  <c r="Y31" i="47"/>
  <c r="Z31" i="47"/>
  <c r="AA31" i="47"/>
  <c r="AB31" i="47"/>
  <c r="Q32" i="47"/>
  <c r="R32" i="47"/>
  <c r="S32" i="47"/>
  <c r="T32" i="47"/>
  <c r="U32" i="47"/>
  <c r="V32" i="47"/>
  <c r="W32" i="47"/>
  <c r="X32" i="47"/>
  <c r="Y32" i="47"/>
  <c r="Z32" i="47"/>
  <c r="AA32" i="47"/>
  <c r="AB32" i="47"/>
  <c r="Q33" i="47"/>
  <c r="R33" i="47"/>
  <c r="S33" i="47"/>
  <c r="T33" i="47"/>
  <c r="U33" i="47"/>
  <c r="V33" i="47"/>
  <c r="W33" i="47"/>
  <c r="X33" i="47"/>
  <c r="Y33" i="47"/>
  <c r="Z33" i="47"/>
  <c r="AA33" i="47"/>
  <c r="AB33" i="47"/>
  <c r="Q34" i="47"/>
  <c r="R34" i="47"/>
  <c r="S34" i="47"/>
  <c r="T34" i="47"/>
  <c r="U34" i="47"/>
  <c r="V34" i="47"/>
  <c r="W34" i="47"/>
  <c r="X34" i="47"/>
  <c r="Y34" i="47"/>
  <c r="Z34" i="47"/>
  <c r="AA34" i="47"/>
  <c r="AB34" i="47"/>
  <c r="Q35" i="47"/>
  <c r="R35" i="47"/>
  <c r="S35" i="47"/>
  <c r="T35" i="47"/>
  <c r="U35" i="47"/>
  <c r="V35" i="47"/>
  <c r="W35" i="47"/>
  <c r="X35" i="47"/>
  <c r="Y35" i="47"/>
  <c r="Z35" i="47"/>
  <c r="AA35" i="47"/>
  <c r="AB35" i="47"/>
  <c r="Q36" i="47"/>
  <c r="R36" i="47"/>
  <c r="S36" i="47"/>
  <c r="T36" i="47"/>
  <c r="U36" i="47"/>
  <c r="V36" i="47"/>
  <c r="W36" i="47"/>
  <c r="X36" i="47"/>
  <c r="Y36" i="47"/>
  <c r="Z36" i="47"/>
  <c r="AA36" i="47"/>
  <c r="AB36" i="47"/>
  <c r="Q37" i="47"/>
  <c r="R37" i="47"/>
  <c r="S37" i="47"/>
  <c r="T37" i="47"/>
  <c r="U37" i="47"/>
  <c r="V37" i="47"/>
  <c r="W37" i="47"/>
  <c r="X37" i="47"/>
  <c r="Y37" i="47"/>
  <c r="Z37" i="47"/>
  <c r="AA37" i="47"/>
  <c r="AB37" i="47"/>
  <c r="Q38" i="47"/>
  <c r="R38" i="47"/>
  <c r="S38" i="47"/>
  <c r="T38" i="47"/>
  <c r="U38" i="47"/>
  <c r="V38" i="47"/>
  <c r="W38" i="47"/>
  <c r="X38" i="47"/>
  <c r="Y38" i="47"/>
  <c r="Z38" i="47"/>
  <c r="AA38" i="47"/>
  <c r="AB38" i="47"/>
  <c r="Q39" i="47"/>
  <c r="R39" i="47"/>
  <c r="S39" i="47"/>
  <c r="T39" i="47"/>
  <c r="U39" i="47"/>
  <c r="V39" i="47"/>
  <c r="W39" i="47"/>
  <c r="X39" i="47"/>
  <c r="Y39" i="47"/>
  <c r="Z39" i="47"/>
  <c r="AA39" i="47"/>
  <c r="AB39" i="47"/>
  <c r="Q40" i="47"/>
  <c r="R40" i="47"/>
  <c r="S40" i="47"/>
  <c r="T40" i="47"/>
  <c r="U40" i="47"/>
  <c r="V40" i="47"/>
  <c r="W40" i="47"/>
  <c r="X40" i="47"/>
  <c r="Y40" i="47"/>
  <c r="Z40" i="47"/>
  <c r="AA40" i="47"/>
  <c r="AB40" i="47"/>
  <c r="Q41" i="47"/>
  <c r="R41" i="47"/>
  <c r="S41" i="47"/>
  <c r="T41" i="47"/>
  <c r="U41" i="47"/>
  <c r="V41" i="47"/>
  <c r="W41" i="47"/>
  <c r="X41" i="47"/>
  <c r="AC41" i="47" s="1"/>
  <c r="Y41" i="47"/>
  <c r="Z41" i="47"/>
  <c r="AA41" i="47"/>
  <c r="AB41" i="47"/>
  <c r="Q42" i="47"/>
  <c r="R42" i="47"/>
  <c r="S42" i="47"/>
  <c r="T42" i="47"/>
  <c r="U42" i="47"/>
  <c r="V42" i="47"/>
  <c r="W42" i="47"/>
  <c r="X42" i="47"/>
  <c r="Y42" i="47"/>
  <c r="Z42" i="47"/>
  <c r="AA42" i="47"/>
  <c r="AB42" i="47"/>
  <c r="Q43" i="47"/>
  <c r="R43" i="47"/>
  <c r="S43" i="47"/>
  <c r="T43" i="47"/>
  <c r="U43" i="47"/>
  <c r="V43" i="47"/>
  <c r="W43" i="47"/>
  <c r="X43" i="47"/>
  <c r="Y43" i="47"/>
  <c r="Z43" i="47"/>
  <c r="AA43" i="47"/>
  <c r="AB43" i="47"/>
  <c r="Q44" i="47"/>
  <c r="R44" i="47"/>
  <c r="S44" i="47"/>
  <c r="T44" i="47"/>
  <c r="U44" i="47"/>
  <c r="V44" i="47"/>
  <c r="W44" i="47"/>
  <c r="X44" i="47"/>
  <c r="Y44" i="47"/>
  <c r="Z44" i="47"/>
  <c r="AA44" i="47"/>
  <c r="AB44" i="47"/>
  <c r="Q45" i="47"/>
  <c r="R45" i="47"/>
  <c r="S45" i="47"/>
  <c r="T45" i="47"/>
  <c r="U45" i="47"/>
  <c r="V45" i="47"/>
  <c r="W45" i="47"/>
  <c r="X45" i="47"/>
  <c r="AC45" i="47" s="1"/>
  <c r="Y45" i="47"/>
  <c r="Z45" i="47"/>
  <c r="AA45" i="47"/>
  <c r="AB45" i="47"/>
  <c r="Q46" i="47"/>
  <c r="R46" i="47"/>
  <c r="S46" i="47"/>
  <c r="T46" i="47"/>
  <c r="U46" i="47"/>
  <c r="V46" i="47"/>
  <c r="W46" i="47"/>
  <c r="X46" i="47"/>
  <c r="Y46" i="47"/>
  <c r="Z46" i="47"/>
  <c r="AA46" i="47"/>
  <c r="AB46" i="47"/>
  <c r="Q47" i="47"/>
  <c r="R47" i="47"/>
  <c r="S47" i="47"/>
  <c r="T47" i="47"/>
  <c r="U47" i="47"/>
  <c r="V47" i="47"/>
  <c r="W47" i="47"/>
  <c r="X47" i="47"/>
  <c r="Y47" i="47"/>
  <c r="Z47" i="47"/>
  <c r="AA47" i="47"/>
  <c r="AB47" i="47"/>
  <c r="Q48" i="47"/>
  <c r="R48" i="47"/>
  <c r="S48" i="47"/>
  <c r="T48" i="47"/>
  <c r="U48" i="47"/>
  <c r="V48" i="47"/>
  <c r="W48" i="47"/>
  <c r="X48" i="47"/>
  <c r="Y48" i="47"/>
  <c r="Z48" i="47"/>
  <c r="AA48" i="47"/>
  <c r="AB48" i="47"/>
  <c r="Q49" i="47"/>
  <c r="R49" i="47"/>
  <c r="S49" i="47"/>
  <c r="T49" i="47"/>
  <c r="U49" i="47"/>
  <c r="V49" i="47"/>
  <c r="W49" i="47"/>
  <c r="X49" i="47"/>
  <c r="AC49" i="47" s="1"/>
  <c r="Y49" i="47"/>
  <c r="Z49" i="47"/>
  <c r="AA49" i="47"/>
  <c r="AB49" i="47"/>
  <c r="Q50" i="47"/>
  <c r="R50" i="47"/>
  <c r="S50" i="47"/>
  <c r="T50" i="47"/>
  <c r="U50" i="47"/>
  <c r="V50" i="47"/>
  <c r="W50" i="47"/>
  <c r="X50" i="47"/>
  <c r="Y50" i="47"/>
  <c r="Z50" i="47"/>
  <c r="AA50" i="47"/>
  <c r="AB50" i="47"/>
  <c r="Q51" i="47"/>
  <c r="R51" i="47"/>
  <c r="S51" i="47"/>
  <c r="T51" i="47"/>
  <c r="U51" i="47"/>
  <c r="V51" i="47"/>
  <c r="W51" i="47"/>
  <c r="X51" i="47"/>
  <c r="Y51" i="47"/>
  <c r="Z51" i="47"/>
  <c r="AA51" i="47"/>
  <c r="AB51" i="47"/>
  <c r="Q52" i="47"/>
  <c r="R52" i="47"/>
  <c r="S52" i="47"/>
  <c r="T52" i="47"/>
  <c r="U52" i="47"/>
  <c r="V52" i="47"/>
  <c r="W52" i="47"/>
  <c r="X52" i="47"/>
  <c r="Y52" i="47"/>
  <c r="Z52" i="47"/>
  <c r="AA52" i="47"/>
  <c r="AB52" i="47"/>
  <c r="Q55" i="47"/>
  <c r="R55" i="47"/>
  <c r="S55" i="47"/>
  <c r="T55" i="47"/>
  <c r="U55" i="47"/>
  <c r="V55" i="47"/>
  <c r="W55" i="47"/>
  <c r="X55" i="47"/>
  <c r="Y55" i="47"/>
  <c r="Z55" i="47"/>
  <c r="AA55" i="47"/>
  <c r="AB55" i="47"/>
  <c r="R4" i="47"/>
  <c r="S4" i="47"/>
  <c r="T4" i="47"/>
  <c r="U4" i="47"/>
  <c r="V4" i="47"/>
  <c r="W4" i="47"/>
  <c r="X4" i="47"/>
  <c r="Y4" i="47"/>
  <c r="Z4" i="47"/>
  <c r="AA4" i="47"/>
  <c r="AB4" i="47"/>
  <c r="Q4" i="47"/>
  <c r="C53" i="47"/>
  <c r="C54" i="47" s="1"/>
  <c r="C56" i="47" s="1"/>
  <c r="R56" i="47" s="1"/>
  <c r="D53" i="47"/>
  <c r="S53" i="47" s="1"/>
  <c r="E53" i="47"/>
  <c r="E54" i="47" s="1"/>
  <c r="T54" i="47" s="1"/>
  <c r="F53" i="47"/>
  <c r="U53" i="47" s="1"/>
  <c r="G53" i="47"/>
  <c r="G54" i="47" s="1"/>
  <c r="V54" i="47" s="1"/>
  <c r="H53" i="47"/>
  <c r="W53" i="47" s="1"/>
  <c r="I53" i="47"/>
  <c r="X53" i="47" s="1"/>
  <c r="J53" i="47"/>
  <c r="J54" i="47" s="1"/>
  <c r="K53" i="47"/>
  <c r="K54" i="47" s="1"/>
  <c r="K56" i="47" s="1"/>
  <c r="Z56" i="47" s="1"/>
  <c r="L53" i="47"/>
  <c r="L54" i="47" s="1"/>
  <c r="M53" i="47"/>
  <c r="AB53" i="47" s="1"/>
  <c r="B53" i="47"/>
  <c r="B54" i="47" s="1"/>
  <c r="B56" i="47" s="1"/>
  <c r="Q56" i="47" s="1"/>
  <c r="N164" i="47"/>
  <c r="N313" i="47"/>
  <c r="N182" i="47"/>
  <c r="N305" i="47"/>
  <c r="N287" i="47"/>
  <c r="N165" i="47"/>
  <c r="N154" i="47"/>
  <c r="N143" i="47"/>
  <c r="N123" i="47"/>
  <c r="N133" i="47"/>
  <c r="N248" i="47"/>
  <c r="N230" i="47"/>
  <c r="N114" i="47"/>
  <c r="N24" i="47"/>
  <c r="N11" i="47"/>
  <c r="N297" i="47"/>
  <c r="N13" i="47"/>
  <c r="N90" i="47"/>
  <c r="N36" i="47"/>
  <c r="N32" i="47"/>
  <c r="N92" i="47"/>
  <c r="N18" i="47"/>
  <c r="N112" i="47"/>
  <c r="N109" i="47"/>
  <c r="N84" i="47"/>
  <c r="N125" i="47"/>
  <c r="N150" i="47"/>
  <c r="N85" i="47"/>
  <c r="N52" i="47"/>
  <c r="N212" i="47"/>
  <c r="N197" i="47"/>
  <c r="N184" i="47"/>
  <c r="N190" i="47"/>
  <c r="N173" i="47"/>
  <c r="N82" i="47"/>
  <c r="N74" i="47"/>
  <c r="N136" i="47"/>
  <c r="N115" i="47"/>
  <c r="N45" i="47"/>
  <c r="N71" i="47"/>
  <c r="N122" i="47"/>
  <c r="N91" i="47"/>
  <c r="N249" i="47"/>
  <c r="N106" i="47"/>
  <c r="N68" i="47"/>
  <c r="N101" i="47"/>
  <c r="N23" i="47"/>
  <c r="N62" i="47"/>
  <c r="N342" i="47"/>
  <c r="N86" i="47"/>
  <c r="N99" i="47"/>
  <c r="N119" i="47"/>
  <c r="N234" i="47"/>
  <c r="N76" i="47"/>
  <c r="N140" i="47"/>
  <c r="N21" i="47"/>
  <c r="N72" i="47"/>
  <c r="N310" i="47"/>
  <c r="N271" i="47"/>
  <c r="N155" i="47"/>
  <c r="N149" i="47"/>
  <c r="N328" i="47"/>
  <c r="N318" i="47"/>
  <c r="N293" i="47"/>
  <c r="N329" i="47"/>
  <c r="N338" i="47"/>
  <c r="N266" i="47"/>
  <c r="N185" i="47"/>
  <c r="N288" i="47"/>
  <c r="N240" i="47"/>
  <c r="N229" i="47"/>
  <c r="N195" i="47"/>
  <c r="N272" i="47"/>
  <c r="N279" i="47"/>
  <c r="N98" i="47"/>
  <c r="N191" i="47"/>
  <c r="N120" i="47"/>
  <c r="N300" i="47"/>
  <c r="N236" i="47"/>
  <c r="N222" i="47"/>
  <c r="N172" i="47"/>
  <c r="N308" i="47"/>
  <c r="N322" i="47"/>
  <c r="N280" i="47"/>
  <c r="N323" i="47"/>
  <c r="N291" i="47"/>
  <c r="N330" i="47"/>
  <c r="N289" i="47"/>
  <c r="N216" i="47"/>
  <c r="N252" i="47"/>
  <c r="N274" i="47"/>
  <c r="N334" i="47"/>
  <c r="N199" i="47"/>
  <c r="N167" i="47"/>
  <c r="N201" i="47"/>
  <c r="N276" i="47"/>
  <c r="N337" i="47"/>
  <c r="N340" i="47"/>
  <c r="N301" i="47"/>
  <c r="N298" i="47"/>
  <c r="N87" i="47"/>
  <c r="N180" i="47"/>
  <c r="N223" i="47"/>
  <c r="N103" i="47"/>
  <c r="N188" i="47"/>
  <c r="N153" i="47"/>
  <c r="N161" i="47"/>
  <c r="N268" i="47"/>
  <c r="N224" i="47"/>
  <c r="N283" i="47"/>
  <c r="N325" i="47"/>
  <c r="N243" i="47"/>
  <c r="N331" i="47"/>
  <c r="N241" i="47"/>
  <c r="N250" i="47"/>
  <c r="N231" i="47"/>
  <c r="N178" i="47"/>
  <c r="N257" i="47"/>
  <c r="N142" i="47"/>
  <c r="N128" i="47"/>
  <c r="N170" i="47"/>
  <c r="N176" i="47"/>
  <c r="N144" i="47"/>
  <c r="N284" i="47"/>
  <c r="N160" i="47"/>
  <c r="N225" i="47"/>
  <c r="N319" i="47"/>
  <c r="N263" i="47"/>
  <c r="N202" i="47"/>
  <c r="N244" i="47"/>
  <c r="N309" i="47"/>
  <c r="N302" i="47"/>
  <c r="N281" i="47"/>
  <c r="N295" i="47"/>
  <c r="N206" i="47"/>
  <c r="N253" i="47"/>
  <c r="N273" i="47"/>
  <c r="N306" i="47"/>
  <c r="N290" i="47"/>
  <c r="N141" i="47"/>
  <c r="N254" i="47"/>
  <c r="N130" i="47"/>
  <c r="N314" i="47"/>
  <c r="N317" i="47"/>
  <c r="N311" i="47"/>
  <c r="N294" i="47"/>
  <c r="N296" i="47"/>
  <c r="N147" i="47"/>
  <c r="N51" i="47"/>
  <c r="N145" i="47"/>
  <c r="N124" i="47"/>
  <c r="N277" i="47"/>
  <c r="N73" i="47"/>
  <c r="N107" i="47"/>
  <c r="N282" i="47"/>
  <c r="N208" i="47"/>
  <c r="N156" i="47"/>
  <c r="N258" i="47"/>
  <c r="N312" i="47"/>
  <c r="N209" i="47"/>
  <c r="N307" i="47"/>
  <c r="N292" i="47"/>
  <c r="N333" i="47"/>
  <c r="N259" i="47"/>
  <c r="N278" i="47"/>
  <c r="N321" i="47"/>
  <c r="N138" i="47"/>
  <c r="N261" i="47"/>
  <c r="N246" i="47"/>
  <c r="N162" i="47"/>
  <c r="N213" i="47"/>
  <c r="N174" i="47"/>
  <c r="N42" i="47"/>
  <c r="N158" i="47"/>
  <c r="N183" i="47"/>
  <c r="N324" i="47"/>
  <c r="N320" i="47"/>
  <c r="N196" i="47"/>
  <c r="N332" i="47"/>
  <c r="N344" i="47"/>
  <c r="N275" i="47"/>
  <c r="N327" i="47"/>
  <c r="N247" i="47"/>
  <c r="N285" i="47"/>
  <c r="N131" i="47"/>
  <c r="N139" i="47"/>
  <c r="N237" i="47"/>
  <c r="N217" i="47"/>
  <c r="N105" i="47"/>
  <c r="N88" i="47"/>
  <c r="N46" i="47"/>
  <c r="N132" i="47"/>
  <c r="N129" i="47"/>
  <c r="N218" i="47"/>
  <c r="N260" i="47"/>
  <c r="N181" i="47"/>
  <c r="N232" i="47"/>
  <c r="N59" i="47"/>
  <c r="N69" i="47"/>
  <c r="N12" i="47"/>
  <c r="N80" i="47"/>
  <c r="N48" i="47"/>
  <c r="N61" i="47"/>
  <c r="N204" i="47"/>
  <c r="N17" i="47"/>
  <c r="N326" i="47"/>
  <c r="N168" i="47"/>
  <c r="N315" i="47"/>
  <c r="N163" i="47"/>
  <c r="N215" i="47"/>
  <c r="N134" i="47"/>
  <c r="N226" i="47"/>
  <c r="N192" i="47"/>
  <c r="N220" i="47"/>
  <c r="N245" i="47"/>
  <c r="N210" i="47"/>
  <c r="N269" i="47"/>
  <c r="N187" i="47"/>
  <c r="N171" i="47"/>
  <c r="N20" i="47"/>
  <c r="N50" i="47"/>
  <c r="N78" i="47"/>
  <c r="N25" i="47"/>
  <c r="N26" i="47"/>
  <c r="N335" i="47"/>
  <c r="N286" i="47"/>
  <c r="N264" i="47"/>
  <c r="N255" i="47"/>
  <c r="N228" i="47"/>
  <c r="N242" i="47"/>
  <c r="N251" i="47"/>
  <c r="N8" i="47"/>
  <c r="N108" i="47"/>
  <c r="N19" i="47"/>
  <c r="N27" i="47"/>
  <c r="N34" i="47"/>
  <c r="N37" i="47"/>
  <c r="N94" i="47"/>
  <c r="N137" i="47"/>
  <c r="N175" i="47"/>
  <c r="N239" i="47"/>
  <c r="N193" i="47"/>
  <c r="N221" i="47"/>
  <c r="N177" i="47"/>
  <c r="N104" i="47"/>
  <c r="N159" i="47"/>
  <c r="N14" i="47"/>
  <c r="N113" i="47"/>
  <c r="N148" i="47"/>
  <c r="N77" i="47"/>
  <c r="N110" i="47"/>
  <c r="N194" i="47"/>
  <c r="N100" i="47"/>
  <c r="N186" i="47"/>
  <c r="N316" i="47"/>
  <c r="N22" i="47"/>
  <c r="N303" i="47"/>
  <c r="N179" i="47"/>
  <c r="N157" i="47"/>
  <c r="N233" i="47"/>
  <c r="N189" i="47"/>
  <c r="N146" i="47"/>
  <c r="N16" i="47"/>
  <c r="N83" i="47"/>
  <c r="N265" i="47"/>
  <c r="N256" i="47"/>
  <c r="N267" i="47"/>
  <c r="N345" i="47"/>
  <c r="N9" i="47"/>
  <c r="N7" i="47"/>
  <c r="N4" i="47"/>
  <c r="N5" i="47"/>
  <c r="N6" i="47"/>
  <c r="N10" i="47"/>
  <c r="N33" i="47"/>
  <c r="N169" i="47"/>
  <c r="N81" i="47"/>
  <c r="N15" i="47"/>
  <c r="N151" i="47"/>
  <c r="N227" i="47"/>
  <c r="N343" i="47"/>
  <c r="N97" i="47"/>
  <c r="N31" i="47"/>
  <c r="N118" i="47"/>
  <c r="N40" i="47"/>
  <c r="N95" i="47"/>
  <c r="N70" i="47"/>
  <c r="N47" i="47"/>
  <c r="N29" i="47"/>
  <c r="N67" i="47"/>
  <c r="N65" i="47"/>
  <c r="N79" i="47"/>
  <c r="N96" i="47"/>
  <c r="N63" i="47"/>
  <c r="N38" i="47"/>
  <c r="N135" i="47"/>
  <c r="N49" i="47"/>
  <c r="N64" i="47"/>
  <c r="N75" i="47"/>
  <c r="N166" i="47"/>
  <c r="N111" i="47"/>
  <c r="N35" i="47"/>
  <c r="N60" i="47"/>
  <c r="N89" i="47"/>
  <c r="N28" i="47"/>
  <c r="N39" i="47"/>
  <c r="N116" i="47"/>
  <c r="N44" i="47"/>
  <c r="N126" i="47"/>
  <c r="N41" i="47"/>
  <c r="N66" i="47"/>
  <c r="N43" i="47"/>
  <c r="N102" i="47"/>
  <c r="N299" i="47"/>
  <c r="N117" i="47"/>
  <c r="N200" i="47"/>
  <c r="N238" i="47"/>
  <c r="N219" i="47"/>
  <c r="N203" i="47"/>
  <c r="N121" i="47"/>
  <c r="N198" i="47"/>
  <c r="N207" i="47"/>
  <c r="N93" i="47"/>
  <c r="N235" i="47"/>
  <c r="N270" i="47"/>
  <c r="N214" i="47"/>
  <c r="N30" i="47"/>
  <c r="N205" i="47"/>
  <c r="N262" i="47"/>
  <c r="N339" i="47"/>
  <c r="N304" i="47"/>
  <c r="N211" i="47"/>
  <c r="N152" i="47"/>
  <c r="N127" i="47"/>
  <c r="N341" i="47"/>
  <c r="N346" i="47"/>
  <c r="N347" i="47"/>
  <c r="N348" i="47"/>
  <c r="N349" i="47"/>
  <c r="N350" i="47"/>
  <c r="N351" i="47"/>
  <c r="N336" i="47"/>
  <c r="H54" i="47" l="1"/>
  <c r="W54" i="47" s="1"/>
  <c r="F54" i="47"/>
  <c r="U54" i="47" s="1"/>
  <c r="AC13" i="47"/>
  <c r="O102" i="19"/>
  <c r="G56" i="47"/>
  <c r="V56" i="47" s="1"/>
  <c r="Q54" i="47"/>
  <c r="T53" i="47"/>
  <c r="M54" i="47"/>
  <c r="AB54" i="47" s="1"/>
  <c r="Q53" i="47"/>
  <c r="N53" i="47"/>
  <c r="N54" i="47" s="1"/>
  <c r="N56" i="47" s="1"/>
  <c r="I54" i="47"/>
  <c r="I56" i="47" s="1"/>
  <c r="X56" i="47" s="1"/>
  <c r="V53" i="47"/>
  <c r="AC51" i="47"/>
  <c r="AC47" i="47"/>
  <c r="AC43" i="47"/>
  <c r="AC39" i="47"/>
  <c r="AC37" i="47"/>
  <c r="AC35" i="47"/>
  <c r="AC33" i="47"/>
  <c r="AC31" i="47"/>
  <c r="AC29" i="47"/>
  <c r="AC27" i="47"/>
  <c r="AC25" i="47"/>
  <c r="AC23" i="47"/>
  <c r="AC19" i="47"/>
  <c r="AC15" i="47"/>
  <c r="AC11" i="47"/>
  <c r="AC7" i="47"/>
  <c r="AC5" i="47"/>
  <c r="AA54" i="47"/>
  <c r="L56" i="47"/>
  <c r="AA56" i="47" s="1"/>
  <c r="J56" i="47"/>
  <c r="Y56" i="47" s="1"/>
  <c r="Y54" i="47"/>
  <c r="R54" i="47"/>
  <c r="O99" i="19"/>
  <c r="Z54" i="47"/>
  <c r="O100" i="19"/>
  <c r="H56" i="47"/>
  <c r="W56" i="47" s="1"/>
  <c r="X54" i="47"/>
  <c r="D54" i="47"/>
  <c r="E56" i="47"/>
  <c r="T56" i="47" s="1"/>
  <c r="AC4" i="47"/>
  <c r="AA53" i="47"/>
  <c r="O101" i="19"/>
  <c r="Z53" i="47"/>
  <c r="R53" i="47"/>
  <c r="Y53" i="47"/>
  <c r="AC52" i="47"/>
  <c r="AC50" i="47"/>
  <c r="AC48" i="47"/>
  <c r="AC46" i="47"/>
  <c r="AC44" i="47"/>
  <c r="AC42" i="47"/>
  <c r="AC40" i="47"/>
  <c r="AC38" i="47"/>
  <c r="AC36" i="47"/>
  <c r="AC34" i="47"/>
  <c r="AC32" i="47"/>
  <c r="AC30" i="47"/>
  <c r="AC28" i="47"/>
  <c r="AC26" i="47"/>
  <c r="AC24" i="47"/>
  <c r="AC22" i="47"/>
  <c r="AC20" i="47"/>
  <c r="AC18" i="47"/>
  <c r="AC16" i="47"/>
  <c r="AC14" i="47"/>
  <c r="AC12" i="47"/>
  <c r="AC10" i="47"/>
  <c r="AC8" i="47"/>
  <c r="AC6" i="47"/>
  <c r="M103" i="19"/>
  <c r="N103" i="19"/>
  <c r="K32" i="41"/>
  <c r="D32" i="41"/>
  <c r="M56" i="47" l="1"/>
  <c r="AB56" i="47" s="1"/>
  <c r="F56" i="47"/>
  <c r="U56" i="47" s="1"/>
  <c r="L32" i="41"/>
  <c r="O103" i="19"/>
  <c r="AC53" i="47"/>
  <c r="AC54" i="47" s="1"/>
  <c r="AC56" i="47" s="1"/>
  <c r="G32" i="41"/>
  <c r="J32" i="41"/>
  <c r="I32" i="41"/>
  <c r="D56" i="47"/>
  <c r="S56" i="47" s="1"/>
  <c r="S54" i="47"/>
  <c r="H32" i="41"/>
  <c r="D207" i="19"/>
  <c r="Q4" i="19"/>
  <c r="Q8" i="19"/>
  <c r="Q12" i="19"/>
  <c r="R19" i="19"/>
  <c r="Q20" i="19"/>
  <c r="R23" i="19"/>
  <c r="Q24" i="19"/>
  <c r="R35" i="19"/>
  <c r="R39" i="19"/>
  <c r="R43" i="19"/>
  <c r="R51" i="19"/>
  <c r="R61" i="19"/>
  <c r="Q62" i="19"/>
  <c r="Q64" i="19"/>
  <c r="Q68" i="19"/>
  <c r="R71" i="19"/>
  <c r="Q72" i="19"/>
  <c r="R75" i="19"/>
  <c r="Q76" i="19"/>
  <c r="R81" i="19"/>
  <c r="Q7" i="19"/>
  <c r="Q65" i="19"/>
  <c r="R7" i="19"/>
  <c r="R11" i="19"/>
  <c r="R15" i="19"/>
  <c r="R47" i="19"/>
  <c r="R55" i="19"/>
  <c r="Q58" i="19"/>
  <c r="R59" i="19"/>
  <c r="R27" i="19"/>
  <c r="R31" i="19"/>
  <c r="R67" i="19"/>
  <c r="N4" i="19"/>
  <c r="H98" i="19"/>
  <c r="I98" i="19"/>
  <c r="H99" i="19"/>
  <c r="I99" i="19"/>
  <c r="H100" i="19"/>
  <c r="I100" i="19"/>
  <c r="H101" i="19"/>
  <c r="I101" i="19"/>
  <c r="H102" i="19"/>
  <c r="I102" i="19"/>
  <c r="H103" i="19"/>
  <c r="I103" i="19"/>
  <c r="H104" i="19"/>
  <c r="I104" i="19"/>
  <c r="H105" i="19"/>
  <c r="I105" i="19"/>
  <c r="H106" i="19"/>
  <c r="I106" i="19"/>
  <c r="H107" i="19"/>
  <c r="I107" i="19"/>
  <c r="H108" i="19"/>
  <c r="I108" i="19"/>
  <c r="O3" i="19"/>
  <c r="N3" i="19"/>
  <c r="B6" i="45"/>
  <c r="C6" i="45"/>
  <c r="D6" i="45"/>
  <c r="E6" i="45"/>
  <c r="F6" i="45"/>
  <c r="G6" i="45"/>
  <c r="H6" i="45"/>
  <c r="I6" i="45"/>
  <c r="J6" i="45"/>
  <c r="K6" i="45"/>
  <c r="L6" i="45"/>
  <c r="M6" i="45"/>
  <c r="B7" i="45"/>
  <c r="C7" i="45"/>
  <c r="D7" i="45"/>
  <c r="E7" i="45"/>
  <c r="F7" i="45"/>
  <c r="G7" i="45"/>
  <c r="H7" i="45"/>
  <c r="I7" i="45"/>
  <c r="J7" i="45"/>
  <c r="K7" i="45"/>
  <c r="L7" i="45"/>
  <c r="M7" i="45"/>
  <c r="B8" i="45"/>
  <c r="C8" i="45"/>
  <c r="D8" i="45"/>
  <c r="E8" i="45"/>
  <c r="F8" i="45"/>
  <c r="G8" i="45"/>
  <c r="H8" i="45"/>
  <c r="I8" i="45"/>
  <c r="J8" i="45"/>
  <c r="K8" i="45"/>
  <c r="L8" i="45"/>
  <c r="M8" i="45"/>
  <c r="B9" i="45"/>
  <c r="C9" i="45"/>
  <c r="D9" i="45"/>
  <c r="E9" i="45"/>
  <c r="F9" i="45"/>
  <c r="G9" i="45"/>
  <c r="H9" i="45"/>
  <c r="I9" i="45"/>
  <c r="J9" i="45"/>
  <c r="K9" i="45"/>
  <c r="L9" i="45"/>
  <c r="M9" i="45"/>
  <c r="B10" i="45"/>
  <c r="C10" i="45"/>
  <c r="D10" i="45"/>
  <c r="E10" i="45"/>
  <c r="F10" i="45"/>
  <c r="G10" i="45"/>
  <c r="H10" i="45"/>
  <c r="I10" i="45"/>
  <c r="J10" i="45"/>
  <c r="K10" i="45"/>
  <c r="L10" i="45"/>
  <c r="M10" i="45"/>
  <c r="B11" i="45"/>
  <c r="C11" i="45"/>
  <c r="D11" i="45"/>
  <c r="E11" i="45"/>
  <c r="F11" i="45"/>
  <c r="G11" i="45"/>
  <c r="H11" i="45"/>
  <c r="I11" i="45"/>
  <c r="J11" i="45"/>
  <c r="K11" i="45"/>
  <c r="L11" i="45"/>
  <c r="M11" i="45"/>
  <c r="B12" i="45"/>
  <c r="C12" i="45"/>
  <c r="D12" i="45"/>
  <c r="E12" i="45"/>
  <c r="F12" i="45"/>
  <c r="G12" i="45"/>
  <c r="H12" i="45"/>
  <c r="I12" i="45"/>
  <c r="J12" i="45"/>
  <c r="K12" i="45"/>
  <c r="L12" i="45"/>
  <c r="M12" i="45"/>
  <c r="B13" i="45"/>
  <c r="C13" i="45"/>
  <c r="D13" i="45"/>
  <c r="E13" i="45"/>
  <c r="F13" i="45"/>
  <c r="G13" i="45"/>
  <c r="H13" i="45"/>
  <c r="I13" i="45"/>
  <c r="J13" i="45"/>
  <c r="K13" i="45"/>
  <c r="L13" i="45"/>
  <c r="M13" i="45"/>
  <c r="B14" i="45"/>
  <c r="C14" i="45"/>
  <c r="D14" i="45"/>
  <c r="E14" i="45"/>
  <c r="F14" i="45"/>
  <c r="G14" i="45"/>
  <c r="H14" i="45"/>
  <c r="I14" i="45"/>
  <c r="J14" i="45"/>
  <c r="K14" i="45"/>
  <c r="L14" i="45"/>
  <c r="M14" i="45"/>
  <c r="B15" i="45"/>
  <c r="C15" i="45"/>
  <c r="D15" i="45"/>
  <c r="E15" i="45"/>
  <c r="F15" i="45"/>
  <c r="G15" i="45"/>
  <c r="H15" i="45"/>
  <c r="I15" i="45"/>
  <c r="J15" i="45"/>
  <c r="K15" i="45"/>
  <c r="L15" i="45"/>
  <c r="M15" i="45"/>
  <c r="B16" i="45"/>
  <c r="C16" i="45"/>
  <c r="D16" i="45"/>
  <c r="E16" i="45"/>
  <c r="F16" i="45"/>
  <c r="G16" i="45"/>
  <c r="H16" i="45"/>
  <c r="I16" i="45"/>
  <c r="J16" i="45"/>
  <c r="K16" i="45"/>
  <c r="L16" i="45"/>
  <c r="M16" i="45"/>
  <c r="B17" i="45"/>
  <c r="C17" i="45"/>
  <c r="D17" i="45"/>
  <c r="E17" i="45"/>
  <c r="F17" i="45"/>
  <c r="G17" i="45"/>
  <c r="H17" i="45"/>
  <c r="I17" i="45"/>
  <c r="J17" i="45"/>
  <c r="K17" i="45"/>
  <c r="L17" i="45"/>
  <c r="M17" i="45"/>
  <c r="B18" i="45"/>
  <c r="C18" i="45"/>
  <c r="D18" i="45"/>
  <c r="E18" i="45"/>
  <c r="F18" i="45"/>
  <c r="G18" i="45"/>
  <c r="H18" i="45"/>
  <c r="I18" i="45"/>
  <c r="J18" i="45"/>
  <c r="K18" i="45"/>
  <c r="L18" i="45"/>
  <c r="M18" i="45"/>
  <c r="B19" i="45"/>
  <c r="C19" i="45"/>
  <c r="D19" i="45"/>
  <c r="E19" i="45"/>
  <c r="F19" i="45"/>
  <c r="G19" i="45"/>
  <c r="H19" i="45"/>
  <c r="I19" i="45"/>
  <c r="J19" i="45"/>
  <c r="K19" i="45"/>
  <c r="L19" i="45"/>
  <c r="M19" i="45"/>
  <c r="B20" i="45"/>
  <c r="C20" i="45"/>
  <c r="D20" i="45"/>
  <c r="E20" i="45"/>
  <c r="F20" i="45"/>
  <c r="G20" i="45"/>
  <c r="H20" i="45"/>
  <c r="I20" i="45"/>
  <c r="J20" i="45"/>
  <c r="K20" i="45"/>
  <c r="L20" i="45"/>
  <c r="M20" i="45"/>
  <c r="B21" i="45"/>
  <c r="C21" i="45"/>
  <c r="D21" i="45"/>
  <c r="E21" i="45"/>
  <c r="F21" i="45"/>
  <c r="G21" i="45"/>
  <c r="H21" i="45"/>
  <c r="I21" i="45"/>
  <c r="J21" i="45"/>
  <c r="K21" i="45"/>
  <c r="L21" i="45"/>
  <c r="M21" i="45"/>
  <c r="B22" i="45"/>
  <c r="C22" i="45"/>
  <c r="D22" i="45"/>
  <c r="E22" i="45"/>
  <c r="F22" i="45"/>
  <c r="G22" i="45"/>
  <c r="H22" i="45"/>
  <c r="I22" i="45"/>
  <c r="J22" i="45"/>
  <c r="K22" i="45"/>
  <c r="L22" i="45"/>
  <c r="M22" i="45"/>
  <c r="B23" i="45"/>
  <c r="C23" i="45"/>
  <c r="D23" i="45"/>
  <c r="E23" i="45"/>
  <c r="F23" i="45"/>
  <c r="G23" i="45"/>
  <c r="H23" i="45"/>
  <c r="I23" i="45"/>
  <c r="J23" i="45"/>
  <c r="K23" i="45"/>
  <c r="L23" i="45"/>
  <c r="M23" i="45"/>
  <c r="B24" i="45"/>
  <c r="C24" i="45"/>
  <c r="D24" i="45"/>
  <c r="E24" i="45"/>
  <c r="F24" i="45"/>
  <c r="G24" i="45"/>
  <c r="H24" i="45"/>
  <c r="I24" i="45"/>
  <c r="J24" i="45"/>
  <c r="K24" i="45"/>
  <c r="L24" i="45"/>
  <c r="M24" i="45"/>
  <c r="B25" i="45"/>
  <c r="C25" i="45"/>
  <c r="D25" i="45"/>
  <c r="E25" i="45"/>
  <c r="F25" i="45"/>
  <c r="G25" i="45"/>
  <c r="H25" i="45"/>
  <c r="I25" i="45"/>
  <c r="J25" i="45"/>
  <c r="K25" i="45"/>
  <c r="L25" i="45"/>
  <c r="M25" i="45"/>
  <c r="B26" i="45"/>
  <c r="C26" i="45"/>
  <c r="D26" i="45"/>
  <c r="E26" i="45"/>
  <c r="F26" i="45"/>
  <c r="G26" i="45"/>
  <c r="H26" i="45"/>
  <c r="I26" i="45"/>
  <c r="J26" i="45"/>
  <c r="K26" i="45"/>
  <c r="L26" i="45"/>
  <c r="M26" i="45"/>
  <c r="B27" i="45"/>
  <c r="C27" i="45"/>
  <c r="D27" i="45"/>
  <c r="E27" i="45"/>
  <c r="F27" i="45"/>
  <c r="G27" i="45"/>
  <c r="H27" i="45"/>
  <c r="I27" i="45"/>
  <c r="J27" i="45"/>
  <c r="K27" i="45"/>
  <c r="L27" i="45"/>
  <c r="M27" i="45"/>
  <c r="B28" i="45"/>
  <c r="C28" i="45"/>
  <c r="D28" i="45"/>
  <c r="E28" i="45"/>
  <c r="F28" i="45"/>
  <c r="G28" i="45"/>
  <c r="H28" i="45"/>
  <c r="I28" i="45"/>
  <c r="J28" i="45"/>
  <c r="K28" i="45"/>
  <c r="L28" i="45"/>
  <c r="M28" i="45"/>
  <c r="B29" i="45"/>
  <c r="C29" i="45"/>
  <c r="D29" i="45"/>
  <c r="E29" i="45"/>
  <c r="F29" i="45"/>
  <c r="G29" i="45"/>
  <c r="H29" i="45"/>
  <c r="I29" i="45"/>
  <c r="J29" i="45"/>
  <c r="K29" i="45"/>
  <c r="L29" i="45"/>
  <c r="M29" i="45"/>
  <c r="B30" i="45"/>
  <c r="C30" i="45"/>
  <c r="D30" i="45"/>
  <c r="E30" i="45"/>
  <c r="F30" i="45"/>
  <c r="G30" i="45"/>
  <c r="H30" i="45"/>
  <c r="I30" i="45"/>
  <c r="J30" i="45"/>
  <c r="K30" i="45"/>
  <c r="L30" i="45"/>
  <c r="M30" i="45"/>
  <c r="B31" i="45"/>
  <c r="C31" i="45"/>
  <c r="D31" i="45"/>
  <c r="E31" i="45"/>
  <c r="F31" i="45"/>
  <c r="G31" i="45"/>
  <c r="H31" i="45"/>
  <c r="I31" i="45"/>
  <c r="J31" i="45"/>
  <c r="K31" i="45"/>
  <c r="L31" i="45"/>
  <c r="M31" i="45"/>
  <c r="B32" i="45"/>
  <c r="C32" i="45"/>
  <c r="D32" i="45"/>
  <c r="E32" i="45"/>
  <c r="F32" i="45"/>
  <c r="G32" i="45"/>
  <c r="H32" i="45"/>
  <c r="I32" i="45"/>
  <c r="J32" i="45"/>
  <c r="K32" i="45"/>
  <c r="L32" i="45"/>
  <c r="M32" i="45"/>
  <c r="B33" i="45"/>
  <c r="C33" i="45"/>
  <c r="D33" i="45"/>
  <c r="E33" i="45"/>
  <c r="F33" i="45"/>
  <c r="G33" i="45"/>
  <c r="H33" i="45"/>
  <c r="I33" i="45"/>
  <c r="J33" i="45"/>
  <c r="K33" i="45"/>
  <c r="L33" i="45"/>
  <c r="M33" i="45"/>
  <c r="B34" i="45"/>
  <c r="C34" i="45"/>
  <c r="D34" i="45"/>
  <c r="E34" i="45"/>
  <c r="F34" i="45"/>
  <c r="G34" i="45"/>
  <c r="H34" i="45"/>
  <c r="I34" i="45"/>
  <c r="J34" i="45"/>
  <c r="K34" i="45"/>
  <c r="L34" i="45"/>
  <c r="M34" i="45"/>
  <c r="B35" i="45"/>
  <c r="C35" i="45"/>
  <c r="D35" i="45"/>
  <c r="E35" i="45"/>
  <c r="F35" i="45"/>
  <c r="G35" i="45"/>
  <c r="H35" i="45"/>
  <c r="I35" i="45"/>
  <c r="J35" i="45"/>
  <c r="K35" i="45"/>
  <c r="L35" i="45"/>
  <c r="M35" i="45"/>
  <c r="B36" i="45"/>
  <c r="C36" i="45"/>
  <c r="D36" i="45"/>
  <c r="E36" i="45"/>
  <c r="F36" i="45"/>
  <c r="G36" i="45"/>
  <c r="H36" i="45"/>
  <c r="I36" i="45"/>
  <c r="J36" i="45"/>
  <c r="K36" i="45"/>
  <c r="L36" i="45"/>
  <c r="M36" i="45"/>
  <c r="B37" i="45"/>
  <c r="C37" i="45"/>
  <c r="D37" i="45"/>
  <c r="E37" i="45"/>
  <c r="F37" i="45"/>
  <c r="G37" i="45"/>
  <c r="H37" i="45"/>
  <c r="I37" i="45"/>
  <c r="J37" i="45"/>
  <c r="K37" i="45"/>
  <c r="L37" i="45"/>
  <c r="M37" i="45"/>
  <c r="B38" i="45"/>
  <c r="C38" i="45"/>
  <c r="D38" i="45"/>
  <c r="E38" i="45"/>
  <c r="F38" i="45"/>
  <c r="G38" i="45"/>
  <c r="H38" i="45"/>
  <c r="I38" i="45"/>
  <c r="J38" i="45"/>
  <c r="K38" i="45"/>
  <c r="L38" i="45"/>
  <c r="M38" i="45"/>
  <c r="B39" i="45"/>
  <c r="C39" i="45"/>
  <c r="D39" i="45"/>
  <c r="E39" i="45"/>
  <c r="F39" i="45"/>
  <c r="G39" i="45"/>
  <c r="H39" i="45"/>
  <c r="I39" i="45"/>
  <c r="J39" i="45"/>
  <c r="K39" i="45"/>
  <c r="L39" i="45"/>
  <c r="M39" i="45"/>
  <c r="B40" i="45"/>
  <c r="C40" i="45"/>
  <c r="D40" i="45"/>
  <c r="E40" i="45"/>
  <c r="F40" i="45"/>
  <c r="G40" i="45"/>
  <c r="H40" i="45"/>
  <c r="I40" i="45"/>
  <c r="J40" i="45"/>
  <c r="K40" i="45"/>
  <c r="L40" i="45"/>
  <c r="M40" i="45"/>
  <c r="B41" i="45"/>
  <c r="C41" i="45"/>
  <c r="D41" i="45"/>
  <c r="E41" i="45"/>
  <c r="F41" i="45"/>
  <c r="G41" i="45"/>
  <c r="H41" i="45"/>
  <c r="I41" i="45"/>
  <c r="J41" i="45"/>
  <c r="K41" i="45"/>
  <c r="L41" i="45"/>
  <c r="M41" i="45"/>
  <c r="B42" i="45"/>
  <c r="C42" i="45"/>
  <c r="D42" i="45"/>
  <c r="E42" i="45"/>
  <c r="F42" i="45"/>
  <c r="G42" i="45"/>
  <c r="H42" i="45"/>
  <c r="I42" i="45"/>
  <c r="J42" i="45"/>
  <c r="K42" i="45"/>
  <c r="L42" i="45"/>
  <c r="M42" i="45"/>
  <c r="B43" i="45"/>
  <c r="C43" i="45"/>
  <c r="D43" i="45"/>
  <c r="E43" i="45"/>
  <c r="F43" i="45"/>
  <c r="G43" i="45"/>
  <c r="H43" i="45"/>
  <c r="I43" i="45"/>
  <c r="J43" i="45"/>
  <c r="K43" i="45"/>
  <c r="L43" i="45"/>
  <c r="M43" i="45"/>
  <c r="B44" i="45"/>
  <c r="C44" i="45"/>
  <c r="D44" i="45"/>
  <c r="E44" i="45"/>
  <c r="F44" i="45"/>
  <c r="G44" i="45"/>
  <c r="H44" i="45"/>
  <c r="I44" i="45"/>
  <c r="J44" i="45"/>
  <c r="K44" i="45"/>
  <c r="L44" i="45"/>
  <c r="M44" i="45"/>
  <c r="B45" i="45"/>
  <c r="C45" i="45"/>
  <c r="D45" i="45"/>
  <c r="E45" i="45"/>
  <c r="F45" i="45"/>
  <c r="G45" i="45"/>
  <c r="H45" i="45"/>
  <c r="I45" i="45"/>
  <c r="J45" i="45"/>
  <c r="K45" i="45"/>
  <c r="L45" i="45"/>
  <c r="M45" i="45"/>
  <c r="B46" i="45"/>
  <c r="C46" i="45"/>
  <c r="D46" i="45"/>
  <c r="E46" i="45"/>
  <c r="F46" i="45"/>
  <c r="G46" i="45"/>
  <c r="H46" i="45"/>
  <c r="I46" i="45"/>
  <c r="J46" i="45"/>
  <c r="K46" i="45"/>
  <c r="L46" i="45"/>
  <c r="M46" i="45"/>
  <c r="B47" i="45"/>
  <c r="C47" i="45"/>
  <c r="D47" i="45"/>
  <c r="E47" i="45"/>
  <c r="F47" i="45"/>
  <c r="G47" i="45"/>
  <c r="H47" i="45"/>
  <c r="I47" i="45"/>
  <c r="J47" i="45"/>
  <c r="K47" i="45"/>
  <c r="L47" i="45"/>
  <c r="M47" i="45"/>
  <c r="B48" i="45"/>
  <c r="C48" i="45"/>
  <c r="D48" i="45"/>
  <c r="E48" i="45"/>
  <c r="F48" i="45"/>
  <c r="G48" i="45"/>
  <c r="H48" i="45"/>
  <c r="I48" i="45"/>
  <c r="J48" i="45"/>
  <c r="K48" i="45"/>
  <c r="L48" i="45"/>
  <c r="M48" i="45"/>
  <c r="B49" i="45"/>
  <c r="C49" i="45"/>
  <c r="D49" i="45"/>
  <c r="E49" i="45"/>
  <c r="F49" i="45"/>
  <c r="G49" i="45"/>
  <c r="H49" i="45"/>
  <c r="I49" i="45"/>
  <c r="J49" i="45"/>
  <c r="K49" i="45"/>
  <c r="L49" i="45"/>
  <c r="M49" i="45"/>
  <c r="B50" i="45"/>
  <c r="C50" i="45"/>
  <c r="D50" i="45"/>
  <c r="E50" i="45"/>
  <c r="F50" i="45"/>
  <c r="G50" i="45"/>
  <c r="H50" i="45"/>
  <c r="I50" i="45"/>
  <c r="J50" i="45"/>
  <c r="K50" i="45"/>
  <c r="L50" i="45"/>
  <c r="M50" i="45"/>
  <c r="B51" i="45"/>
  <c r="C51" i="45"/>
  <c r="D51" i="45"/>
  <c r="E51" i="45"/>
  <c r="F51" i="45"/>
  <c r="G51" i="45"/>
  <c r="H51" i="45"/>
  <c r="I51" i="45"/>
  <c r="J51" i="45"/>
  <c r="K51" i="45"/>
  <c r="L51" i="45"/>
  <c r="M51" i="45"/>
  <c r="B52" i="45"/>
  <c r="C52" i="45"/>
  <c r="D52" i="45"/>
  <c r="E52" i="45"/>
  <c r="F52" i="45"/>
  <c r="G52" i="45"/>
  <c r="H52" i="45"/>
  <c r="I52" i="45"/>
  <c r="J52" i="45"/>
  <c r="K52" i="45"/>
  <c r="L52" i="45"/>
  <c r="M52" i="45"/>
  <c r="B53" i="45"/>
  <c r="C53" i="45"/>
  <c r="D53" i="45"/>
  <c r="E53" i="45"/>
  <c r="F53" i="45"/>
  <c r="G53" i="45"/>
  <c r="H53" i="45"/>
  <c r="I53" i="45"/>
  <c r="J53" i="45"/>
  <c r="K53" i="45"/>
  <c r="L53" i="45"/>
  <c r="M53" i="45"/>
  <c r="B54" i="45"/>
  <c r="C54" i="45"/>
  <c r="D54" i="45"/>
  <c r="E54" i="45"/>
  <c r="F54" i="45"/>
  <c r="G54" i="45"/>
  <c r="H54" i="45"/>
  <c r="I54" i="45"/>
  <c r="J54" i="45"/>
  <c r="K54" i="45"/>
  <c r="L54" i="45"/>
  <c r="M54" i="45"/>
  <c r="B55" i="45"/>
  <c r="C55" i="45"/>
  <c r="D55" i="45"/>
  <c r="E55" i="45"/>
  <c r="F55" i="45"/>
  <c r="G55" i="45"/>
  <c r="H55" i="45"/>
  <c r="I55" i="45"/>
  <c r="J55" i="45"/>
  <c r="K55" i="45"/>
  <c r="L55" i="45"/>
  <c r="M55" i="45"/>
  <c r="B56" i="45"/>
  <c r="C56" i="45"/>
  <c r="D56" i="45"/>
  <c r="E56" i="45"/>
  <c r="F56" i="45"/>
  <c r="G56" i="45"/>
  <c r="H56" i="45"/>
  <c r="I56" i="45"/>
  <c r="J56" i="45"/>
  <c r="K56" i="45"/>
  <c r="L56" i="45"/>
  <c r="M56" i="45"/>
  <c r="B57" i="45"/>
  <c r="C57" i="45"/>
  <c r="D57" i="45"/>
  <c r="E57" i="45"/>
  <c r="F57" i="45"/>
  <c r="G57" i="45"/>
  <c r="H57" i="45"/>
  <c r="I57" i="45"/>
  <c r="J57" i="45"/>
  <c r="K57" i="45"/>
  <c r="L57" i="45"/>
  <c r="M57" i="45"/>
  <c r="B58" i="45"/>
  <c r="C58" i="45"/>
  <c r="D58" i="45"/>
  <c r="E58" i="45"/>
  <c r="F58" i="45"/>
  <c r="G58" i="45"/>
  <c r="H58" i="45"/>
  <c r="I58" i="45"/>
  <c r="J58" i="45"/>
  <c r="K58" i="45"/>
  <c r="L58" i="45"/>
  <c r="M58" i="45"/>
  <c r="B59" i="45"/>
  <c r="C59" i="45"/>
  <c r="D59" i="45"/>
  <c r="E59" i="45"/>
  <c r="F59" i="45"/>
  <c r="G59" i="45"/>
  <c r="H59" i="45"/>
  <c r="I59" i="45"/>
  <c r="J59" i="45"/>
  <c r="K59" i="45"/>
  <c r="L59" i="45"/>
  <c r="M59" i="45"/>
  <c r="B60" i="45"/>
  <c r="C60" i="45"/>
  <c r="D60" i="45"/>
  <c r="E60" i="45"/>
  <c r="F60" i="45"/>
  <c r="G60" i="45"/>
  <c r="H60" i="45"/>
  <c r="I60" i="45"/>
  <c r="J60" i="45"/>
  <c r="K60" i="45"/>
  <c r="L60" i="45"/>
  <c r="M60" i="45"/>
  <c r="B61" i="45"/>
  <c r="C61" i="45"/>
  <c r="D61" i="45"/>
  <c r="E61" i="45"/>
  <c r="F61" i="45"/>
  <c r="G61" i="45"/>
  <c r="H61" i="45"/>
  <c r="I61" i="45"/>
  <c r="J61" i="45"/>
  <c r="K61" i="45"/>
  <c r="L61" i="45"/>
  <c r="M61" i="45"/>
  <c r="B62" i="45"/>
  <c r="C62" i="45"/>
  <c r="D62" i="45"/>
  <c r="E62" i="45"/>
  <c r="F62" i="45"/>
  <c r="G62" i="45"/>
  <c r="H62" i="45"/>
  <c r="I62" i="45"/>
  <c r="J62" i="45"/>
  <c r="K62" i="45"/>
  <c r="L62" i="45"/>
  <c r="M62" i="45"/>
  <c r="B63" i="45"/>
  <c r="C63" i="45"/>
  <c r="D63" i="45"/>
  <c r="E63" i="45"/>
  <c r="F63" i="45"/>
  <c r="G63" i="45"/>
  <c r="H63" i="45"/>
  <c r="I63" i="45"/>
  <c r="J63" i="45"/>
  <c r="K63" i="45"/>
  <c r="L63" i="45"/>
  <c r="M63" i="45"/>
  <c r="B64" i="45"/>
  <c r="C64" i="45"/>
  <c r="D64" i="45"/>
  <c r="E64" i="45"/>
  <c r="F64" i="45"/>
  <c r="G64" i="45"/>
  <c r="H64" i="45"/>
  <c r="I64" i="45"/>
  <c r="J64" i="45"/>
  <c r="K64" i="45"/>
  <c r="L64" i="45"/>
  <c r="M64" i="45"/>
  <c r="B65" i="45"/>
  <c r="C65" i="45"/>
  <c r="D65" i="45"/>
  <c r="E65" i="45"/>
  <c r="F65" i="45"/>
  <c r="G65" i="45"/>
  <c r="H65" i="45"/>
  <c r="I65" i="45"/>
  <c r="J65" i="45"/>
  <c r="K65" i="45"/>
  <c r="L65" i="45"/>
  <c r="M65" i="45"/>
  <c r="B66" i="45"/>
  <c r="C66" i="45"/>
  <c r="D66" i="45"/>
  <c r="E66" i="45"/>
  <c r="F66" i="45"/>
  <c r="G66" i="45"/>
  <c r="H66" i="45"/>
  <c r="I66" i="45"/>
  <c r="J66" i="45"/>
  <c r="K66" i="45"/>
  <c r="L66" i="45"/>
  <c r="M66" i="45"/>
  <c r="B67" i="45"/>
  <c r="C67" i="45"/>
  <c r="D67" i="45"/>
  <c r="E67" i="45"/>
  <c r="F67" i="45"/>
  <c r="G67" i="45"/>
  <c r="H67" i="45"/>
  <c r="I67" i="45"/>
  <c r="J67" i="45"/>
  <c r="K67" i="45"/>
  <c r="L67" i="45"/>
  <c r="M67" i="45"/>
  <c r="B68" i="45"/>
  <c r="C68" i="45"/>
  <c r="D68" i="45"/>
  <c r="E68" i="45"/>
  <c r="F68" i="45"/>
  <c r="G68" i="45"/>
  <c r="H68" i="45"/>
  <c r="I68" i="45"/>
  <c r="J68" i="45"/>
  <c r="K68" i="45"/>
  <c r="L68" i="45"/>
  <c r="M68" i="45"/>
  <c r="B69" i="45"/>
  <c r="C69" i="45"/>
  <c r="D69" i="45"/>
  <c r="E69" i="45"/>
  <c r="F69" i="45"/>
  <c r="G69" i="45"/>
  <c r="H69" i="45"/>
  <c r="I69" i="45"/>
  <c r="J69" i="45"/>
  <c r="K69" i="45"/>
  <c r="L69" i="45"/>
  <c r="M69" i="45"/>
  <c r="B70" i="45"/>
  <c r="C70" i="45"/>
  <c r="D70" i="45"/>
  <c r="E70" i="45"/>
  <c r="F70" i="45"/>
  <c r="G70" i="45"/>
  <c r="H70" i="45"/>
  <c r="I70" i="45"/>
  <c r="J70" i="45"/>
  <c r="K70" i="45"/>
  <c r="L70" i="45"/>
  <c r="M70" i="45"/>
  <c r="B71" i="45"/>
  <c r="C71" i="45"/>
  <c r="D71" i="45"/>
  <c r="E71" i="45"/>
  <c r="F71" i="45"/>
  <c r="G71" i="45"/>
  <c r="H71" i="45"/>
  <c r="I71" i="45"/>
  <c r="J71" i="45"/>
  <c r="K71" i="45"/>
  <c r="L71" i="45"/>
  <c r="M71" i="45"/>
  <c r="B72" i="45"/>
  <c r="C72" i="45"/>
  <c r="D72" i="45"/>
  <c r="E72" i="45"/>
  <c r="F72" i="45"/>
  <c r="G72" i="45"/>
  <c r="H72" i="45"/>
  <c r="I72" i="45"/>
  <c r="J72" i="45"/>
  <c r="K72" i="45"/>
  <c r="L72" i="45"/>
  <c r="M72" i="45"/>
  <c r="B73" i="45"/>
  <c r="C73" i="45"/>
  <c r="D73" i="45"/>
  <c r="E73" i="45"/>
  <c r="F73" i="45"/>
  <c r="G73" i="45"/>
  <c r="H73" i="45"/>
  <c r="I73" i="45"/>
  <c r="J73" i="45"/>
  <c r="K73" i="45"/>
  <c r="L73" i="45"/>
  <c r="M73" i="45"/>
  <c r="B74" i="45"/>
  <c r="C74" i="45"/>
  <c r="D74" i="45"/>
  <c r="E74" i="45"/>
  <c r="F74" i="45"/>
  <c r="G74" i="45"/>
  <c r="H74" i="45"/>
  <c r="I74" i="45"/>
  <c r="J74" i="45"/>
  <c r="K74" i="45"/>
  <c r="L74" i="45"/>
  <c r="M74" i="45"/>
  <c r="B75" i="45"/>
  <c r="C75" i="45"/>
  <c r="D75" i="45"/>
  <c r="E75" i="45"/>
  <c r="F75" i="45"/>
  <c r="G75" i="45"/>
  <c r="H75" i="45"/>
  <c r="I75" i="45"/>
  <c r="J75" i="45"/>
  <c r="K75" i="45"/>
  <c r="L75" i="45"/>
  <c r="M75" i="45"/>
  <c r="B76" i="45"/>
  <c r="C76" i="45"/>
  <c r="D76" i="45"/>
  <c r="E76" i="45"/>
  <c r="F76" i="45"/>
  <c r="G76" i="45"/>
  <c r="H76" i="45"/>
  <c r="I76" i="45"/>
  <c r="J76" i="45"/>
  <c r="K76" i="45"/>
  <c r="L76" i="45"/>
  <c r="M76" i="45"/>
  <c r="B77" i="45"/>
  <c r="C77" i="45"/>
  <c r="D77" i="45"/>
  <c r="E77" i="45"/>
  <c r="F77" i="45"/>
  <c r="G77" i="45"/>
  <c r="H77" i="45"/>
  <c r="I77" i="45"/>
  <c r="J77" i="45"/>
  <c r="K77" i="45"/>
  <c r="L77" i="45"/>
  <c r="M77" i="45"/>
  <c r="B78" i="45"/>
  <c r="C78" i="45"/>
  <c r="D78" i="45"/>
  <c r="E78" i="45"/>
  <c r="F78" i="45"/>
  <c r="G78" i="45"/>
  <c r="H78" i="45"/>
  <c r="I78" i="45"/>
  <c r="J78" i="45"/>
  <c r="K78" i="45"/>
  <c r="L78" i="45"/>
  <c r="M78" i="45"/>
  <c r="B79" i="45"/>
  <c r="C79" i="45"/>
  <c r="D79" i="45"/>
  <c r="E79" i="45"/>
  <c r="F79" i="45"/>
  <c r="G79" i="45"/>
  <c r="H79" i="45"/>
  <c r="I79" i="45"/>
  <c r="J79" i="45"/>
  <c r="K79" i="45"/>
  <c r="L79" i="45"/>
  <c r="M79" i="45"/>
  <c r="B80" i="45"/>
  <c r="C80" i="45"/>
  <c r="D80" i="45"/>
  <c r="E80" i="45"/>
  <c r="F80" i="45"/>
  <c r="G80" i="45"/>
  <c r="H80" i="45"/>
  <c r="I80" i="45"/>
  <c r="J80" i="45"/>
  <c r="K80" i="45"/>
  <c r="L80" i="45"/>
  <c r="M80" i="45"/>
  <c r="B81" i="45"/>
  <c r="C81" i="45"/>
  <c r="D81" i="45"/>
  <c r="E81" i="45"/>
  <c r="F81" i="45"/>
  <c r="G81" i="45"/>
  <c r="H81" i="45"/>
  <c r="I81" i="45"/>
  <c r="J81" i="45"/>
  <c r="K81" i="45"/>
  <c r="L81" i="45"/>
  <c r="M81" i="45"/>
  <c r="B82" i="45"/>
  <c r="C82" i="45"/>
  <c r="D82" i="45"/>
  <c r="E82" i="45"/>
  <c r="F82" i="45"/>
  <c r="G82" i="45"/>
  <c r="H82" i="45"/>
  <c r="I82" i="45"/>
  <c r="J82" i="45"/>
  <c r="K82" i="45"/>
  <c r="L82" i="45"/>
  <c r="M82" i="45"/>
  <c r="B83" i="45"/>
  <c r="C83" i="45"/>
  <c r="D83" i="45"/>
  <c r="E83" i="45"/>
  <c r="F83" i="45"/>
  <c r="G83" i="45"/>
  <c r="H83" i="45"/>
  <c r="I83" i="45"/>
  <c r="J83" i="45"/>
  <c r="K83" i="45"/>
  <c r="L83" i="45"/>
  <c r="M83" i="45"/>
  <c r="B84" i="45"/>
  <c r="C84" i="45"/>
  <c r="D84" i="45"/>
  <c r="E84" i="45"/>
  <c r="F84" i="45"/>
  <c r="G84" i="45"/>
  <c r="H84" i="45"/>
  <c r="I84" i="45"/>
  <c r="J84" i="45"/>
  <c r="K84" i="45"/>
  <c r="L84" i="45"/>
  <c r="M84" i="45"/>
  <c r="B85" i="45"/>
  <c r="C85" i="45"/>
  <c r="D85" i="45"/>
  <c r="E85" i="45"/>
  <c r="F85" i="45"/>
  <c r="G85" i="45"/>
  <c r="H85" i="45"/>
  <c r="I85" i="45"/>
  <c r="J85" i="45"/>
  <c r="K85" i="45"/>
  <c r="L85" i="45"/>
  <c r="M85" i="45"/>
  <c r="B86" i="45"/>
  <c r="C86" i="45"/>
  <c r="D86" i="45"/>
  <c r="E86" i="45"/>
  <c r="F86" i="45"/>
  <c r="G86" i="45"/>
  <c r="H86" i="45"/>
  <c r="I86" i="45"/>
  <c r="J86" i="45"/>
  <c r="K86" i="45"/>
  <c r="L86" i="45"/>
  <c r="M86" i="45"/>
  <c r="B87" i="45"/>
  <c r="C87" i="45"/>
  <c r="D87" i="45"/>
  <c r="E87" i="45"/>
  <c r="F87" i="45"/>
  <c r="G87" i="45"/>
  <c r="H87" i="45"/>
  <c r="I87" i="45"/>
  <c r="J87" i="45"/>
  <c r="K87" i="45"/>
  <c r="L87" i="45"/>
  <c r="M87" i="45"/>
  <c r="B88" i="45"/>
  <c r="C88" i="45"/>
  <c r="D88" i="45"/>
  <c r="E88" i="45"/>
  <c r="F88" i="45"/>
  <c r="G88" i="45"/>
  <c r="H88" i="45"/>
  <c r="I88" i="45"/>
  <c r="J88" i="45"/>
  <c r="K88" i="45"/>
  <c r="L88" i="45"/>
  <c r="M88" i="45"/>
  <c r="B89" i="45"/>
  <c r="C89" i="45"/>
  <c r="D89" i="45"/>
  <c r="E89" i="45"/>
  <c r="F89" i="45"/>
  <c r="G89" i="45"/>
  <c r="H89" i="45"/>
  <c r="I89" i="45"/>
  <c r="J89" i="45"/>
  <c r="K89" i="45"/>
  <c r="L89" i="45"/>
  <c r="M89" i="45"/>
  <c r="B90" i="45"/>
  <c r="C90" i="45"/>
  <c r="D90" i="45"/>
  <c r="E90" i="45"/>
  <c r="F90" i="45"/>
  <c r="G90" i="45"/>
  <c r="H90" i="45"/>
  <c r="I90" i="45"/>
  <c r="J90" i="45"/>
  <c r="K90" i="45"/>
  <c r="L90" i="45"/>
  <c r="M90" i="45"/>
  <c r="B91" i="45"/>
  <c r="C91" i="45"/>
  <c r="D91" i="45"/>
  <c r="E91" i="45"/>
  <c r="F91" i="45"/>
  <c r="G91" i="45"/>
  <c r="H91" i="45"/>
  <c r="I91" i="45"/>
  <c r="J91" i="45"/>
  <c r="K91" i="45"/>
  <c r="L91" i="45"/>
  <c r="M91" i="45"/>
  <c r="B92" i="45"/>
  <c r="C92" i="45"/>
  <c r="D92" i="45"/>
  <c r="E92" i="45"/>
  <c r="F92" i="45"/>
  <c r="G92" i="45"/>
  <c r="H92" i="45"/>
  <c r="I92" i="45"/>
  <c r="J92" i="45"/>
  <c r="K92" i="45"/>
  <c r="L92" i="45"/>
  <c r="M92" i="45"/>
  <c r="B93" i="45"/>
  <c r="C93" i="45"/>
  <c r="D93" i="45"/>
  <c r="E93" i="45"/>
  <c r="F93" i="45"/>
  <c r="G93" i="45"/>
  <c r="H93" i="45"/>
  <c r="I93" i="45"/>
  <c r="J93" i="45"/>
  <c r="K93" i="45"/>
  <c r="L93" i="45"/>
  <c r="M93" i="45"/>
  <c r="B94" i="45"/>
  <c r="C94" i="45"/>
  <c r="D94" i="45"/>
  <c r="E94" i="45"/>
  <c r="F94" i="45"/>
  <c r="G94" i="45"/>
  <c r="H94" i="45"/>
  <c r="I94" i="45"/>
  <c r="J94" i="45"/>
  <c r="K94" i="45"/>
  <c r="L94" i="45"/>
  <c r="M94" i="45"/>
  <c r="B95" i="45"/>
  <c r="C95" i="45"/>
  <c r="D95" i="45"/>
  <c r="E95" i="45"/>
  <c r="F95" i="45"/>
  <c r="G95" i="45"/>
  <c r="H95" i="45"/>
  <c r="I95" i="45"/>
  <c r="J95" i="45"/>
  <c r="K95" i="45"/>
  <c r="L95" i="45"/>
  <c r="M95" i="45"/>
  <c r="B96" i="45"/>
  <c r="C96" i="45"/>
  <c r="D96" i="45"/>
  <c r="E96" i="45"/>
  <c r="F96" i="45"/>
  <c r="G96" i="45"/>
  <c r="H96" i="45"/>
  <c r="I96" i="45"/>
  <c r="J96" i="45"/>
  <c r="K96" i="45"/>
  <c r="L96" i="45"/>
  <c r="M96" i="45"/>
  <c r="B97" i="45"/>
  <c r="C97" i="45"/>
  <c r="D97" i="45"/>
  <c r="E97" i="45"/>
  <c r="F97" i="45"/>
  <c r="G97" i="45"/>
  <c r="H97" i="45"/>
  <c r="I97" i="45"/>
  <c r="J97" i="45"/>
  <c r="K97" i="45"/>
  <c r="L97" i="45"/>
  <c r="M97" i="45"/>
  <c r="B98" i="45"/>
  <c r="C98" i="45"/>
  <c r="D98" i="45"/>
  <c r="E98" i="45"/>
  <c r="F98" i="45"/>
  <c r="G98" i="45"/>
  <c r="H98" i="45"/>
  <c r="I98" i="45"/>
  <c r="J98" i="45"/>
  <c r="K98" i="45"/>
  <c r="L98" i="45"/>
  <c r="M98" i="45"/>
  <c r="B99" i="45"/>
  <c r="C99" i="45"/>
  <c r="D99" i="45"/>
  <c r="E99" i="45"/>
  <c r="F99" i="45"/>
  <c r="G99" i="45"/>
  <c r="H99" i="45"/>
  <c r="I99" i="45"/>
  <c r="J99" i="45"/>
  <c r="K99" i="45"/>
  <c r="L99" i="45"/>
  <c r="M99" i="45"/>
  <c r="B100" i="45"/>
  <c r="C100" i="45"/>
  <c r="D100" i="45"/>
  <c r="E100" i="45"/>
  <c r="F100" i="45"/>
  <c r="G100" i="45"/>
  <c r="H100" i="45"/>
  <c r="I100" i="45"/>
  <c r="J100" i="45"/>
  <c r="K100" i="45"/>
  <c r="L100" i="45"/>
  <c r="M100" i="45"/>
  <c r="B101" i="45"/>
  <c r="C101" i="45"/>
  <c r="D101" i="45"/>
  <c r="E101" i="45"/>
  <c r="F101" i="45"/>
  <c r="G101" i="45"/>
  <c r="H101" i="45"/>
  <c r="I101" i="45"/>
  <c r="J101" i="45"/>
  <c r="K101" i="45"/>
  <c r="L101" i="45"/>
  <c r="M101" i="45"/>
  <c r="B102" i="45"/>
  <c r="C102" i="45"/>
  <c r="D102" i="45"/>
  <c r="E102" i="45"/>
  <c r="F102" i="45"/>
  <c r="G102" i="45"/>
  <c r="H102" i="45"/>
  <c r="I102" i="45"/>
  <c r="J102" i="45"/>
  <c r="K102" i="45"/>
  <c r="L102" i="45"/>
  <c r="M102" i="45"/>
  <c r="B103" i="45"/>
  <c r="C103" i="45"/>
  <c r="D103" i="45"/>
  <c r="E103" i="45"/>
  <c r="F103" i="45"/>
  <c r="G103" i="45"/>
  <c r="H103" i="45"/>
  <c r="I103" i="45"/>
  <c r="J103" i="45"/>
  <c r="K103" i="45"/>
  <c r="L103" i="45"/>
  <c r="M103" i="45"/>
  <c r="B104" i="45"/>
  <c r="C104" i="45"/>
  <c r="D104" i="45"/>
  <c r="E104" i="45"/>
  <c r="F104" i="45"/>
  <c r="G104" i="45"/>
  <c r="H104" i="45"/>
  <c r="I104" i="45"/>
  <c r="J104" i="45"/>
  <c r="K104" i="45"/>
  <c r="L104" i="45"/>
  <c r="M104" i="45"/>
  <c r="B105" i="45"/>
  <c r="C105" i="45"/>
  <c r="D105" i="45"/>
  <c r="E105" i="45"/>
  <c r="F105" i="45"/>
  <c r="G105" i="45"/>
  <c r="H105" i="45"/>
  <c r="I105" i="45"/>
  <c r="J105" i="45"/>
  <c r="K105" i="45"/>
  <c r="L105" i="45"/>
  <c r="M105" i="45"/>
  <c r="B106" i="45"/>
  <c r="C106" i="45"/>
  <c r="D106" i="45"/>
  <c r="E106" i="45"/>
  <c r="F106" i="45"/>
  <c r="G106" i="45"/>
  <c r="H106" i="45"/>
  <c r="I106" i="45"/>
  <c r="J106" i="45"/>
  <c r="K106" i="45"/>
  <c r="L106" i="45"/>
  <c r="M106" i="45"/>
  <c r="B107" i="45"/>
  <c r="C107" i="45"/>
  <c r="D107" i="45"/>
  <c r="E107" i="45"/>
  <c r="F107" i="45"/>
  <c r="G107" i="45"/>
  <c r="H107" i="45"/>
  <c r="I107" i="45"/>
  <c r="J107" i="45"/>
  <c r="K107" i="45"/>
  <c r="L107" i="45"/>
  <c r="M107" i="45"/>
  <c r="B108" i="45"/>
  <c r="C108" i="45"/>
  <c r="D108" i="45"/>
  <c r="E108" i="45"/>
  <c r="F108" i="45"/>
  <c r="G108" i="45"/>
  <c r="H108" i="45"/>
  <c r="I108" i="45"/>
  <c r="J108" i="45"/>
  <c r="K108" i="45"/>
  <c r="L108" i="45"/>
  <c r="M108" i="45"/>
  <c r="B109" i="45"/>
  <c r="C109" i="45"/>
  <c r="D109" i="45"/>
  <c r="E109" i="45"/>
  <c r="F109" i="45"/>
  <c r="G109" i="45"/>
  <c r="H109" i="45"/>
  <c r="I109" i="45"/>
  <c r="J109" i="45"/>
  <c r="K109" i="45"/>
  <c r="L109" i="45"/>
  <c r="M109" i="45"/>
  <c r="B110" i="45"/>
  <c r="C110" i="45"/>
  <c r="D110" i="45"/>
  <c r="E110" i="45"/>
  <c r="F110" i="45"/>
  <c r="G110" i="45"/>
  <c r="H110" i="45"/>
  <c r="I110" i="45"/>
  <c r="J110" i="45"/>
  <c r="K110" i="45"/>
  <c r="L110" i="45"/>
  <c r="M110" i="45"/>
  <c r="B111" i="45"/>
  <c r="C111" i="45"/>
  <c r="D111" i="45"/>
  <c r="E111" i="45"/>
  <c r="F111" i="45"/>
  <c r="G111" i="45"/>
  <c r="H111" i="45"/>
  <c r="I111" i="45"/>
  <c r="J111" i="45"/>
  <c r="K111" i="45"/>
  <c r="L111" i="45"/>
  <c r="M111" i="45"/>
  <c r="B112" i="45"/>
  <c r="C112" i="45"/>
  <c r="D112" i="45"/>
  <c r="E112" i="45"/>
  <c r="F112" i="45"/>
  <c r="G112" i="45"/>
  <c r="H112" i="45"/>
  <c r="I112" i="45"/>
  <c r="J112" i="45"/>
  <c r="K112" i="45"/>
  <c r="L112" i="45"/>
  <c r="M112" i="45"/>
  <c r="B113" i="45"/>
  <c r="C113" i="45"/>
  <c r="D113" i="45"/>
  <c r="E113" i="45"/>
  <c r="F113" i="45"/>
  <c r="G113" i="45"/>
  <c r="H113" i="45"/>
  <c r="I113" i="45"/>
  <c r="J113" i="45"/>
  <c r="K113" i="45"/>
  <c r="L113" i="45"/>
  <c r="M113" i="45"/>
  <c r="B114" i="45"/>
  <c r="C114" i="45"/>
  <c r="D114" i="45"/>
  <c r="E114" i="45"/>
  <c r="F114" i="45"/>
  <c r="G114" i="45"/>
  <c r="H114" i="45"/>
  <c r="I114" i="45"/>
  <c r="J114" i="45"/>
  <c r="K114" i="45"/>
  <c r="L114" i="45"/>
  <c r="M114" i="45"/>
  <c r="B115" i="45"/>
  <c r="C115" i="45"/>
  <c r="D115" i="45"/>
  <c r="E115" i="45"/>
  <c r="F115" i="45"/>
  <c r="G115" i="45"/>
  <c r="H115" i="45"/>
  <c r="I115" i="45"/>
  <c r="J115" i="45"/>
  <c r="K115" i="45"/>
  <c r="L115" i="45"/>
  <c r="M115" i="45"/>
  <c r="B116" i="45"/>
  <c r="C116" i="45"/>
  <c r="D116" i="45"/>
  <c r="E116" i="45"/>
  <c r="F116" i="45"/>
  <c r="G116" i="45"/>
  <c r="H116" i="45"/>
  <c r="I116" i="45"/>
  <c r="J116" i="45"/>
  <c r="K116" i="45"/>
  <c r="L116" i="45"/>
  <c r="M116" i="45"/>
  <c r="B117" i="45"/>
  <c r="C117" i="45"/>
  <c r="D117" i="45"/>
  <c r="E117" i="45"/>
  <c r="F117" i="45"/>
  <c r="G117" i="45"/>
  <c r="H117" i="45"/>
  <c r="I117" i="45"/>
  <c r="J117" i="45"/>
  <c r="K117" i="45"/>
  <c r="L117" i="45"/>
  <c r="M117" i="45"/>
  <c r="B118" i="45"/>
  <c r="C118" i="45"/>
  <c r="D118" i="45"/>
  <c r="E118" i="45"/>
  <c r="F118" i="45"/>
  <c r="G118" i="45"/>
  <c r="H118" i="45"/>
  <c r="I118" i="45"/>
  <c r="J118" i="45"/>
  <c r="K118" i="45"/>
  <c r="L118" i="45"/>
  <c r="M118" i="45"/>
  <c r="B119" i="45"/>
  <c r="C119" i="45"/>
  <c r="D119" i="45"/>
  <c r="E119" i="45"/>
  <c r="F119" i="45"/>
  <c r="G119" i="45"/>
  <c r="H119" i="45"/>
  <c r="I119" i="45"/>
  <c r="J119" i="45"/>
  <c r="K119" i="45"/>
  <c r="L119" i="45"/>
  <c r="M119" i="45"/>
  <c r="B120" i="45"/>
  <c r="C120" i="45"/>
  <c r="D120" i="45"/>
  <c r="E120" i="45"/>
  <c r="F120" i="45"/>
  <c r="G120" i="45"/>
  <c r="H120" i="45"/>
  <c r="I120" i="45"/>
  <c r="J120" i="45"/>
  <c r="K120" i="45"/>
  <c r="L120" i="45"/>
  <c r="M120" i="45"/>
  <c r="B121" i="45"/>
  <c r="C121" i="45"/>
  <c r="D121" i="45"/>
  <c r="E121" i="45"/>
  <c r="F121" i="45"/>
  <c r="G121" i="45"/>
  <c r="H121" i="45"/>
  <c r="I121" i="45"/>
  <c r="J121" i="45"/>
  <c r="K121" i="45"/>
  <c r="L121" i="45"/>
  <c r="M121" i="45"/>
  <c r="B122" i="45"/>
  <c r="C122" i="45"/>
  <c r="D122" i="45"/>
  <c r="E122" i="45"/>
  <c r="F122" i="45"/>
  <c r="G122" i="45"/>
  <c r="H122" i="45"/>
  <c r="I122" i="45"/>
  <c r="J122" i="45"/>
  <c r="K122" i="45"/>
  <c r="L122" i="45"/>
  <c r="M122" i="45"/>
  <c r="B123" i="45"/>
  <c r="C123" i="45"/>
  <c r="D123" i="45"/>
  <c r="E123" i="45"/>
  <c r="F123" i="45"/>
  <c r="G123" i="45"/>
  <c r="H123" i="45"/>
  <c r="I123" i="45"/>
  <c r="J123" i="45"/>
  <c r="K123" i="45"/>
  <c r="L123" i="45"/>
  <c r="M123" i="45"/>
  <c r="B124" i="45"/>
  <c r="C124" i="45"/>
  <c r="D124" i="45"/>
  <c r="E124" i="45"/>
  <c r="F124" i="45"/>
  <c r="G124" i="45"/>
  <c r="H124" i="45"/>
  <c r="I124" i="45"/>
  <c r="J124" i="45"/>
  <c r="K124" i="45"/>
  <c r="L124" i="45"/>
  <c r="M124" i="45"/>
  <c r="B125" i="45"/>
  <c r="C125" i="45"/>
  <c r="D125" i="45"/>
  <c r="E125" i="45"/>
  <c r="F125" i="45"/>
  <c r="G125" i="45"/>
  <c r="H125" i="45"/>
  <c r="I125" i="45"/>
  <c r="J125" i="45"/>
  <c r="K125" i="45"/>
  <c r="L125" i="45"/>
  <c r="M125" i="45"/>
  <c r="B126" i="45"/>
  <c r="C126" i="45"/>
  <c r="D126" i="45"/>
  <c r="E126" i="45"/>
  <c r="F126" i="45"/>
  <c r="G126" i="45"/>
  <c r="H126" i="45"/>
  <c r="I126" i="45"/>
  <c r="J126" i="45"/>
  <c r="K126" i="45"/>
  <c r="L126" i="45"/>
  <c r="M126" i="45"/>
  <c r="B127" i="45"/>
  <c r="C127" i="45"/>
  <c r="D127" i="45"/>
  <c r="E127" i="45"/>
  <c r="F127" i="45"/>
  <c r="G127" i="45"/>
  <c r="H127" i="45"/>
  <c r="I127" i="45"/>
  <c r="J127" i="45"/>
  <c r="K127" i="45"/>
  <c r="L127" i="45"/>
  <c r="M127" i="45"/>
  <c r="B128" i="45"/>
  <c r="C128" i="45"/>
  <c r="D128" i="45"/>
  <c r="E128" i="45"/>
  <c r="F128" i="45"/>
  <c r="G128" i="45"/>
  <c r="H128" i="45"/>
  <c r="I128" i="45"/>
  <c r="J128" i="45"/>
  <c r="K128" i="45"/>
  <c r="L128" i="45"/>
  <c r="M128" i="45"/>
  <c r="B129" i="45"/>
  <c r="C129" i="45"/>
  <c r="D129" i="45"/>
  <c r="E129" i="45"/>
  <c r="F129" i="45"/>
  <c r="G129" i="45"/>
  <c r="H129" i="45"/>
  <c r="I129" i="45"/>
  <c r="J129" i="45"/>
  <c r="K129" i="45"/>
  <c r="L129" i="45"/>
  <c r="M129" i="45"/>
  <c r="B130" i="45"/>
  <c r="C130" i="45"/>
  <c r="D130" i="45"/>
  <c r="E130" i="45"/>
  <c r="F130" i="45"/>
  <c r="G130" i="45"/>
  <c r="H130" i="45"/>
  <c r="I130" i="45"/>
  <c r="J130" i="45"/>
  <c r="K130" i="45"/>
  <c r="L130" i="45"/>
  <c r="M130" i="45"/>
  <c r="B131" i="45"/>
  <c r="C131" i="45"/>
  <c r="D131" i="45"/>
  <c r="E131" i="45"/>
  <c r="F131" i="45"/>
  <c r="G131" i="45"/>
  <c r="H131" i="45"/>
  <c r="I131" i="45"/>
  <c r="J131" i="45"/>
  <c r="K131" i="45"/>
  <c r="L131" i="45"/>
  <c r="M131" i="45"/>
  <c r="B132" i="45"/>
  <c r="C132" i="45"/>
  <c r="D132" i="45"/>
  <c r="E132" i="45"/>
  <c r="F132" i="45"/>
  <c r="G132" i="45"/>
  <c r="H132" i="45"/>
  <c r="I132" i="45"/>
  <c r="J132" i="45"/>
  <c r="K132" i="45"/>
  <c r="L132" i="45"/>
  <c r="M132" i="45"/>
  <c r="B133" i="45"/>
  <c r="C133" i="45"/>
  <c r="D133" i="45"/>
  <c r="E133" i="45"/>
  <c r="F133" i="45"/>
  <c r="G133" i="45"/>
  <c r="H133" i="45"/>
  <c r="I133" i="45"/>
  <c r="J133" i="45"/>
  <c r="K133" i="45"/>
  <c r="L133" i="45"/>
  <c r="M133" i="45"/>
  <c r="B134" i="45"/>
  <c r="C134" i="45"/>
  <c r="D134" i="45"/>
  <c r="E134" i="45"/>
  <c r="F134" i="45"/>
  <c r="G134" i="45"/>
  <c r="H134" i="45"/>
  <c r="I134" i="45"/>
  <c r="J134" i="45"/>
  <c r="K134" i="45"/>
  <c r="L134" i="45"/>
  <c r="M134" i="45"/>
  <c r="B135" i="45"/>
  <c r="C135" i="45"/>
  <c r="D135" i="45"/>
  <c r="E135" i="45"/>
  <c r="F135" i="45"/>
  <c r="G135" i="45"/>
  <c r="H135" i="45"/>
  <c r="I135" i="45"/>
  <c r="J135" i="45"/>
  <c r="K135" i="45"/>
  <c r="L135" i="45"/>
  <c r="M135" i="45"/>
  <c r="B136" i="45"/>
  <c r="C136" i="45"/>
  <c r="D136" i="45"/>
  <c r="E136" i="45"/>
  <c r="F136" i="45"/>
  <c r="G136" i="45"/>
  <c r="H136" i="45"/>
  <c r="I136" i="45"/>
  <c r="J136" i="45"/>
  <c r="K136" i="45"/>
  <c r="L136" i="45"/>
  <c r="M136" i="45"/>
  <c r="B137" i="45"/>
  <c r="C137" i="45"/>
  <c r="D137" i="45"/>
  <c r="E137" i="45"/>
  <c r="F137" i="45"/>
  <c r="G137" i="45"/>
  <c r="H137" i="45"/>
  <c r="I137" i="45"/>
  <c r="J137" i="45"/>
  <c r="K137" i="45"/>
  <c r="L137" i="45"/>
  <c r="M137" i="45"/>
  <c r="B138" i="45"/>
  <c r="C138" i="45"/>
  <c r="D138" i="45"/>
  <c r="E138" i="45"/>
  <c r="F138" i="45"/>
  <c r="G138" i="45"/>
  <c r="H138" i="45"/>
  <c r="I138" i="45"/>
  <c r="J138" i="45"/>
  <c r="K138" i="45"/>
  <c r="L138" i="45"/>
  <c r="M138" i="45"/>
  <c r="B139" i="45"/>
  <c r="C139" i="45"/>
  <c r="D139" i="45"/>
  <c r="E139" i="45"/>
  <c r="F139" i="45"/>
  <c r="G139" i="45"/>
  <c r="H139" i="45"/>
  <c r="I139" i="45"/>
  <c r="J139" i="45"/>
  <c r="K139" i="45"/>
  <c r="L139" i="45"/>
  <c r="M139" i="45"/>
  <c r="B140" i="45"/>
  <c r="C140" i="45"/>
  <c r="D140" i="45"/>
  <c r="E140" i="45"/>
  <c r="F140" i="45"/>
  <c r="G140" i="45"/>
  <c r="H140" i="45"/>
  <c r="I140" i="45"/>
  <c r="J140" i="45"/>
  <c r="K140" i="45"/>
  <c r="L140" i="45"/>
  <c r="M140" i="45"/>
  <c r="B141" i="45"/>
  <c r="C141" i="45"/>
  <c r="D141" i="45"/>
  <c r="E141" i="45"/>
  <c r="F141" i="45"/>
  <c r="G141" i="45"/>
  <c r="H141" i="45"/>
  <c r="I141" i="45"/>
  <c r="J141" i="45"/>
  <c r="K141" i="45"/>
  <c r="L141" i="45"/>
  <c r="M141" i="45"/>
  <c r="B142" i="45"/>
  <c r="C142" i="45"/>
  <c r="D142" i="45"/>
  <c r="E142" i="45"/>
  <c r="F142" i="45"/>
  <c r="G142" i="45"/>
  <c r="H142" i="45"/>
  <c r="I142" i="45"/>
  <c r="J142" i="45"/>
  <c r="K142" i="45"/>
  <c r="L142" i="45"/>
  <c r="M142" i="45"/>
  <c r="B143" i="45"/>
  <c r="C143" i="45"/>
  <c r="D143" i="45"/>
  <c r="E143" i="45"/>
  <c r="F143" i="45"/>
  <c r="G143" i="45"/>
  <c r="H143" i="45"/>
  <c r="I143" i="45"/>
  <c r="J143" i="45"/>
  <c r="K143" i="45"/>
  <c r="L143" i="45"/>
  <c r="M143" i="45"/>
  <c r="B144" i="45"/>
  <c r="C144" i="45"/>
  <c r="D144" i="45"/>
  <c r="E144" i="45"/>
  <c r="F144" i="45"/>
  <c r="G144" i="45"/>
  <c r="H144" i="45"/>
  <c r="I144" i="45"/>
  <c r="J144" i="45"/>
  <c r="K144" i="45"/>
  <c r="L144" i="45"/>
  <c r="M144" i="45"/>
  <c r="B145" i="45"/>
  <c r="C145" i="45"/>
  <c r="D145" i="45"/>
  <c r="E145" i="45"/>
  <c r="F145" i="45"/>
  <c r="G145" i="45"/>
  <c r="H145" i="45"/>
  <c r="I145" i="45"/>
  <c r="J145" i="45"/>
  <c r="K145" i="45"/>
  <c r="L145" i="45"/>
  <c r="M145" i="45"/>
  <c r="B146" i="45"/>
  <c r="C146" i="45"/>
  <c r="D146" i="45"/>
  <c r="E146" i="45"/>
  <c r="F146" i="45"/>
  <c r="G146" i="45"/>
  <c r="H146" i="45"/>
  <c r="I146" i="45"/>
  <c r="J146" i="45"/>
  <c r="K146" i="45"/>
  <c r="L146" i="45"/>
  <c r="M146" i="45"/>
  <c r="B147" i="45"/>
  <c r="C147" i="45"/>
  <c r="D147" i="45"/>
  <c r="E147" i="45"/>
  <c r="F147" i="45"/>
  <c r="G147" i="45"/>
  <c r="H147" i="45"/>
  <c r="I147" i="45"/>
  <c r="J147" i="45"/>
  <c r="K147" i="45"/>
  <c r="L147" i="45"/>
  <c r="M147" i="45"/>
  <c r="B148" i="45"/>
  <c r="C148" i="45"/>
  <c r="D148" i="45"/>
  <c r="E148" i="45"/>
  <c r="F148" i="45"/>
  <c r="G148" i="45"/>
  <c r="H148" i="45"/>
  <c r="I148" i="45"/>
  <c r="J148" i="45"/>
  <c r="K148" i="45"/>
  <c r="L148" i="45"/>
  <c r="M148" i="45"/>
  <c r="B149" i="45"/>
  <c r="C149" i="45"/>
  <c r="D149" i="45"/>
  <c r="E149" i="45"/>
  <c r="F149" i="45"/>
  <c r="G149" i="45"/>
  <c r="H149" i="45"/>
  <c r="I149" i="45"/>
  <c r="J149" i="45"/>
  <c r="K149" i="45"/>
  <c r="L149" i="45"/>
  <c r="M149" i="45"/>
  <c r="B150" i="45"/>
  <c r="C150" i="45"/>
  <c r="D150" i="45"/>
  <c r="E150" i="45"/>
  <c r="F150" i="45"/>
  <c r="G150" i="45"/>
  <c r="H150" i="45"/>
  <c r="I150" i="45"/>
  <c r="J150" i="45"/>
  <c r="K150" i="45"/>
  <c r="L150" i="45"/>
  <c r="M150" i="45"/>
  <c r="B151" i="45"/>
  <c r="C151" i="45"/>
  <c r="D151" i="45"/>
  <c r="E151" i="45"/>
  <c r="F151" i="45"/>
  <c r="G151" i="45"/>
  <c r="H151" i="45"/>
  <c r="I151" i="45"/>
  <c r="J151" i="45"/>
  <c r="K151" i="45"/>
  <c r="L151" i="45"/>
  <c r="M151" i="45"/>
  <c r="B152" i="45"/>
  <c r="C152" i="45"/>
  <c r="D152" i="45"/>
  <c r="E152" i="45"/>
  <c r="F152" i="45"/>
  <c r="G152" i="45"/>
  <c r="H152" i="45"/>
  <c r="I152" i="45"/>
  <c r="J152" i="45"/>
  <c r="K152" i="45"/>
  <c r="L152" i="45"/>
  <c r="M152" i="45"/>
  <c r="B153" i="45"/>
  <c r="C153" i="45"/>
  <c r="D153" i="45"/>
  <c r="E153" i="45"/>
  <c r="F153" i="45"/>
  <c r="G153" i="45"/>
  <c r="H153" i="45"/>
  <c r="I153" i="45"/>
  <c r="J153" i="45"/>
  <c r="K153" i="45"/>
  <c r="L153" i="45"/>
  <c r="M153" i="45"/>
  <c r="B154" i="45"/>
  <c r="C154" i="45"/>
  <c r="D154" i="45"/>
  <c r="E154" i="45"/>
  <c r="F154" i="45"/>
  <c r="G154" i="45"/>
  <c r="H154" i="45"/>
  <c r="I154" i="45"/>
  <c r="J154" i="45"/>
  <c r="K154" i="45"/>
  <c r="L154" i="45"/>
  <c r="M154" i="45"/>
  <c r="B155" i="45"/>
  <c r="C155" i="45"/>
  <c r="D155" i="45"/>
  <c r="E155" i="45"/>
  <c r="F155" i="45"/>
  <c r="G155" i="45"/>
  <c r="H155" i="45"/>
  <c r="I155" i="45"/>
  <c r="J155" i="45"/>
  <c r="K155" i="45"/>
  <c r="L155" i="45"/>
  <c r="M155" i="45"/>
  <c r="B156" i="45"/>
  <c r="C156" i="45"/>
  <c r="D156" i="45"/>
  <c r="E156" i="45"/>
  <c r="F156" i="45"/>
  <c r="G156" i="45"/>
  <c r="H156" i="45"/>
  <c r="I156" i="45"/>
  <c r="J156" i="45"/>
  <c r="K156" i="45"/>
  <c r="L156" i="45"/>
  <c r="M156" i="45"/>
  <c r="B157" i="45"/>
  <c r="C157" i="45"/>
  <c r="D157" i="45"/>
  <c r="E157" i="45"/>
  <c r="F157" i="45"/>
  <c r="G157" i="45"/>
  <c r="H157" i="45"/>
  <c r="I157" i="45"/>
  <c r="J157" i="45"/>
  <c r="K157" i="45"/>
  <c r="L157" i="45"/>
  <c r="M157" i="45"/>
  <c r="B158" i="45"/>
  <c r="C158" i="45"/>
  <c r="D158" i="45"/>
  <c r="E158" i="45"/>
  <c r="F158" i="45"/>
  <c r="G158" i="45"/>
  <c r="H158" i="45"/>
  <c r="I158" i="45"/>
  <c r="J158" i="45"/>
  <c r="K158" i="45"/>
  <c r="L158" i="45"/>
  <c r="M158" i="45"/>
  <c r="B159" i="45"/>
  <c r="C159" i="45"/>
  <c r="D159" i="45"/>
  <c r="E159" i="45"/>
  <c r="F159" i="45"/>
  <c r="G159" i="45"/>
  <c r="H159" i="45"/>
  <c r="I159" i="45"/>
  <c r="J159" i="45"/>
  <c r="K159" i="45"/>
  <c r="L159" i="45"/>
  <c r="M159" i="45"/>
  <c r="B160" i="45"/>
  <c r="C160" i="45"/>
  <c r="D160" i="45"/>
  <c r="E160" i="45"/>
  <c r="F160" i="45"/>
  <c r="G160" i="45"/>
  <c r="H160" i="45"/>
  <c r="I160" i="45"/>
  <c r="J160" i="45"/>
  <c r="K160" i="45"/>
  <c r="L160" i="45"/>
  <c r="M160" i="45"/>
  <c r="B161" i="45"/>
  <c r="C161" i="45"/>
  <c r="D161" i="45"/>
  <c r="E161" i="45"/>
  <c r="F161" i="45"/>
  <c r="G161" i="45"/>
  <c r="H161" i="45"/>
  <c r="I161" i="45"/>
  <c r="J161" i="45"/>
  <c r="K161" i="45"/>
  <c r="L161" i="45"/>
  <c r="M161" i="45"/>
  <c r="B162" i="45"/>
  <c r="C162" i="45"/>
  <c r="D162" i="45"/>
  <c r="E162" i="45"/>
  <c r="F162" i="45"/>
  <c r="G162" i="45"/>
  <c r="H162" i="45"/>
  <c r="I162" i="45"/>
  <c r="J162" i="45"/>
  <c r="K162" i="45"/>
  <c r="L162" i="45"/>
  <c r="M162" i="45"/>
  <c r="B163" i="45"/>
  <c r="C163" i="45"/>
  <c r="D163" i="45"/>
  <c r="E163" i="45"/>
  <c r="F163" i="45"/>
  <c r="G163" i="45"/>
  <c r="H163" i="45"/>
  <c r="I163" i="45"/>
  <c r="J163" i="45"/>
  <c r="K163" i="45"/>
  <c r="L163" i="45"/>
  <c r="M163" i="45"/>
  <c r="B164" i="45"/>
  <c r="C164" i="45"/>
  <c r="D164" i="45"/>
  <c r="E164" i="45"/>
  <c r="F164" i="45"/>
  <c r="G164" i="45"/>
  <c r="H164" i="45"/>
  <c r="I164" i="45"/>
  <c r="J164" i="45"/>
  <c r="K164" i="45"/>
  <c r="L164" i="45"/>
  <c r="M164" i="45"/>
  <c r="B165" i="45"/>
  <c r="C165" i="45"/>
  <c r="D165" i="45"/>
  <c r="E165" i="45"/>
  <c r="F165" i="45"/>
  <c r="G165" i="45"/>
  <c r="H165" i="45"/>
  <c r="I165" i="45"/>
  <c r="J165" i="45"/>
  <c r="K165" i="45"/>
  <c r="L165" i="45"/>
  <c r="M165" i="45"/>
  <c r="B166" i="45"/>
  <c r="C166" i="45"/>
  <c r="D166" i="45"/>
  <c r="E166" i="45"/>
  <c r="F166" i="45"/>
  <c r="G166" i="45"/>
  <c r="H166" i="45"/>
  <c r="I166" i="45"/>
  <c r="J166" i="45"/>
  <c r="K166" i="45"/>
  <c r="L166" i="45"/>
  <c r="M166" i="45"/>
  <c r="B167" i="45"/>
  <c r="C167" i="45"/>
  <c r="D167" i="45"/>
  <c r="E167" i="45"/>
  <c r="F167" i="45"/>
  <c r="G167" i="45"/>
  <c r="H167" i="45"/>
  <c r="I167" i="45"/>
  <c r="J167" i="45"/>
  <c r="K167" i="45"/>
  <c r="L167" i="45"/>
  <c r="M167" i="45"/>
  <c r="B168" i="45"/>
  <c r="C168" i="45"/>
  <c r="D168" i="45"/>
  <c r="E168" i="45"/>
  <c r="F168" i="45"/>
  <c r="G168" i="45"/>
  <c r="H168" i="45"/>
  <c r="I168" i="45"/>
  <c r="J168" i="45"/>
  <c r="K168" i="45"/>
  <c r="L168" i="45"/>
  <c r="M168" i="45"/>
  <c r="B169" i="45"/>
  <c r="C169" i="45"/>
  <c r="D169" i="45"/>
  <c r="E169" i="45"/>
  <c r="F169" i="45"/>
  <c r="G169" i="45"/>
  <c r="H169" i="45"/>
  <c r="I169" i="45"/>
  <c r="J169" i="45"/>
  <c r="K169" i="45"/>
  <c r="L169" i="45"/>
  <c r="M169" i="45"/>
  <c r="B170" i="45"/>
  <c r="C170" i="45"/>
  <c r="D170" i="45"/>
  <c r="E170" i="45"/>
  <c r="F170" i="45"/>
  <c r="G170" i="45"/>
  <c r="H170" i="45"/>
  <c r="I170" i="45"/>
  <c r="J170" i="45"/>
  <c r="K170" i="45"/>
  <c r="L170" i="45"/>
  <c r="M170" i="45"/>
  <c r="B171" i="45"/>
  <c r="C171" i="45"/>
  <c r="D171" i="45"/>
  <c r="E171" i="45"/>
  <c r="F171" i="45"/>
  <c r="G171" i="45"/>
  <c r="H171" i="45"/>
  <c r="I171" i="45"/>
  <c r="J171" i="45"/>
  <c r="K171" i="45"/>
  <c r="L171" i="45"/>
  <c r="M171" i="45"/>
  <c r="B172" i="45"/>
  <c r="C172" i="45"/>
  <c r="D172" i="45"/>
  <c r="E172" i="45"/>
  <c r="F172" i="45"/>
  <c r="G172" i="45"/>
  <c r="H172" i="45"/>
  <c r="I172" i="45"/>
  <c r="J172" i="45"/>
  <c r="K172" i="45"/>
  <c r="L172" i="45"/>
  <c r="M172" i="45"/>
  <c r="B173" i="45"/>
  <c r="C173" i="45"/>
  <c r="D173" i="45"/>
  <c r="E173" i="45"/>
  <c r="F173" i="45"/>
  <c r="G173" i="45"/>
  <c r="H173" i="45"/>
  <c r="I173" i="45"/>
  <c r="J173" i="45"/>
  <c r="K173" i="45"/>
  <c r="L173" i="45"/>
  <c r="M173" i="45"/>
  <c r="B174" i="45"/>
  <c r="C174" i="45"/>
  <c r="D174" i="45"/>
  <c r="E174" i="45"/>
  <c r="F174" i="45"/>
  <c r="G174" i="45"/>
  <c r="H174" i="45"/>
  <c r="I174" i="45"/>
  <c r="J174" i="45"/>
  <c r="K174" i="45"/>
  <c r="L174" i="45"/>
  <c r="M174" i="45"/>
  <c r="B175" i="45"/>
  <c r="C175" i="45"/>
  <c r="D175" i="45"/>
  <c r="E175" i="45"/>
  <c r="F175" i="45"/>
  <c r="G175" i="45"/>
  <c r="H175" i="45"/>
  <c r="I175" i="45"/>
  <c r="J175" i="45"/>
  <c r="K175" i="45"/>
  <c r="L175" i="45"/>
  <c r="M175" i="45"/>
  <c r="B176" i="45"/>
  <c r="C176" i="45"/>
  <c r="D176" i="45"/>
  <c r="E176" i="45"/>
  <c r="F176" i="45"/>
  <c r="G176" i="45"/>
  <c r="H176" i="45"/>
  <c r="I176" i="45"/>
  <c r="J176" i="45"/>
  <c r="K176" i="45"/>
  <c r="L176" i="45"/>
  <c r="M176" i="45"/>
  <c r="B177" i="45"/>
  <c r="C177" i="45"/>
  <c r="D177" i="45"/>
  <c r="E177" i="45"/>
  <c r="F177" i="45"/>
  <c r="G177" i="45"/>
  <c r="H177" i="45"/>
  <c r="I177" i="45"/>
  <c r="J177" i="45"/>
  <c r="K177" i="45"/>
  <c r="L177" i="45"/>
  <c r="M177" i="45"/>
  <c r="B178" i="45"/>
  <c r="C178" i="45"/>
  <c r="D178" i="45"/>
  <c r="E178" i="45"/>
  <c r="F178" i="45"/>
  <c r="G178" i="45"/>
  <c r="H178" i="45"/>
  <c r="I178" i="45"/>
  <c r="J178" i="45"/>
  <c r="K178" i="45"/>
  <c r="L178" i="45"/>
  <c r="M178" i="45"/>
  <c r="B179" i="45"/>
  <c r="C179" i="45"/>
  <c r="D179" i="45"/>
  <c r="E179" i="45"/>
  <c r="F179" i="45"/>
  <c r="G179" i="45"/>
  <c r="H179" i="45"/>
  <c r="I179" i="45"/>
  <c r="J179" i="45"/>
  <c r="K179" i="45"/>
  <c r="L179" i="45"/>
  <c r="M179" i="45"/>
  <c r="B180" i="45"/>
  <c r="C180" i="45"/>
  <c r="D180" i="45"/>
  <c r="E180" i="45"/>
  <c r="F180" i="45"/>
  <c r="G180" i="45"/>
  <c r="H180" i="45"/>
  <c r="I180" i="45"/>
  <c r="J180" i="45"/>
  <c r="K180" i="45"/>
  <c r="L180" i="45"/>
  <c r="M180" i="45"/>
  <c r="B181" i="45"/>
  <c r="C181" i="45"/>
  <c r="D181" i="45"/>
  <c r="E181" i="45"/>
  <c r="F181" i="45"/>
  <c r="G181" i="45"/>
  <c r="H181" i="45"/>
  <c r="I181" i="45"/>
  <c r="J181" i="45"/>
  <c r="K181" i="45"/>
  <c r="L181" i="45"/>
  <c r="M181" i="45"/>
  <c r="B182" i="45"/>
  <c r="C182" i="45"/>
  <c r="D182" i="45"/>
  <c r="E182" i="45"/>
  <c r="F182" i="45"/>
  <c r="G182" i="45"/>
  <c r="H182" i="45"/>
  <c r="I182" i="45"/>
  <c r="J182" i="45"/>
  <c r="K182" i="45"/>
  <c r="L182" i="45"/>
  <c r="M182" i="45"/>
  <c r="B183" i="45"/>
  <c r="C183" i="45"/>
  <c r="D183" i="45"/>
  <c r="E183" i="45"/>
  <c r="F183" i="45"/>
  <c r="G183" i="45"/>
  <c r="H183" i="45"/>
  <c r="I183" i="45"/>
  <c r="J183" i="45"/>
  <c r="K183" i="45"/>
  <c r="L183" i="45"/>
  <c r="M183" i="45"/>
  <c r="B184" i="45"/>
  <c r="C184" i="45"/>
  <c r="D184" i="45"/>
  <c r="E184" i="45"/>
  <c r="F184" i="45"/>
  <c r="G184" i="45"/>
  <c r="H184" i="45"/>
  <c r="I184" i="45"/>
  <c r="J184" i="45"/>
  <c r="K184" i="45"/>
  <c r="L184" i="45"/>
  <c r="M184" i="45"/>
  <c r="B185" i="45"/>
  <c r="C185" i="45"/>
  <c r="D185" i="45"/>
  <c r="E185" i="45"/>
  <c r="F185" i="45"/>
  <c r="G185" i="45"/>
  <c r="H185" i="45"/>
  <c r="I185" i="45"/>
  <c r="J185" i="45"/>
  <c r="K185" i="45"/>
  <c r="L185" i="45"/>
  <c r="M185" i="45"/>
  <c r="B186" i="45"/>
  <c r="C186" i="45"/>
  <c r="D186" i="45"/>
  <c r="E186" i="45"/>
  <c r="F186" i="45"/>
  <c r="G186" i="45"/>
  <c r="H186" i="45"/>
  <c r="I186" i="45"/>
  <c r="J186" i="45"/>
  <c r="K186" i="45"/>
  <c r="L186" i="45"/>
  <c r="M186" i="45"/>
  <c r="B187" i="45"/>
  <c r="C187" i="45"/>
  <c r="D187" i="45"/>
  <c r="E187" i="45"/>
  <c r="F187" i="45"/>
  <c r="G187" i="45"/>
  <c r="H187" i="45"/>
  <c r="I187" i="45"/>
  <c r="J187" i="45"/>
  <c r="K187" i="45"/>
  <c r="L187" i="45"/>
  <c r="M187" i="45"/>
  <c r="B188" i="45"/>
  <c r="C188" i="45"/>
  <c r="D188" i="45"/>
  <c r="E188" i="45"/>
  <c r="F188" i="45"/>
  <c r="G188" i="45"/>
  <c r="H188" i="45"/>
  <c r="I188" i="45"/>
  <c r="J188" i="45"/>
  <c r="K188" i="45"/>
  <c r="L188" i="45"/>
  <c r="M188" i="45"/>
  <c r="B189" i="45"/>
  <c r="C189" i="45"/>
  <c r="D189" i="45"/>
  <c r="E189" i="45"/>
  <c r="F189" i="45"/>
  <c r="G189" i="45"/>
  <c r="H189" i="45"/>
  <c r="I189" i="45"/>
  <c r="J189" i="45"/>
  <c r="K189" i="45"/>
  <c r="L189" i="45"/>
  <c r="M189" i="45"/>
  <c r="B190" i="45"/>
  <c r="C190" i="45"/>
  <c r="D190" i="45"/>
  <c r="E190" i="45"/>
  <c r="F190" i="45"/>
  <c r="G190" i="45"/>
  <c r="H190" i="45"/>
  <c r="I190" i="45"/>
  <c r="J190" i="45"/>
  <c r="K190" i="45"/>
  <c r="L190" i="45"/>
  <c r="M190" i="45"/>
  <c r="B191" i="45"/>
  <c r="C191" i="45"/>
  <c r="D191" i="45"/>
  <c r="E191" i="45"/>
  <c r="F191" i="45"/>
  <c r="G191" i="45"/>
  <c r="H191" i="45"/>
  <c r="I191" i="45"/>
  <c r="J191" i="45"/>
  <c r="K191" i="45"/>
  <c r="L191" i="45"/>
  <c r="M191" i="45"/>
  <c r="B192" i="45"/>
  <c r="C192" i="45"/>
  <c r="D192" i="45"/>
  <c r="E192" i="45"/>
  <c r="F192" i="45"/>
  <c r="G192" i="45"/>
  <c r="H192" i="45"/>
  <c r="I192" i="45"/>
  <c r="J192" i="45"/>
  <c r="K192" i="45"/>
  <c r="L192" i="45"/>
  <c r="M192" i="45"/>
  <c r="B193" i="45"/>
  <c r="C193" i="45"/>
  <c r="D193" i="45"/>
  <c r="E193" i="45"/>
  <c r="F193" i="45"/>
  <c r="G193" i="45"/>
  <c r="H193" i="45"/>
  <c r="I193" i="45"/>
  <c r="J193" i="45"/>
  <c r="K193" i="45"/>
  <c r="L193" i="45"/>
  <c r="M193" i="45"/>
  <c r="B194" i="45"/>
  <c r="C194" i="45"/>
  <c r="D194" i="45"/>
  <c r="E194" i="45"/>
  <c r="F194" i="45"/>
  <c r="G194" i="45"/>
  <c r="H194" i="45"/>
  <c r="I194" i="45"/>
  <c r="J194" i="45"/>
  <c r="K194" i="45"/>
  <c r="L194" i="45"/>
  <c r="M194" i="45"/>
  <c r="B195" i="45"/>
  <c r="C195" i="45"/>
  <c r="D195" i="45"/>
  <c r="E195" i="45"/>
  <c r="F195" i="45"/>
  <c r="G195" i="45"/>
  <c r="H195" i="45"/>
  <c r="I195" i="45"/>
  <c r="J195" i="45"/>
  <c r="K195" i="45"/>
  <c r="L195" i="45"/>
  <c r="M195" i="45"/>
  <c r="B196" i="45"/>
  <c r="C196" i="45"/>
  <c r="D196" i="45"/>
  <c r="E196" i="45"/>
  <c r="F196" i="45"/>
  <c r="G196" i="45"/>
  <c r="H196" i="45"/>
  <c r="I196" i="45"/>
  <c r="J196" i="45"/>
  <c r="K196" i="45"/>
  <c r="L196" i="45"/>
  <c r="M196" i="45"/>
  <c r="B197" i="45"/>
  <c r="C197" i="45"/>
  <c r="D197" i="45"/>
  <c r="E197" i="45"/>
  <c r="F197" i="45"/>
  <c r="G197" i="45"/>
  <c r="H197" i="45"/>
  <c r="I197" i="45"/>
  <c r="J197" i="45"/>
  <c r="K197" i="45"/>
  <c r="L197" i="45"/>
  <c r="M197" i="45"/>
  <c r="B198" i="45"/>
  <c r="C198" i="45"/>
  <c r="D198" i="45"/>
  <c r="E198" i="45"/>
  <c r="F198" i="45"/>
  <c r="G198" i="45"/>
  <c r="H198" i="45"/>
  <c r="I198" i="45"/>
  <c r="J198" i="45"/>
  <c r="K198" i="45"/>
  <c r="L198" i="45"/>
  <c r="M198" i="45"/>
  <c r="B199" i="45"/>
  <c r="C199" i="45"/>
  <c r="D199" i="45"/>
  <c r="E199" i="45"/>
  <c r="F199" i="45"/>
  <c r="G199" i="45"/>
  <c r="H199" i="45"/>
  <c r="I199" i="45"/>
  <c r="J199" i="45"/>
  <c r="K199" i="45"/>
  <c r="L199" i="45"/>
  <c r="M199" i="45"/>
  <c r="B200" i="45"/>
  <c r="C200" i="45"/>
  <c r="D200" i="45"/>
  <c r="E200" i="45"/>
  <c r="F200" i="45"/>
  <c r="G200" i="45"/>
  <c r="H200" i="45"/>
  <c r="I200" i="45"/>
  <c r="J200" i="45"/>
  <c r="K200" i="45"/>
  <c r="L200" i="45"/>
  <c r="M200" i="45"/>
  <c r="B201" i="45"/>
  <c r="C201" i="45"/>
  <c r="D201" i="45"/>
  <c r="E201" i="45"/>
  <c r="F201" i="45"/>
  <c r="G201" i="45"/>
  <c r="H201" i="45"/>
  <c r="I201" i="45"/>
  <c r="J201" i="45"/>
  <c r="K201" i="45"/>
  <c r="L201" i="45"/>
  <c r="M201" i="45"/>
  <c r="B202" i="45"/>
  <c r="C202" i="45"/>
  <c r="D202" i="45"/>
  <c r="E202" i="45"/>
  <c r="F202" i="45"/>
  <c r="G202" i="45"/>
  <c r="H202" i="45"/>
  <c r="I202" i="45"/>
  <c r="J202" i="45"/>
  <c r="K202" i="45"/>
  <c r="L202" i="45"/>
  <c r="M202" i="45"/>
  <c r="B203" i="45"/>
  <c r="C203" i="45"/>
  <c r="D203" i="45"/>
  <c r="E203" i="45"/>
  <c r="F203" i="45"/>
  <c r="G203" i="45"/>
  <c r="H203" i="45"/>
  <c r="I203" i="45"/>
  <c r="J203" i="45"/>
  <c r="K203" i="45"/>
  <c r="L203" i="45"/>
  <c r="M203" i="45"/>
  <c r="B204" i="45"/>
  <c r="C204" i="45"/>
  <c r="D204" i="45"/>
  <c r="E204" i="45"/>
  <c r="F204" i="45"/>
  <c r="G204" i="45"/>
  <c r="H204" i="45"/>
  <c r="I204" i="45"/>
  <c r="J204" i="45"/>
  <c r="K204" i="45"/>
  <c r="L204" i="45"/>
  <c r="M204" i="45"/>
  <c r="B205" i="45"/>
  <c r="C205" i="45"/>
  <c r="D205" i="45"/>
  <c r="E205" i="45"/>
  <c r="F205" i="45"/>
  <c r="G205" i="45"/>
  <c r="H205" i="45"/>
  <c r="I205" i="45"/>
  <c r="J205" i="45"/>
  <c r="K205" i="45"/>
  <c r="L205" i="45"/>
  <c r="M205" i="45"/>
  <c r="B206" i="45"/>
  <c r="C206" i="45"/>
  <c r="D206" i="45"/>
  <c r="E206" i="45"/>
  <c r="F206" i="45"/>
  <c r="G206" i="45"/>
  <c r="H206" i="45"/>
  <c r="I206" i="45"/>
  <c r="J206" i="45"/>
  <c r="K206" i="45"/>
  <c r="L206" i="45"/>
  <c r="M206" i="45"/>
  <c r="B207" i="45"/>
  <c r="C207" i="45"/>
  <c r="D207" i="45"/>
  <c r="E207" i="45"/>
  <c r="F207" i="45"/>
  <c r="G207" i="45"/>
  <c r="H207" i="45"/>
  <c r="I207" i="45"/>
  <c r="J207" i="45"/>
  <c r="K207" i="45"/>
  <c r="L207" i="45"/>
  <c r="M207" i="45"/>
  <c r="B208" i="45"/>
  <c r="C208" i="45"/>
  <c r="D208" i="45"/>
  <c r="E208" i="45"/>
  <c r="F208" i="45"/>
  <c r="G208" i="45"/>
  <c r="H208" i="45"/>
  <c r="I208" i="45"/>
  <c r="J208" i="45"/>
  <c r="K208" i="45"/>
  <c r="L208" i="45"/>
  <c r="M208" i="45"/>
  <c r="B209" i="45"/>
  <c r="C209" i="45"/>
  <c r="D209" i="45"/>
  <c r="E209" i="45"/>
  <c r="F209" i="45"/>
  <c r="G209" i="45"/>
  <c r="H209" i="45"/>
  <c r="I209" i="45"/>
  <c r="J209" i="45"/>
  <c r="K209" i="45"/>
  <c r="L209" i="45"/>
  <c r="M209" i="45"/>
  <c r="B210" i="45"/>
  <c r="C210" i="45"/>
  <c r="D210" i="45"/>
  <c r="E210" i="45"/>
  <c r="F210" i="45"/>
  <c r="G210" i="45"/>
  <c r="H210" i="45"/>
  <c r="I210" i="45"/>
  <c r="J210" i="45"/>
  <c r="K210" i="45"/>
  <c r="L210" i="45"/>
  <c r="M210" i="45"/>
  <c r="B211" i="45"/>
  <c r="C211" i="45"/>
  <c r="D211" i="45"/>
  <c r="E211" i="45"/>
  <c r="F211" i="45"/>
  <c r="G211" i="45"/>
  <c r="H211" i="45"/>
  <c r="I211" i="45"/>
  <c r="J211" i="45"/>
  <c r="K211" i="45"/>
  <c r="L211" i="45"/>
  <c r="M211" i="45"/>
  <c r="B212" i="45"/>
  <c r="C212" i="45"/>
  <c r="D212" i="45"/>
  <c r="E212" i="45"/>
  <c r="F212" i="45"/>
  <c r="G212" i="45"/>
  <c r="H212" i="45"/>
  <c r="I212" i="45"/>
  <c r="J212" i="45"/>
  <c r="K212" i="45"/>
  <c r="L212" i="45"/>
  <c r="M212" i="45"/>
  <c r="B213" i="45"/>
  <c r="C213" i="45"/>
  <c r="D213" i="45"/>
  <c r="E213" i="45"/>
  <c r="F213" i="45"/>
  <c r="G213" i="45"/>
  <c r="H213" i="45"/>
  <c r="I213" i="45"/>
  <c r="J213" i="45"/>
  <c r="K213" i="45"/>
  <c r="L213" i="45"/>
  <c r="M213" i="45"/>
  <c r="B214" i="45"/>
  <c r="C214" i="45"/>
  <c r="D214" i="45"/>
  <c r="E214" i="45"/>
  <c r="F214" i="45"/>
  <c r="G214" i="45"/>
  <c r="H214" i="45"/>
  <c r="I214" i="45"/>
  <c r="J214" i="45"/>
  <c r="K214" i="45"/>
  <c r="L214" i="45"/>
  <c r="M214" i="45"/>
  <c r="B215" i="45"/>
  <c r="C215" i="45"/>
  <c r="D215" i="45"/>
  <c r="E215" i="45"/>
  <c r="F215" i="45"/>
  <c r="G215" i="45"/>
  <c r="H215" i="45"/>
  <c r="I215" i="45"/>
  <c r="J215" i="45"/>
  <c r="K215" i="45"/>
  <c r="L215" i="45"/>
  <c r="M215" i="45"/>
  <c r="B216" i="45"/>
  <c r="C216" i="45"/>
  <c r="D216" i="45"/>
  <c r="E216" i="45"/>
  <c r="F216" i="45"/>
  <c r="G216" i="45"/>
  <c r="H216" i="45"/>
  <c r="I216" i="45"/>
  <c r="J216" i="45"/>
  <c r="K216" i="45"/>
  <c r="L216" i="45"/>
  <c r="M216" i="45"/>
  <c r="B217" i="45"/>
  <c r="C217" i="45"/>
  <c r="D217" i="45"/>
  <c r="E217" i="45"/>
  <c r="F217" i="45"/>
  <c r="G217" i="45"/>
  <c r="H217" i="45"/>
  <c r="I217" i="45"/>
  <c r="J217" i="45"/>
  <c r="K217" i="45"/>
  <c r="L217" i="45"/>
  <c r="M217" i="45"/>
  <c r="B218" i="45"/>
  <c r="C218" i="45"/>
  <c r="D218" i="45"/>
  <c r="E218" i="45"/>
  <c r="F218" i="45"/>
  <c r="G218" i="45"/>
  <c r="H218" i="45"/>
  <c r="I218" i="45"/>
  <c r="J218" i="45"/>
  <c r="K218" i="45"/>
  <c r="L218" i="45"/>
  <c r="M218" i="45"/>
  <c r="B219" i="45"/>
  <c r="C219" i="45"/>
  <c r="D219" i="45"/>
  <c r="E219" i="45"/>
  <c r="F219" i="45"/>
  <c r="G219" i="45"/>
  <c r="H219" i="45"/>
  <c r="I219" i="45"/>
  <c r="J219" i="45"/>
  <c r="K219" i="45"/>
  <c r="L219" i="45"/>
  <c r="M219" i="45"/>
  <c r="B220" i="45"/>
  <c r="C220" i="45"/>
  <c r="D220" i="45"/>
  <c r="E220" i="45"/>
  <c r="F220" i="45"/>
  <c r="G220" i="45"/>
  <c r="H220" i="45"/>
  <c r="I220" i="45"/>
  <c r="J220" i="45"/>
  <c r="K220" i="45"/>
  <c r="L220" i="45"/>
  <c r="M220" i="45"/>
  <c r="B221" i="45"/>
  <c r="C221" i="45"/>
  <c r="D221" i="45"/>
  <c r="E221" i="45"/>
  <c r="F221" i="45"/>
  <c r="G221" i="45"/>
  <c r="H221" i="45"/>
  <c r="I221" i="45"/>
  <c r="J221" i="45"/>
  <c r="K221" i="45"/>
  <c r="L221" i="45"/>
  <c r="M221" i="45"/>
  <c r="B222" i="45"/>
  <c r="C222" i="45"/>
  <c r="D222" i="45"/>
  <c r="E222" i="45"/>
  <c r="F222" i="45"/>
  <c r="G222" i="45"/>
  <c r="H222" i="45"/>
  <c r="I222" i="45"/>
  <c r="J222" i="45"/>
  <c r="K222" i="45"/>
  <c r="L222" i="45"/>
  <c r="M222" i="45"/>
  <c r="B223" i="45"/>
  <c r="C223" i="45"/>
  <c r="D223" i="45"/>
  <c r="E223" i="45"/>
  <c r="F223" i="45"/>
  <c r="G223" i="45"/>
  <c r="H223" i="45"/>
  <c r="I223" i="45"/>
  <c r="J223" i="45"/>
  <c r="K223" i="45"/>
  <c r="L223" i="45"/>
  <c r="M223" i="45"/>
  <c r="B224" i="45"/>
  <c r="C224" i="45"/>
  <c r="D224" i="45"/>
  <c r="E224" i="45"/>
  <c r="F224" i="45"/>
  <c r="G224" i="45"/>
  <c r="H224" i="45"/>
  <c r="I224" i="45"/>
  <c r="J224" i="45"/>
  <c r="K224" i="45"/>
  <c r="L224" i="45"/>
  <c r="M224" i="45"/>
  <c r="B225" i="45"/>
  <c r="C225" i="45"/>
  <c r="D225" i="45"/>
  <c r="E225" i="45"/>
  <c r="F225" i="45"/>
  <c r="G225" i="45"/>
  <c r="H225" i="45"/>
  <c r="I225" i="45"/>
  <c r="J225" i="45"/>
  <c r="K225" i="45"/>
  <c r="L225" i="45"/>
  <c r="M225" i="45"/>
  <c r="B226" i="45"/>
  <c r="C226" i="45"/>
  <c r="D226" i="45"/>
  <c r="E226" i="45"/>
  <c r="F226" i="45"/>
  <c r="G226" i="45"/>
  <c r="H226" i="45"/>
  <c r="I226" i="45"/>
  <c r="J226" i="45"/>
  <c r="K226" i="45"/>
  <c r="L226" i="45"/>
  <c r="M226" i="45"/>
  <c r="B227" i="45"/>
  <c r="C227" i="45"/>
  <c r="D227" i="45"/>
  <c r="E227" i="45"/>
  <c r="F227" i="45"/>
  <c r="G227" i="45"/>
  <c r="H227" i="45"/>
  <c r="I227" i="45"/>
  <c r="J227" i="45"/>
  <c r="K227" i="45"/>
  <c r="L227" i="45"/>
  <c r="M227" i="45"/>
  <c r="B228" i="45"/>
  <c r="C228" i="45"/>
  <c r="D228" i="45"/>
  <c r="E228" i="45"/>
  <c r="F228" i="45"/>
  <c r="G228" i="45"/>
  <c r="H228" i="45"/>
  <c r="I228" i="45"/>
  <c r="J228" i="45"/>
  <c r="K228" i="45"/>
  <c r="L228" i="45"/>
  <c r="M228" i="45"/>
  <c r="B229" i="45"/>
  <c r="C229" i="45"/>
  <c r="D229" i="45"/>
  <c r="E229" i="45"/>
  <c r="F229" i="45"/>
  <c r="G229" i="45"/>
  <c r="H229" i="45"/>
  <c r="I229" i="45"/>
  <c r="J229" i="45"/>
  <c r="K229" i="45"/>
  <c r="L229" i="45"/>
  <c r="M229" i="45"/>
  <c r="B230" i="45"/>
  <c r="C230" i="45"/>
  <c r="D230" i="45"/>
  <c r="E230" i="45"/>
  <c r="F230" i="45"/>
  <c r="G230" i="45"/>
  <c r="H230" i="45"/>
  <c r="I230" i="45"/>
  <c r="J230" i="45"/>
  <c r="K230" i="45"/>
  <c r="L230" i="45"/>
  <c r="M230" i="45"/>
  <c r="B231" i="45"/>
  <c r="C231" i="45"/>
  <c r="D231" i="45"/>
  <c r="E231" i="45"/>
  <c r="F231" i="45"/>
  <c r="G231" i="45"/>
  <c r="H231" i="45"/>
  <c r="I231" i="45"/>
  <c r="J231" i="45"/>
  <c r="K231" i="45"/>
  <c r="L231" i="45"/>
  <c r="M231" i="45"/>
  <c r="B232" i="45"/>
  <c r="C232" i="45"/>
  <c r="D232" i="45"/>
  <c r="E232" i="45"/>
  <c r="F232" i="45"/>
  <c r="G232" i="45"/>
  <c r="H232" i="45"/>
  <c r="I232" i="45"/>
  <c r="J232" i="45"/>
  <c r="K232" i="45"/>
  <c r="L232" i="45"/>
  <c r="M232" i="45"/>
  <c r="B233" i="45"/>
  <c r="C233" i="45"/>
  <c r="D233" i="45"/>
  <c r="E233" i="45"/>
  <c r="F233" i="45"/>
  <c r="G233" i="45"/>
  <c r="H233" i="45"/>
  <c r="I233" i="45"/>
  <c r="J233" i="45"/>
  <c r="K233" i="45"/>
  <c r="L233" i="45"/>
  <c r="M233" i="45"/>
  <c r="B234" i="45"/>
  <c r="C234" i="45"/>
  <c r="D234" i="45"/>
  <c r="E234" i="45"/>
  <c r="F234" i="45"/>
  <c r="G234" i="45"/>
  <c r="H234" i="45"/>
  <c r="I234" i="45"/>
  <c r="J234" i="45"/>
  <c r="K234" i="45"/>
  <c r="L234" i="45"/>
  <c r="M234" i="45"/>
  <c r="B235" i="45"/>
  <c r="C235" i="45"/>
  <c r="D235" i="45"/>
  <c r="E235" i="45"/>
  <c r="F235" i="45"/>
  <c r="G235" i="45"/>
  <c r="H235" i="45"/>
  <c r="I235" i="45"/>
  <c r="J235" i="45"/>
  <c r="K235" i="45"/>
  <c r="L235" i="45"/>
  <c r="M235" i="45"/>
  <c r="B236" i="45"/>
  <c r="C236" i="45"/>
  <c r="D236" i="45"/>
  <c r="E236" i="45"/>
  <c r="F236" i="45"/>
  <c r="G236" i="45"/>
  <c r="H236" i="45"/>
  <c r="I236" i="45"/>
  <c r="J236" i="45"/>
  <c r="K236" i="45"/>
  <c r="L236" i="45"/>
  <c r="M236" i="45"/>
  <c r="B237" i="45"/>
  <c r="C237" i="45"/>
  <c r="D237" i="45"/>
  <c r="E237" i="45"/>
  <c r="F237" i="45"/>
  <c r="G237" i="45"/>
  <c r="H237" i="45"/>
  <c r="I237" i="45"/>
  <c r="J237" i="45"/>
  <c r="K237" i="45"/>
  <c r="L237" i="45"/>
  <c r="M237" i="45"/>
  <c r="B238" i="45"/>
  <c r="C238" i="45"/>
  <c r="D238" i="45"/>
  <c r="E238" i="45"/>
  <c r="F238" i="45"/>
  <c r="G238" i="45"/>
  <c r="H238" i="45"/>
  <c r="I238" i="45"/>
  <c r="J238" i="45"/>
  <c r="K238" i="45"/>
  <c r="L238" i="45"/>
  <c r="M238" i="45"/>
  <c r="B239" i="45"/>
  <c r="C239" i="45"/>
  <c r="D239" i="45"/>
  <c r="E239" i="45"/>
  <c r="F239" i="45"/>
  <c r="G239" i="45"/>
  <c r="H239" i="45"/>
  <c r="I239" i="45"/>
  <c r="J239" i="45"/>
  <c r="K239" i="45"/>
  <c r="L239" i="45"/>
  <c r="M239" i="45"/>
  <c r="B240" i="45"/>
  <c r="C240" i="45"/>
  <c r="D240" i="45"/>
  <c r="E240" i="45"/>
  <c r="F240" i="45"/>
  <c r="G240" i="45"/>
  <c r="H240" i="45"/>
  <c r="I240" i="45"/>
  <c r="J240" i="45"/>
  <c r="K240" i="45"/>
  <c r="L240" i="45"/>
  <c r="M240" i="45"/>
  <c r="B241" i="45"/>
  <c r="C241" i="45"/>
  <c r="D241" i="45"/>
  <c r="E241" i="45"/>
  <c r="F241" i="45"/>
  <c r="G241" i="45"/>
  <c r="H241" i="45"/>
  <c r="I241" i="45"/>
  <c r="J241" i="45"/>
  <c r="K241" i="45"/>
  <c r="L241" i="45"/>
  <c r="M241" i="45"/>
  <c r="B242" i="45"/>
  <c r="C242" i="45"/>
  <c r="D242" i="45"/>
  <c r="E242" i="45"/>
  <c r="F242" i="45"/>
  <c r="G242" i="45"/>
  <c r="H242" i="45"/>
  <c r="I242" i="45"/>
  <c r="J242" i="45"/>
  <c r="K242" i="45"/>
  <c r="L242" i="45"/>
  <c r="M242" i="45"/>
  <c r="B243" i="45"/>
  <c r="C243" i="45"/>
  <c r="D243" i="45"/>
  <c r="E243" i="45"/>
  <c r="F243" i="45"/>
  <c r="G243" i="45"/>
  <c r="H243" i="45"/>
  <c r="I243" i="45"/>
  <c r="J243" i="45"/>
  <c r="K243" i="45"/>
  <c r="L243" i="45"/>
  <c r="M243" i="45"/>
  <c r="B244" i="45"/>
  <c r="C244" i="45"/>
  <c r="D244" i="45"/>
  <c r="E244" i="45"/>
  <c r="F244" i="45"/>
  <c r="G244" i="45"/>
  <c r="H244" i="45"/>
  <c r="I244" i="45"/>
  <c r="J244" i="45"/>
  <c r="K244" i="45"/>
  <c r="L244" i="45"/>
  <c r="M244" i="45"/>
  <c r="B245" i="45"/>
  <c r="C245" i="45"/>
  <c r="D245" i="45"/>
  <c r="E245" i="45"/>
  <c r="F245" i="45"/>
  <c r="G245" i="45"/>
  <c r="H245" i="45"/>
  <c r="I245" i="45"/>
  <c r="J245" i="45"/>
  <c r="K245" i="45"/>
  <c r="L245" i="45"/>
  <c r="M245" i="45"/>
  <c r="B246" i="45"/>
  <c r="C246" i="45"/>
  <c r="D246" i="45"/>
  <c r="E246" i="45"/>
  <c r="F246" i="45"/>
  <c r="G246" i="45"/>
  <c r="H246" i="45"/>
  <c r="I246" i="45"/>
  <c r="J246" i="45"/>
  <c r="K246" i="45"/>
  <c r="L246" i="45"/>
  <c r="M246" i="45"/>
  <c r="B247" i="45"/>
  <c r="C247" i="45"/>
  <c r="D247" i="45"/>
  <c r="E247" i="45"/>
  <c r="F247" i="45"/>
  <c r="G247" i="45"/>
  <c r="H247" i="45"/>
  <c r="I247" i="45"/>
  <c r="J247" i="45"/>
  <c r="K247" i="45"/>
  <c r="L247" i="45"/>
  <c r="M247" i="45"/>
  <c r="B248" i="45"/>
  <c r="C248" i="45"/>
  <c r="D248" i="45"/>
  <c r="E248" i="45"/>
  <c r="F248" i="45"/>
  <c r="G248" i="45"/>
  <c r="H248" i="45"/>
  <c r="I248" i="45"/>
  <c r="J248" i="45"/>
  <c r="K248" i="45"/>
  <c r="L248" i="45"/>
  <c r="M248" i="45"/>
  <c r="B249" i="45"/>
  <c r="C249" i="45"/>
  <c r="D249" i="45"/>
  <c r="E249" i="45"/>
  <c r="F249" i="45"/>
  <c r="G249" i="45"/>
  <c r="H249" i="45"/>
  <c r="I249" i="45"/>
  <c r="J249" i="45"/>
  <c r="K249" i="45"/>
  <c r="L249" i="45"/>
  <c r="M249" i="45"/>
  <c r="B250" i="45"/>
  <c r="C250" i="45"/>
  <c r="D250" i="45"/>
  <c r="E250" i="45"/>
  <c r="F250" i="45"/>
  <c r="G250" i="45"/>
  <c r="H250" i="45"/>
  <c r="I250" i="45"/>
  <c r="J250" i="45"/>
  <c r="K250" i="45"/>
  <c r="L250" i="45"/>
  <c r="M250" i="45"/>
  <c r="B251" i="45"/>
  <c r="C251" i="45"/>
  <c r="D251" i="45"/>
  <c r="E251" i="45"/>
  <c r="F251" i="45"/>
  <c r="G251" i="45"/>
  <c r="H251" i="45"/>
  <c r="I251" i="45"/>
  <c r="J251" i="45"/>
  <c r="K251" i="45"/>
  <c r="L251" i="45"/>
  <c r="M251" i="45"/>
  <c r="B252" i="45"/>
  <c r="C252" i="45"/>
  <c r="D252" i="45"/>
  <c r="E252" i="45"/>
  <c r="F252" i="45"/>
  <c r="G252" i="45"/>
  <c r="H252" i="45"/>
  <c r="I252" i="45"/>
  <c r="J252" i="45"/>
  <c r="K252" i="45"/>
  <c r="L252" i="45"/>
  <c r="M252" i="45"/>
  <c r="B253" i="45"/>
  <c r="C253" i="45"/>
  <c r="D253" i="45"/>
  <c r="E253" i="45"/>
  <c r="F253" i="45"/>
  <c r="G253" i="45"/>
  <c r="H253" i="45"/>
  <c r="I253" i="45"/>
  <c r="J253" i="45"/>
  <c r="K253" i="45"/>
  <c r="L253" i="45"/>
  <c r="M253" i="45"/>
  <c r="B254" i="45"/>
  <c r="C254" i="45"/>
  <c r="D254" i="45"/>
  <c r="E254" i="45"/>
  <c r="F254" i="45"/>
  <c r="G254" i="45"/>
  <c r="H254" i="45"/>
  <c r="I254" i="45"/>
  <c r="J254" i="45"/>
  <c r="K254" i="45"/>
  <c r="L254" i="45"/>
  <c r="M254" i="45"/>
  <c r="B255" i="45"/>
  <c r="C255" i="45"/>
  <c r="D255" i="45"/>
  <c r="E255" i="45"/>
  <c r="F255" i="45"/>
  <c r="G255" i="45"/>
  <c r="H255" i="45"/>
  <c r="I255" i="45"/>
  <c r="J255" i="45"/>
  <c r="K255" i="45"/>
  <c r="L255" i="45"/>
  <c r="M255" i="45"/>
  <c r="B256" i="45"/>
  <c r="C256" i="45"/>
  <c r="D256" i="45"/>
  <c r="E256" i="45"/>
  <c r="F256" i="45"/>
  <c r="G256" i="45"/>
  <c r="H256" i="45"/>
  <c r="I256" i="45"/>
  <c r="J256" i="45"/>
  <c r="K256" i="45"/>
  <c r="L256" i="45"/>
  <c r="M256" i="45"/>
  <c r="B257" i="45"/>
  <c r="C257" i="45"/>
  <c r="D257" i="45"/>
  <c r="E257" i="45"/>
  <c r="F257" i="45"/>
  <c r="G257" i="45"/>
  <c r="H257" i="45"/>
  <c r="I257" i="45"/>
  <c r="J257" i="45"/>
  <c r="K257" i="45"/>
  <c r="L257" i="45"/>
  <c r="M257" i="45"/>
  <c r="B258" i="45"/>
  <c r="C258" i="45"/>
  <c r="D258" i="45"/>
  <c r="E258" i="45"/>
  <c r="F258" i="45"/>
  <c r="G258" i="45"/>
  <c r="H258" i="45"/>
  <c r="I258" i="45"/>
  <c r="J258" i="45"/>
  <c r="K258" i="45"/>
  <c r="L258" i="45"/>
  <c r="M258" i="45"/>
  <c r="B259" i="45"/>
  <c r="C259" i="45"/>
  <c r="D259" i="45"/>
  <c r="E259" i="45"/>
  <c r="F259" i="45"/>
  <c r="G259" i="45"/>
  <c r="H259" i="45"/>
  <c r="I259" i="45"/>
  <c r="J259" i="45"/>
  <c r="K259" i="45"/>
  <c r="L259" i="45"/>
  <c r="M259" i="45"/>
  <c r="B260" i="45"/>
  <c r="C260" i="45"/>
  <c r="D260" i="45"/>
  <c r="E260" i="45"/>
  <c r="F260" i="45"/>
  <c r="G260" i="45"/>
  <c r="H260" i="45"/>
  <c r="I260" i="45"/>
  <c r="J260" i="45"/>
  <c r="K260" i="45"/>
  <c r="L260" i="45"/>
  <c r="M260" i="45"/>
  <c r="B261" i="45"/>
  <c r="C261" i="45"/>
  <c r="D261" i="45"/>
  <c r="E261" i="45"/>
  <c r="F261" i="45"/>
  <c r="G261" i="45"/>
  <c r="H261" i="45"/>
  <c r="I261" i="45"/>
  <c r="J261" i="45"/>
  <c r="K261" i="45"/>
  <c r="L261" i="45"/>
  <c r="M261" i="45"/>
  <c r="B262" i="45"/>
  <c r="C262" i="45"/>
  <c r="D262" i="45"/>
  <c r="E262" i="45"/>
  <c r="F262" i="45"/>
  <c r="G262" i="45"/>
  <c r="H262" i="45"/>
  <c r="I262" i="45"/>
  <c r="J262" i="45"/>
  <c r="K262" i="45"/>
  <c r="L262" i="45"/>
  <c r="M262" i="45"/>
  <c r="B263" i="45"/>
  <c r="C263" i="45"/>
  <c r="D263" i="45"/>
  <c r="E263" i="45"/>
  <c r="F263" i="45"/>
  <c r="G263" i="45"/>
  <c r="H263" i="45"/>
  <c r="I263" i="45"/>
  <c r="J263" i="45"/>
  <c r="K263" i="45"/>
  <c r="L263" i="45"/>
  <c r="M263" i="45"/>
  <c r="B264" i="45"/>
  <c r="C264" i="45"/>
  <c r="D264" i="45"/>
  <c r="E264" i="45"/>
  <c r="F264" i="45"/>
  <c r="G264" i="45"/>
  <c r="H264" i="45"/>
  <c r="I264" i="45"/>
  <c r="J264" i="45"/>
  <c r="K264" i="45"/>
  <c r="L264" i="45"/>
  <c r="M264" i="45"/>
  <c r="B265" i="45"/>
  <c r="C265" i="45"/>
  <c r="D265" i="45"/>
  <c r="E265" i="45"/>
  <c r="F265" i="45"/>
  <c r="G265" i="45"/>
  <c r="H265" i="45"/>
  <c r="I265" i="45"/>
  <c r="J265" i="45"/>
  <c r="K265" i="45"/>
  <c r="L265" i="45"/>
  <c r="M265" i="45"/>
  <c r="B266" i="45"/>
  <c r="C266" i="45"/>
  <c r="D266" i="45"/>
  <c r="E266" i="45"/>
  <c r="F266" i="45"/>
  <c r="G266" i="45"/>
  <c r="H266" i="45"/>
  <c r="I266" i="45"/>
  <c r="J266" i="45"/>
  <c r="K266" i="45"/>
  <c r="L266" i="45"/>
  <c r="M266" i="45"/>
  <c r="B267" i="45"/>
  <c r="C267" i="45"/>
  <c r="D267" i="45"/>
  <c r="E267" i="45"/>
  <c r="F267" i="45"/>
  <c r="G267" i="45"/>
  <c r="H267" i="45"/>
  <c r="I267" i="45"/>
  <c r="J267" i="45"/>
  <c r="K267" i="45"/>
  <c r="L267" i="45"/>
  <c r="M267" i="45"/>
  <c r="B268" i="45"/>
  <c r="C268" i="45"/>
  <c r="D268" i="45"/>
  <c r="E268" i="45"/>
  <c r="F268" i="45"/>
  <c r="G268" i="45"/>
  <c r="H268" i="45"/>
  <c r="I268" i="45"/>
  <c r="J268" i="45"/>
  <c r="K268" i="45"/>
  <c r="L268" i="45"/>
  <c r="M268" i="45"/>
  <c r="B269" i="45"/>
  <c r="C269" i="45"/>
  <c r="D269" i="45"/>
  <c r="E269" i="45"/>
  <c r="F269" i="45"/>
  <c r="G269" i="45"/>
  <c r="H269" i="45"/>
  <c r="I269" i="45"/>
  <c r="J269" i="45"/>
  <c r="K269" i="45"/>
  <c r="L269" i="45"/>
  <c r="M269" i="45"/>
  <c r="B270" i="45"/>
  <c r="C270" i="45"/>
  <c r="D270" i="45"/>
  <c r="E270" i="45"/>
  <c r="F270" i="45"/>
  <c r="G270" i="45"/>
  <c r="H270" i="45"/>
  <c r="I270" i="45"/>
  <c r="J270" i="45"/>
  <c r="K270" i="45"/>
  <c r="L270" i="45"/>
  <c r="M270" i="45"/>
  <c r="B271" i="45"/>
  <c r="C271" i="45"/>
  <c r="D271" i="45"/>
  <c r="E271" i="45"/>
  <c r="F271" i="45"/>
  <c r="G271" i="45"/>
  <c r="H271" i="45"/>
  <c r="I271" i="45"/>
  <c r="J271" i="45"/>
  <c r="K271" i="45"/>
  <c r="L271" i="45"/>
  <c r="M271" i="45"/>
  <c r="B272" i="45"/>
  <c r="C272" i="45"/>
  <c r="D272" i="45"/>
  <c r="E272" i="45"/>
  <c r="F272" i="45"/>
  <c r="G272" i="45"/>
  <c r="H272" i="45"/>
  <c r="I272" i="45"/>
  <c r="J272" i="45"/>
  <c r="K272" i="45"/>
  <c r="L272" i="45"/>
  <c r="M272" i="45"/>
  <c r="B273" i="45"/>
  <c r="C273" i="45"/>
  <c r="D273" i="45"/>
  <c r="E273" i="45"/>
  <c r="F273" i="45"/>
  <c r="G273" i="45"/>
  <c r="H273" i="45"/>
  <c r="I273" i="45"/>
  <c r="J273" i="45"/>
  <c r="K273" i="45"/>
  <c r="L273" i="45"/>
  <c r="M273" i="45"/>
  <c r="B274" i="45"/>
  <c r="C274" i="45"/>
  <c r="D274" i="45"/>
  <c r="E274" i="45"/>
  <c r="F274" i="45"/>
  <c r="G274" i="45"/>
  <c r="H274" i="45"/>
  <c r="I274" i="45"/>
  <c r="J274" i="45"/>
  <c r="K274" i="45"/>
  <c r="L274" i="45"/>
  <c r="M274" i="45"/>
  <c r="B275" i="45"/>
  <c r="C275" i="45"/>
  <c r="D275" i="45"/>
  <c r="E275" i="45"/>
  <c r="F275" i="45"/>
  <c r="G275" i="45"/>
  <c r="H275" i="45"/>
  <c r="I275" i="45"/>
  <c r="J275" i="45"/>
  <c r="K275" i="45"/>
  <c r="L275" i="45"/>
  <c r="M275" i="45"/>
  <c r="B276" i="45"/>
  <c r="C276" i="45"/>
  <c r="D276" i="45"/>
  <c r="E276" i="45"/>
  <c r="F276" i="45"/>
  <c r="G276" i="45"/>
  <c r="H276" i="45"/>
  <c r="I276" i="45"/>
  <c r="J276" i="45"/>
  <c r="K276" i="45"/>
  <c r="L276" i="45"/>
  <c r="M276" i="45"/>
  <c r="B277" i="45"/>
  <c r="C277" i="45"/>
  <c r="D277" i="45"/>
  <c r="E277" i="45"/>
  <c r="F277" i="45"/>
  <c r="G277" i="45"/>
  <c r="H277" i="45"/>
  <c r="I277" i="45"/>
  <c r="J277" i="45"/>
  <c r="K277" i="45"/>
  <c r="L277" i="45"/>
  <c r="M277" i="45"/>
  <c r="B278" i="45"/>
  <c r="C278" i="45"/>
  <c r="D278" i="45"/>
  <c r="E278" i="45"/>
  <c r="F278" i="45"/>
  <c r="G278" i="45"/>
  <c r="H278" i="45"/>
  <c r="I278" i="45"/>
  <c r="J278" i="45"/>
  <c r="K278" i="45"/>
  <c r="L278" i="45"/>
  <c r="M278" i="45"/>
  <c r="B279" i="45"/>
  <c r="C279" i="45"/>
  <c r="D279" i="45"/>
  <c r="E279" i="45"/>
  <c r="F279" i="45"/>
  <c r="G279" i="45"/>
  <c r="H279" i="45"/>
  <c r="I279" i="45"/>
  <c r="J279" i="45"/>
  <c r="K279" i="45"/>
  <c r="L279" i="45"/>
  <c r="M279" i="45"/>
  <c r="B280" i="45"/>
  <c r="C280" i="45"/>
  <c r="D280" i="45"/>
  <c r="E280" i="45"/>
  <c r="F280" i="45"/>
  <c r="G280" i="45"/>
  <c r="H280" i="45"/>
  <c r="I280" i="45"/>
  <c r="J280" i="45"/>
  <c r="K280" i="45"/>
  <c r="L280" i="45"/>
  <c r="M280" i="45"/>
  <c r="B281" i="45"/>
  <c r="C281" i="45"/>
  <c r="D281" i="45"/>
  <c r="E281" i="45"/>
  <c r="F281" i="45"/>
  <c r="G281" i="45"/>
  <c r="H281" i="45"/>
  <c r="I281" i="45"/>
  <c r="J281" i="45"/>
  <c r="K281" i="45"/>
  <c r="L281" i="45"/>
  <c r="M281" i="45"/>
  <c r="B282" i="45"/>
  <c r="C282" i="45"/>
  <c r="D282" i="45"/>
  <c r="E282" i="45"/>
  <c r="F282" i="45"/>
  <c r="G282" i="45"/>
  <c r="H282" i="45"/>
  <c r="I282" i="45"/>
  <c r="J282" i="45"/>
  <c r="K282" i="45"/>
  <c r="L282" i="45"/>
  <c r="M282" i="45"/>
  <c r="B283" i="45"/>
  <c r="C283" i="45"/>
  <c r="D283" i="45"/>
  <c r="E283" i="45"/>
  <c r="F283" i="45"/>
  <c r="G283" i="45"/>
  <c r="H283" i="45"/>
  <c r="I283" i="45"/>
  <c r="J283" i="45"/>
  <c r="K283" i="45"/>
  <c r="L283" i="45"/>
  <c r="M283" i="45"/>
  <c r="B284" i="45"/>
  <c r="C284" i="45"/>
  <c r="D284" i="45"/>
  <c r="E284" i="45"/>
  <c r="F284" i="45"/>
  <c r="G284" i="45"/>
  <c r="H284" i="45"/>
  <c r="I284" i="45"/>
  <c r="J284" i="45"/>
  <c r="K284" i="45"/>
  <c r="L284" i="45"/>
  <c r="M284" i="45"/>
  <c r="B285" i="45"/>
  <c r="C285" i="45"/>
  <c r="D285" i="45"/>
  <c r="E285" i="45"/>
  <c r="F285" i="45"/>
  <c r="G285" i="45"/>
  <c r="H285" i="45"/>
  <c r="I285" i="45"/>
  <c r="J285" i="45"/>
  <c r="K285" i="45"/>
  <c r="L285" i="45"/>
  <c r="M285" i="45"/>
  <c r="B286" i="45"/>
  <c r="C286" i="45"/>
  <c r="D286" i="45"/>
  <c r="E286" i="45"/>
  <c r="F286" i="45"/>
  <c r="G286" i="45"/>
  <c r="H286" i="45"/>
  <c r="I286" i="45"/>
  <c r="J286" i="45"/>
  <c r="K286" i="45"/>
  <c r="L286" i="45"/>
  <c r="M286" i="45"/>
  <c r="B287" i="45"/>
  <c r="C287" i="45"/>
  <c r="D287" i="45"/>
  <c r="E287" i="45"/>
  <c r="F287" i="45"/>
  <c r="G287" i="45"/>
  <c r="H287" i="45"/>
  <c r="I287" i="45"/>
  <c r="J287" i="45"/>
  <c r="K287" i="45"/>
  <c r="L287" i="45"/>
  <c r="M287" i="45"/>
  <c r="B288" i="45"/>
  <c r="C288" i="45"/>
  <c r="D288" i="45"/>
  <c r="E288" i="45"/>
  <c r="F288" i="45"/>
  <c r="G288" i="45"/>
  <c r="H288" i="45"/>
  <c r="I288" i="45"/>
  <c r="J288" i="45"/>
  <c r="K288" i="45"/>
  <c r="L288" i="45"/>
  <c r="M288" i="45"/>
  <c r="B289" i="45"/>
  <c r="C289" i="45"/>
  <c r="D289" i="45"/>
  <c r="E289" i="45"/>
  <c r="F289" i="45"/>
  <c r="G289" i="45"/>
  <c r="H289" i="45"/>
  <c r="I289" i="45"/>
  <c r="J289" i="45"/>
  <c r="K289" i="45"/>
  <c r="L289" i="45"/>
  <c r="M289" i="45"/>
  <c r="B290" i="45"/>
  <c r="C290" i="45"/>
  <c r="D290" i="45"/>
  <c r="E290" i="45"/>
  <c r="F290" i="45"/>
  <c r="G290" i="45"/>
  <c r="H290" i="45"/>
  <c r="I290" i="45"/>
  <c r="J290" i="45"/>
  <c r="K290" i="45"/>
  <c r="L290" i="45"/>
  <c r="M290" i="45"/>
  <c r="B291" i="45"/>
  <c r="C291" i="45"/>
  <c r="D291" i="45"/>
  <c r="E291" i="45"/>
  <c r="F291" i="45"/>
  <c r="G291" i="45"/>
  <c r="H291" i="45"/>
  <c r="I291" i="45"/>
  <c r="J291" i="45"/>
  <c r="K291" i="45"/>
  <c r="L291" i="45"/>
  <c r="M291" i="45"/>
  <c r="B292" i="45"/>
  <c r="C292" i="45"/>
  <c r="D292" i="45"/>
  <c r="E292" i="45"/>
  <c r="F292" i="45"/>
  <c r="G292" i="45"/>
  <c r="H292" i="45"/>
  <c r="I292" i="45"/>
  <c r="J292" i="45"/>
  <c r="K292" i="45"/>
  <c r="L292" i="45"/>
  <c r="M292" i="45"/>
  <c r="B293" i="45"/>
  <c r="C293" i="45"/>
  <c r="D293" i="45"/>
  <c r="E293" i="45"/>
  <c r="F293" i="45"/>
  <c r="G293" i="45"/>
  <c r="H293" i="45"/>
  <c r="I293" i="45"/>
  <c r="J293" i="45"/>
  <c r="K293" i="45"/>
  <c r="L293" i="45"/>
  <c r="M293" i="45"/>
  <c r="B294" i="45"/>
  <c r="C294" i="45"/>
  <c r="D294" i="45"/>
  <c r="E294" i="45"/>
  <c r="F294" i="45"/>
  <c r="G294" i="45"/>
  <c r="H294" i="45"/>
  <c r="I294" i="45"/>
  <c r="J294" i="45"/>
  <c r="K294" i="45"/>
  <c r="L294" i="45"/>
  <c r="M294" i="45"/>
  <c r="B295" i="45"/>
  <c r="C295" i="45"/>
  <c r="D295" i="45"/>
  <c r="E295" i="45"/>
  <c r="F295" i="45"/>
  <c r="G295" i="45"/>
  <c r="H295" i="45"/>
  <c r="I295" i="45"/>
  <c r="J295" i="45"/>
  <c r="K295" i="45"/>
  <c r="L295" i="45"/>
  <c r="M295" i="45"/>
  <c r="B296" i="45"/>
  <c r="C296" i="45"/>
  <c r="D296" i="45"/>
  <c r="E296" i="45"/>
  <c r="F296" i="45"/>
  <c r="G296" i="45"/>
  <c r="H296" i="45"/>
  <c r="I296" i="45"/>
  <c r="J296" i="45"/>
  <c r="K296" i="45"/>
  <c r="L296" i="45"/>
  <c r="M296" i="45"/>
  <c r="B297" i="45"/>
  <c r="C297" i="45"/>
  <c r="D297" i="45"/>
  <c r="E297" i="45"/>
  <c r="F297" i="45"/>
  <c r="G297" i="45"/>
  <c r="H297" i="45"/>
  <c r="I297" i="45"/>
  <c r="J297" i="45"/>
  <c r="K297" i="45"/>
  <c r="L297" i="45"/>
  <c r="M297" i="45"/>
  <c r="B298" i="45"/>
  <c r="C298" i="45"/>
  <c r="D298" i="45"/>
  <c r="E298" i="45"/>
  <c r="F298" i="45"/>
  <c r="G298" i="45"/>
  <c r="H298" i="45"/>
  <c r="I298" i="45"/>
  <c r="J298" i="45"/>
  <c r="K298" i="45"/>
  <c r="L298" i="45"/>
  <c r="M298" i="45"/>
  <c r="B299" i="45"/>
  <c r="C299" i="45"/>
  <c r="D299" i="45"/>
  <c r="E299" i="45"/>
  <c r="F299" i="45"/>
  <c r="G299" i="45"/>
  <c r="H299" i="45"/>
  <c r="I299" i="45"/>
  <c r="J299" i="45"/>
  <c r="K299" i="45"/>
  <c r="L299" i="45"/>
  <c r="M299" i="45"/>
  <c r="B300" i="45"/>
  <c r="C300" i="45"/>
  <c r="D300" i="45"/>
  <c r="E300" i="45"/>
  <c r="F300" i="45"/>
  <c r="G300" i="45"/>
  <c r="H300" i="45"/>
  <c r="I300" i="45"/>
  <c r="J300" i="45"/>
  <c r="K300" i="45"/>
  <c r="L300" i="45"/>
  <c r="M300" i="45"/>
  <c r="B301" i="45"/>
  <c r="C301" i="45"/>
  <c r="D301" i="45"/>
  <c r="E301" i="45"/>
  <c r="F301" i="45"/>
  <c r="G301" i="45"/>
  <c r="H301" i="45"/>
  <c r="I301" i="45"/>
  <c r="J301" i="45"/>
  <c r="K301" i="45"/>
  <c r="L301" i="45"/>
  <c r="M301" i="45"/>
  <c r="B302" i="45"/>
  <c r="C302" i="45"/>
  <c r="D302" i="45"/>
  <c r="E302" i="45"/>
  <c r="F302" i="45"/>
  <c r="G302" i="45"/>
  <c r="H302" i="45"/>
  <c r="I302" i="45"/>
  <c r="J302" i="45"/>
  <c r="K302" i="45"/>
  <c r="L302" i="45"/>
  <c r="M302" i="45"/>
  <c r="B303" i="45"/>
  <c r="C303" i="45"/>
  <c r="D303" i="45"/>
  <c r="E303" i="45"/>
  <c r="F303" i="45"/>
  <c r="G303" i="45"/>
  <c r="H303" i="45"/>
  <c r="I303" i="45"/>
  <c r="J303" i="45"/>
  <c r="K303" i="45"/>
  <c r="L303" i="45"/>
  <c r="M303" i="45"/>
  <c r="B304" i="45"/>
  <c r="C304" i="45"/>
  <c r="D304" i="45"/>
  <c r="E304" i="45"/>
  <c r="F304" i="45"/>
  <c r="G304" i="45"/>
  <c r="H304" i="45"/>
  <c r="I304" i="45"/>
  <c r="J304" i="45"/>
  <c r="K304" i="45"/>
  <c r="L304" i="45"/>
  <c r="M304" i="45"/>
  <c r="B305" i="45"/>
  <c r="C305" i="45"/>
  <c r="D305" i="45"/>
  <c r="E305" i="45"/>
  <c r="F305" i="45"/>
  <c r="G305" i="45"/>
  <c r="H305" i="45"/>
  <c r="I305" i="45"/>
  <c r="J305" i="45"/>
  <c r="K305" i="45"/>
  <c r="L305" i="45"/>
  <c r="M305" i="45"/>
  <c r="B306" i="45"/>
  <c r="C306" i="45"/>
  <c r="D306" i="45"/>
  <c r="E306" i="45"/>
  <c r="F306" i="45"/>
  <c r="G306" i="45"/>
  <c r="H306" i="45"/>
  <c r="I306" i="45"/>
  <c r="J306" i="45"/>
  <c r="K306" i="45"/>
  <c r="L306" i="45"/>
  <c r="M306" i="45"/>
  <c r="B307" i="45"/>
  <c r="C307" i="45"/>
  <c r="D307" i="45"/>
  <c r="E307" i="45"/>
  <c r="F307" i="45"/>
  <c r="G307" i="45"/>
  <c r="H307" i="45"/>
  <c r="I307" i="45"/>
  <c r="J307" i="45"/>
  <c r="K307" i="45"/>
  <c r="L307" i="45"/>
  <c r="M307" i="45"/>
  <c r="B308" i="45"/>
  <c r="C308" i="45"/>
  <c r="D308" i="45"/>
  <c r="E308" i="45"/>
  <c r="F308" i="45"/>
  <c r="G308" i="45"/>
  <c r="H308" i="45"/>
  <c r="I308" i="45"/>
  <c r="J308" i="45"/>
  <c r="K308" i="45"/>
  <c r="L308" i="45"/>
  <c r="M308" i="45"/>
  <c r="B309" i="45"/>
  <c r="C309" i="45"/>
  <c r="D309" i="45"/>
  <c r="E309" i="45"/>
  <c r="F309" i="45"/>
  <c r="G309" i="45"/>
  <c r="H309" i="45"/>
  <c r="I309" i="45"/>
  <c r="J309" i="45"/>
  <c r="K309" i="45"/>
  <c r="L309" i="45"/>
  <c r="M309" i="45"/>
  <c r="B310" i="45"/>
  <c r="C310" i="45"/>
  <c r="D310" i="45"/>
  <c r="E310" i="45"/>
  <c r="F310" i="45"/>
  <c r="G310" i="45"/>
  <c r="H310" i="45"/>
  <c r="I310" i="45"/>
  <c r="J310" i="45"/>
  <c r="K310" i="45"/>
  <c r="L310" i="45"/>
  <c r="M310" i="45"/>
  <c r="B311" i="45"/>
  <c r="C311" i="45"/>
  <c r="D311" i="45"/>
  <c r="E311" i="45"/>
  <c r="F311" i="45"/>
  <c r="G311" i="45"/>
  <c r="H311" i="45"/>
  <c r="I311" i="45"/>
  <c r="J311" i="45"/>
  <c r="K311" i="45"/>
  <c r="L311" i="45"/>
  <c r="M311" i="45"/>
  <c r="B312" i="45"/>
  <c r="C312" i="45"/>
  <c r="D312" i="45"/>
  <c r="E312" i="45"/>
  <c r="F312" i="45"/>
  <c r="G312" i="45"/>
  <c r="H312" i="45"/>
  <c r="I312" i="45"/>
  <c r="J312" i="45"/>
  <c r="K312" i="45"/>
  <c r="L312" i="45"/>
  <c r="M312" i="45"/>
  <c r="B313" i="45"/>
  <c r="C313" i="45"/>
  <c r="D313" i="45"/>
  <c r="E313" i="45"/>
  <c r="F313" i="45"/>
  <c r="G313" i="45"/>
  <c r="H313" i="45"/>
  <c r="I313" i="45"/>
  <c r="J313" i="45"/>
  <c r="K313" i="45"/>
  <c r="L313" i="45"/>
  <c r="M313" i="45"/>
  <c r="B314" i="45"/>
  <c r="C314" i="45"/>
  <c r="D314" i="45"/>
  <c r="E314" i="45"/>
  <c r="F314" i="45"/>
  <c r="G314" i="45"/>
  <c r="H314" i="45"/>
  <c r="I314" i="45"/>
  <c r="J314" i="45"/>
  <c r="K314" i="45"/>
  <c r="L314" i="45"/>
  <c r="M314" i="45"/>
  <c r="B315" i="45"/>
  <c r="C315" i="45"/>
  <c r="D315" i="45"/>
  <c r="E315" i="45"/>
  <c r="F315" i="45"/>
  <c r="G315" i="45"/>
  <c r="H315" i="45"/>
  <c r="I315" i="45"/>
  <c r="J315" i="45"/>
  <c r="K315" i="45"/>
  <c r="L315" i="45"/>
  <c r="M315" i="45"/>
  <c r="B316" i="45"/>
  <c r="C316" i="45"/>
  <c r="D316" i="45"/>
  <c r="E316" i="45"/>
  <c r="F316" i="45"/>
  <c r="G316" i="45"/>
  <c r="H316" i="45"/>
  <c r="I316" i="45"/>
  <c r="J316" i="45"/>
  <c r="K316" i="45"/>
  <c r="L316" i="45"/>
  <c r="M316" i="45"/>
  <c r="B317" i="45"/>
  <c r="C317" i="45"/>
  <c r="D317" i="45"/>
  <c r="E317" i="45"/>
  <c r="F317" i="45"/>
  <c r="G317" i="45"/>
  <c r="H317" i="45"/>
  <c r="I317" i="45"/>
  <c r="J317" i="45"/>
  <c r="K317" i="45"/>
  <c r="L317" i="45"/>
  <c r="M317" i="45"/>
  <c r="B318" i="45"/>
  <c r="C318" i="45"/>
  <c r="D318" i="45"/>
  <c r="E318" i="45"/>
  <c r="F318" i="45"/>
  <c r="G318" i="45"/>
  <c r="H318" i="45"/>
  <c r="I318" i="45"/>
  <c r="J318" i="45"/>
  <c r="K318" i="45"/>
  <c r="L318" i="45"/>
  <c r="M318" i="45"/>
  <c r="B319" i="45"/>
  <c r="C319" i="45"/>
  <c r="D319" i="45"/>
  <c r="E319" i="45"/>
  <c r="F319" i="45"/>
  <c r="G319" i="45"/>
  <c r="H319" i="45"/>
  <c r="I319" i="45"/>
  <c r="J319" i="45"/>
  <c r="K319" i="45"/>
  <c r="L319" i="45"/>
  <c r="M319" i="45"/>
  <c r="B320" i="45"/>
  <c r="C320" i="45"/>
  <c r="D320" i="45"/>
  <c r="E320" i="45"/>
  <c r="F320" i="45"/>
  <c r="G320" i="45"/>
  <c r="H320" i="45"/>
  <c r="I320" i="45"/>
  <c r="J320" i="45"/>
  <c r="K320" i="45"/>
  <c r="L320" i="45"/>
  <c r="M320" i="45"/>
  <c r="B321" i="45"/>
  <c r="C321" i="45"/>
  <c r="D321" i="45"/>
  <c r="E321" i="45"/>
  <c r="F321" i="45"/>
  <c r="G321" i="45"/>
  <c r="H321" i="45"/>
  <c r="I321" i="45"/>
  <c r="J321" i="45"/>
  <c r="K321" i="45"/>
  <c r="L321" i="45"/>
  <c r="M321" i="45"/>
  <c r="B322" i="45"/>
  <c r="C322" i="45"/>
  <c r="D322" i="45"/>
  <c r="E322" i="45"/>
  <c r="F322" i="45"/>
  <c r="G322" i="45"/>
  <c r="H322" i="45"/>
  <c r="I322" i="45"/>
  <c r="J322" i="45"/>
  <c r="K322" i="45"/>
  <c r="L322" i="45"/>
  <c r="M322" i="45"/>
  <c r="B323" i="45"/>
  <c r="C323" i="45"/>
  <c r="D323" i="45"/>
  <c r="E323" i="45"/>
  <c r="F323" i="45"/>
  <c r="G323" i="45"/>
  <c r="H323" i="45"/>
  <c r="I323" i="45"/>
  <c r="J323" i="45"/>
  <c r="K323" i="45"/>
  <c r="L323" i="45"/>
  <c r="M323" i="45"/>
  <c r="B324" i="45"/>
  <c r="C324" i="45"/>
  <c r="D324" i="45"/>
  <c r="E324" i="45"/>
  <c r="F324" i="45"/>
  <c r="G324" i="45"/>
  <c r="H324" i="45"/>
  <c r="I324" i="45"/>
  <c r="J324" i="45"/>
  <c r="K324" i="45"/>
  <c r="L324" i="45"/>
  <c r="M324" i="45"/>
  <c r="B325" i="45"/>
  <c r="C325" i="45"/>
  <c r="D325" i="45"/>
  <c r="E325" i="45"/>
  <c r="F325" i="45"/>
  <c r="G325" i="45"/>
  <c r="H325" i="45"/>
  <c r="I325" i="45"/>
  <c r="J325" i="45"/>
  <c r="K325" i="45"/>
  <c r="L325" i="45"/>
  <c r="M325" i="45"/>
  <c r="B326" i="45"/>
  <c r="C326" i="45"/>
  <c r="D326" i="45"/>
  <c r="E326" i="45"/>
  <c r="F326" i="45"/>
  <c r="G326" i="45"/>
  <c r="H326" i="45"/>
  <c r="I326" i="45"/>
  <c r="J326" i="45"/>
  <c r="K326" i="45"/>
  <c r="L326" i="45"/>
  <c r="M326" i="45"/>
  <c r="B327" i="45"/>
  <c r="C327" i="45"/>
  <c r="D327" i="45"/>
  <c r="E327" i="45"/>
  <c r="F327" i="45"/>
  <c r="G327" i="45"/>
  <c r="H327" i="45"/>
  <c r="I327" i="45"/>
  <c r="J327" i="45"/>
  <c r="K327" i="45"/>
  <c r="L327" i="45"/>
  <c r="M327" i="45"/>
  <c r="B328" i="45"/>
  <c r="C328" i="45"/>
  <c r="D328" i="45"/>
  <c r="E328" i="45"/>
  <c r="F328" i="45"/>
  <c r="G328" i="45"/>
  <c r="H328" i="45"/>
  <c r="I328" i="45"/>
  <c r="J328" i="45"/>
  <c r="K328" i="45"/>
  <c r="L328" i="45"/>
  <c r="M328" i="45"/>
  <c r="B329" i="45"/>
  <c r="C329" i="45"/>
  <c r="D329" i="45"/>
  <c r="E329" i="45"/>
  <c r="F329" i="45"/>
  <c r="G329" i="45"/>
  <c r="H329" i="45"/>
  <c r="I329" i="45"/>
  <c r="J329" i="45"/>
  <c r="K329" i="45"/>
  <c r="L329" i="45"/>
  <c r="M329" i="45"/>
  <c r="B330" i="45"/>
  <c r="C330" i="45"/>
  <c r="D330" i="45"/>
  <c r="E330" i="45"/>
  <c r="F330" i="45"/>
  <c r="G330" i="45"/>
  <c r="H330" i="45"/>
  <c r="I330" i="45"/>
  <c r="J330" i="45"/>
  <c r="K330" i="45"/>
  <c r="L330" i="45"/>
  <c r="M330" i="45"/>
  <c r="B331" i="45"/>
  <c r="C331" i="45"/>
  <c r="D331" i="45"/>
  <c r="E331" i="45"/>
  <c r="F331" i="45"/>
  <c r="G331" i="45"/>
  <c r="H331" i="45"/>
  <c r="I331" i="45"/>
  <c r="J331" i="45"/>
  <c r="K331" i="45"/>
  <c r="L331" i="45"/>
  <c r="M331" i="45"/>
  <c r="B332" i="45"/>
  <c r="C332" i="45"/>
  <c r="D332" i="45"/>
  <c r="E332" i="45"/>
  <c r="F332" i="45"/>
  <c r="G332" i="45"/>
  <c r="H332" i="45"/>
  <c r="I332" i="45"/>
  <c r="J332" i="45"/>
  <c r="K332" i="45"/>
  <c r="L332" i="45"/>
  <c r="M332" i="45"/>
  <c r="B333" i="45"/>
  <c r="C333" i="45"/>
  <c r="D333" i="45"/>
  <c r="E333" i="45"/>
  <c r="F333" i="45"/>
  <c r="G333" i="45"/>
  <c r="H333" i="45"/>
  <c r="I333" i="45"/>
  <c r="J333" i="45"/>
  <c r="K333" i="45"/>
  <c r="L333" i="45"/>
  <c r="M333" i="45"/>
  <c r="B334" i="45"/>
  <c r="C334" i="45"/>
  <c r="D334" i="45"/>
  <c r="E334" i="45"/>
  <c r="F334" i="45"/>
  <c r="G334" i="45"/>
  <c r="H334" i="45"/>
  <c r="I334" i="45"/>
  <c r="J334" i="45"/>
  <c r="K334" i="45"/>
  <c r="L334" i="45"/>
  <c r="M334" i="45"/>
  <c r="B335" i="45"/>
  <c r="C335" i="45"/>
  <c r="D335" i="45"/>
  <c r="E335" i="45"/>
  <c r="F335" i="45"/>
  <c r="G335" i="45"/>
  <c r="H335" i="45"/>
  <c r="I335" i="45"/>
  <c r="J335" i="45"/>
  <c r="K335" i="45"/>
  <c r="L335" i="45"/>
  <c r="M335" i="45"/>
  <c r="B336" i="45"/>
  <c r="C336" i="45"/>
  <c r="D336" i="45"/>
  <c r="E336" i="45"/>
  <c r="F336" i="45"/>
  <c r="G336" i="45"/>
  <c r="H336" i="45"/>
  <c r="I336" i="45"/>
  <c r="J336" i="45"/>
  <c r="K336" i="45"/>
  <c r="L336" i="45"/>
  <c r="M336" i="45"/>
  <c r="B337" i="45"/>
  <c r="C337" i="45"/>
  <c r="D337" i="45"/>
  <c r="E337" i="45"/>
  <c r="F337" i="45"/>
  <c r="G337" i="45"/>
  <c r="H337" i="45"/>
  <c r="I337" i="45"/>
  <c r="J337" i="45"/>
  <c r="K337" i="45"/>
  <c r="L337" i="45"/>
  <c r="M337" i="45"/>
  <c r="B338" i="45"/>
  <c r="C338" i="45"/>
  <c r="D338" i="45"/>
  <c r="E338" i="45"/>
  <c r="F338" i="45"/>
  <c r="G338" i="45"/>
  <c r="H338" i="45"/>
  <c r="I338" i="45"/>
  <c r="J338" i="45"/>
  <c r="K338" i="45"/>
  <c r="L338" i="45"/>
  <c r="M338" i="45"/>
  <c r="B339" i="45"/>
  <c r="C339" i="45"/>
  <c r="D339" i="45"/>
  <c r="E339" i="45"/>
  <c r="F339" i="45"/>
  <c r="G339" i="45"/>
  <c r="H339" i="45"/>
  <c r="I339" i="45"/>
  <c r="J339" i="45"/>
  <c r="K339" i="45"/>
  <c r="L339" i="45"/>
  <c r="M339" i="45"/>
  <c r="B340" i="45"/>
  <c r="C340" i="45"/>
  <c r="D340" i="45"/>
  <c r="E340" i="45"/>
  <c r="F340" i="45"/>
  <c r="G340" i="45"/>
  <c r="H340" i="45"/>
  <c r="I340" i="45"/>
  <c r="J340" i="45"/>
  <c r="K340" i="45"/>
  <c r="L340" i="45"/>
  <c r="M340" i="45"/>
  <c r="B341" i="45"/>
  <c r="C341" i="45"/>
  <c r="D341" i="45"/>
  <c r="E341" i="45"/>
  <c r="F341" i="45"/>
  <c r="G341" i="45"/>
  <c r="H341" i="45"/>
  <c r="I341" i="45"/>
  <c r="J341" i="45"/>
  <c r="K341" i="45"/>
  <c r="L341" i="45"/>
  <c r="M341" i="45"/>
  <c r="B342" i="45"/>
  <c r="C342" i="45"/>
  <c r="D342" i="45"/>
  <c r="E342" i="45"/>
  <c r="F342" i="45"/>
  <c r="G342" i="45"/>
  <c r="H342" i="45"/>
  <c r="I342" i="45"/>
  <c r="J342" i="45"/>
  <c r="K342" i="45"/>
  <c r="L342" i="45"/>
  <c r="M342" i="45"/>
  <c r="B343" i="45"/>
  <c r="C343" i="45"/>
  <c r="D343" i="45"/>
  <c r="E343" i="45"/>
  <c r="F343" i="45"/>
  <c r="G343" i="45"/>
  <c r="H343" i="45"/>
  <c r="I343" i="45"/>
  <c r="J343" i="45"/>
  <c r="K343" i="45"/>
  <c r="L343" i="45"/>
  <c r="M343" i="45"/>
  <c r="B344" i="45"/>
  <c r="C344" i="45"/>
  <c r="D344" i="45"/>
  <c r="E344" i="45"/>
  <c r="F344" i="45"/>
  <c r="G344" i="45"/>
  <c r="H344" i="45"/>
  <c r="I344" i="45"/>
  <c r="J344" i="45"/>
  <c r="K344" i="45"/>
  <c r="L344" i="45"/>
  <c r="M344" i="45"/>
  <c r="B345" i="45"/>
  <c r="C345" i="45"/>
  <c r="D345" i="45"/>
  <c r="E345" i="45"/>
  <c r="F345" i="45"/>
  <c r="G345" i="45"/>
  <c r="H345" i="45"/>
  <c r="I345" i="45"/>
  <c r="J345" i="45"/>
  <c r="K345" i="45"/>
  <c r="L345" i="45"/>
  <c r="M345" i="45"/>
  <c r="C5" i="45"/>
  <c r="D5" i="45"/>
  <c r="E5" i="45"/>
  <c r="F5" i="45"/>
  <c r="G5" i="45"/>
  <c r="H5" i="45"/>
  <c r="I5" i="45"/>
  <c r="J5" i="45"/>
  <c r="K5" i="45"/>
  <c r="L5" i="45"/>
  <c r="M5" i="45"/>
  <c r="B5" i="45"/>
  <c r="B27" i="43"/>
  <c r="C27" i="43"/>
  <c r="D27" i="43"/>
  <c r="E27" i="43"/>
  <c r="F27" i="43"/>
  <c r="G27" i="43"/>
  <c r="H27" i="43"/>
  <c r="I27" i="43"/>
  <c r="J27" i="43"/>
  <c r="K27" i="43"/>
  <c r="L27" i="43"/>
  <c r="M27" i="43"/>
  <c r="B19" i="43"/>
  <c r="C19" i="43"/>
  <c r="D19" i="43"/>
  <c r="E19" i="43"/>
  <c r="F19" i="43"/>
  <c r="G19" i="43"/>
  <c r="H19" i="43"/>
  <c r="I19" i="43"/>
  <c r="J19" i="43"/>
  <c r="K19" i="43"/>
  <c r="L19" i="43"/>
  <c r="M19" i="43"/>
  <c r="B20" i="43"/>
  <c r="C20" i="43"/>
  <c r="D20" i="43"/>
  <c r="E20" i="43"/>
  <c r="F20" i="43"/>
  <c r="G20" i="43"/>
  <c r="H20" i="43"/>
  <c r="I20" i="43"/>
  <c r="J20" i="43"/>
  <c r="K20" i="43"/>
  <c r="L20" i="43"/>
  <c r="M20" i="43"/>
  <c r="B17" i="43"/>
  <c r="C17" i="43"/>
  <c r="D17" i="43"/>
  <c r="E17" i="43"/>
  <c r="F17" i="43"/>
  <c r="G17" i="43"/>
  <c r="H17" i="43"/>
  <c r="I17" i="43"/>
  <c r="J17" i="43"/>
  <c r="K17" i="43"/>
  <c r="L17" i="43"/>
  <c r="M17" i="43"/>
  <c r="B21" i="43"/>
  <c r="C21" i="43"/>
  <c r="D21" i="43"/>
  <c r="E21" i="43"/>
  <c r="F21" i="43"/>
  <c r="G21" i="43"/>
  <c r="H21" i="43"/>
  <c r="I21" i="43"/>
  <c r="J21" i="43"/>
  <c r="K21" i="43"/>
  <c r="L21" i="43"/>
  <c r="M21" i="43"/>
  <c r="B31" i="43"/>
  <c r="C31" i="43"/>
  <c r="D31" i="43"/>
  <c r="E31" i="43"/>
  <c r="F31" i="43"/>
  <c r="G31" i="43"/>
  <c r="H31" i="43"/>
  <c r="I31" i="43"/>
  <c r="J31" i="43"/>
  <c r="K31" i="43"/>
  <c r="L31" i="43"/>
  <c r="M31" i="43"/>
  <c r="B40" i="43"/>
  <c r="C40" i="43"/>
  <c r="D40" i="43"/>
  <c r="E40" i="43"/>
  <c r="F40" i="43"/>
  <c r="G40" i="43"/>
  <c r="H40" i="43"/>
  <c r="I40" i="43"/>
  <c r="J40" i="43"/>
  <c r="K40" i="43"/>
  <c r="L40" i="43"/>
  <c r="M40" i="43"/>
  <c r="B6" i="43"/>
  <c r="C6" i="43"/>
  <c r="D6" i="43"/>
  <c r="E6" i="43"/>
  <c r="F6" i="43"/>
  <c r="G6" i="43"/>
  <c r="H6" i="43"/>
  <c r="I6" i="43"/>
  <c r="J6" i="43"/>
  <c r="K6" i="43"/>
  <c r="L6" i="43"/>
  <c r="M6" i="43"/>
  <c r="B43" i="43"/>
  <c r="C43" i="43"/>
  <c r="D43" i="43"/>
  <c r="E43" i="43"/>
  <c r="F43" i="43"/>
  <c r="G43" i="43"/>
  <c r="H43" i="43"/>
  <c r="I43" i="43"/>
  <c r="J43" i="43"/>
  <c r="K43" i="43"/>
  <c r="L43" i="43"/>
  <c r="M43" i="43"/>
  <c r="B41" i="43"/>
  <c r="C41" i="43"/>
  <c r="D41" i="43"/>
  <c r="E41" i="43"/>
  <c r="F41" i="43"/>
  <c r="G41" i="43"/>
  <c r="H41" i="43"/>
  <c r="I41" i="43"/>
  <c r="J41" i="43"/>
  <c r="K41" i="43"/>
  <c r="L41" i="43"/>
  <c r="M41" i="43"/>
  <c r="B13" i="43"/>
  <c r="C13" i="43"/>
  <c r="D13" i="43"/>
  <c r="E13" i="43"/>
  <c r="F13" i="43"/>
  <c r="G13" i="43"/>
  <c r="H13" i="43"/>
  <c r="I13" i="43"/>
  <c r="J13" i="43"/>
  <c r="K13" i="43"/>
  <c r="L13" i="43"/>
  <c r="M13" i="43"/>
  <c r="B28" i="43"/>
  <c r="C28" i="43"/>
  <c r="D28" i="43"/>
  <c r="E28" i="43"/>
  <c r="F28" i="43"/>
  <c r="G28" i="43"/>
  <c r="H28" i="43"/>
  <c r="I28" i="43"/>
  <c r="J28" i="43"/>
  <c r="K28" i="43"/>
  <c r="L28" i="43"/>
  <c r="M28" i="43"/>
  <c r="B7" i="43"/>
  <c r="C7" i="43"/>
  <c r="D7" i="43"/>
  <c r="E7" i="43"/>
  <c r="F7" i="43"/>
  <c r="G7" i="43"/>
  <c r="H7" i="43"/>
  <c r="I7" i="43"/>
  <c r="J7" i="43"/>
  <c r="K7" i="43"/>
  <c r="L7" i="43"/>
  <c r="M7" i="43"/>
  <c r="B36" i="43"/>
  <c r="C36" i="43"/>
  <c r="D36" i="43"/>
  <c r="E36" i="43"/>
  <c r="F36" i="43"/>
  <c r="G36" i="43"/>
  <c r="H36" i="43"/>
  <c r="I36" i="43"/>
  <c r="J36" i="43"/>
  <c r="K36" i="43"/>
  <c r="L36" i="43"/>
  <c r="M36" i="43"/>
  <c r="B11" i="43"/>
  <c r="C11" i="43"/>
  <c r="D11" i="43"/>
  <c r="E11" i="43"/>
  <c r="F11" i="43"/>
  <c r="G11" i="43"/>
  <c r="H11" i="43"/>
  <c r="I11" i="43"/>
  <c r="J11" i="43"/>
  <c r="K11" i="43"/>
  <c r="L11" i="43"/>
  <c r="M11" i="43"/>
  <c r="B15" i="43"/>
  <c r="C15" i="43"/>
  <c r="D15" i="43"/>
  <c r="E15" i="43"/>
  <c r="F15" i="43"/>
  <c r="G15" i="43"/>
  <c r="H15" i="43"/>
  <c r="I15" i="43"/>
  <c r="J15" i="43"/>
  <c r="K15" i="43"/>
  <c r="L15" i="43"/>
  <c r="M15" i="43"/>
  <c r="B35" i="43"/>
  <c r="C35" i="43"/>
  <c r="D35" i="43"/>
  <c r="E35" i="43"/>
  <c r="F35" i="43"/>
  <c r="G35" i="43"/>
  <c r="H35" i="43"/>
  <c r="I35" i="43"/>
  <c r="J35" i="43"/>
  <c r="K35" i="43"/>
  <c r="L35" i="43"/>
  <c r="M35" i="43"/>
  <c r="B39" i="43"/>
  <c r="C39" i="43"/>
  <c r="D39" i="43"/>
  <c r="E39" i="43"/>
  <c r="F39" i="43"/>
  <c r="G39" i="43"/>
  <c r="H39" i="43"/>
  <c r="I39" i="43"/>
  <c r="J39" i="43"/>
  <c r="K39" i="43"/>
  <c r="L39" i="43"/>
  <c r="M39" i="43"/>
  <c r="B14" i="43"/>
  <c r="C14" i="43"/>
  <c r="D14" i="43"/>
  <c r="E14" i="43"/>
  <c r="F14" i="43"/>
  <c r="G14" i="43"/>
  <c r="H14" i="43"/>
  <c r="I14" i="43"/>
  <c r="J14" i="43"/>
  <c r="K14" i="43"/>
  <c r="L14" i="43"/>
  <c r="M14" i="43"/>
  <c r="B33" i="43"/>
  <c r="C33" i="43"/>
  <c r="D33" i="43"/>
  <c r="E33" i="43"/>
  <c r="F33" i="43"/>
  <c r="G33" i="43"/>
  <c r="H33" i="43"/>
  <c r="I33" i="43"/>
  <c r="J33" i="43"/>
  <c r="K33" i="43"/>
  <c r="L33" i="43"/>
  <c r="M33" i="43"/>
  <c r="B42" i="43"/>
  <c r="C42" i="43"/>
  <c r="D42" i="43"/>
  <c r="E42" i="43"/>
  <c r="F42" i="43"/>
  <c r="G42" i="43"/>
  <c r="H42" i="43"/>
  <c r="I42" i="43"/>
  <c r="J42" i="43"/>
  <c r="K42" i="43"/>
  <c r="L42" i="43"/>
  <c r="M42" i="43"/>
  <c r="B18" i="43"/>
  <c r="C18" i="43"/>
  <c r="D18" i="43"/>
  <c r="E18" i="43"/>
  <c r="F18" i="43"/>
  <c r="G18" i="43"/>
  <c r="H18" i="43"/>
  <c r="I18" i="43"/>
  <c r="J18" i="43"/>
  <c r="K18" i="43"/>
  <c r="L18" i="43"/>
  <c r="M18" i="43"/>
  <c r="B44" i="43"/>
  <c r="C44" i="43"/>
  <c r="D44" i="43"/>
  <c r="E44" i="43"/>
  <c r="F44" i="43"/>
  <c r="G44" i="43"/>
  <c r="H44" i="43"/>
  <c r="I44" i="43"/>
  <c r="J44" i="43"/>
  <c r="K44" i="43"/>
  <c r="L44" i="43"/>
  <c r="M44" i="43"/>
  <c r="B9" i="43"/>
  <c r="C9" i="43"/>
  <c r="D9" i="43"/>
  <c r="E9" i="43"/>
  <c r="F9" i="43"/>
  <c r="G9" i="43"/>
  <c r="H9" i="43"/>
  <c r="I9" i="43"/>
  <c r="J9" i="43"/>
  <c r="K9" i="43"/>
  <c r="L9" i="43"/>
  <c r="M9" i="43"/>
  <c r="B32" i="43"/>
  <c r="C32" i="43"/>
  <c r="D32" i="43"/>
  <c r="E32" i="43"/>
  <c r="F32" i="43"/>
  <c r="G32" i="43"/>
  <c r="H32" i="43"/>
  <c r="I32" i="43"/>
  <c r="J32" i="43"/>
  <c r="K32" i="43"/>
  <c r="L32" i="43"/>
  <c r="M32" i="43"/>
  <c r="B8" i="43"/>
  <c r="C8" i="43"/>
  <c r="D8" i="43"/>
  <c r="E8" i="43"/>
  <c r="F8" i="43"/>
  <c r="G8" i="43"/>
  <c r="H8" i="43"/>
  <c r="I8" i="43"/>
  <c r="J8" i="43"/>
  <c r="K8" i="43"/>
  <c r="L8" i="43"/>
  <c r="M8" i="43"/>
  <c r="B24" i="43"/>
  <c r="C24" i="43"/>
  <c r="D24" i="43"/>
  <c r="E24" i="43"/>
  <c r="F24" i="43"/>
  <c r="G24" i="43"/>
  <c r="H24" i="43"/>
  <c r="I24" i="43"/>
  <c r="J24" i="43"/>
  <c r="K24" i="43"/>
  <c r="L24" i="43"/>
  <c r="M24" i="43"/>
  <c r="B34" i="43"/>
  <c r="C34" i="43"/>
  <c r="D34" i="43"/>
  <c r="E34" i="43"/>
  <c r="F34" i="43"/>
  <c r="G34" i="43"/>
  <c r="H34" i="43"/>
  <c r="I34" i="43"/>
  <c r="J34" i="43"/>
  <c r="K34" i="43"/>
  <c r="L34" i="43"/>
  <c r="M34" i="43"/>
  <c r="B10" i="43"/>
  <c r="C10" i="43"/>
  <c r="D10" i="43"/>
  <c r="E10" i="43"/>
  <c r="F10" i="43"/>
  <c r="G10" i="43"/>
  <c r="H10" i="43"/>
  <c r="I10" i="43"/>
  <c r="J10" i="43"/>
  <c r="K10" i="43"/>
  <c r="L10" i="43"/>
  <c r="M10" i="43"/>
  <c r="B26" i="43"/>
  <c r="C26" i="43"/>
  <c r="D26" i="43"/>
  <c r="E26" i="43"/>
  <c r="F26" i="43"/>
  <c r="G26" i="43"/>
  <c r="H26" i="43"/>
  <c r="I26" i="43"/>
  <c r="J26" i="43"/>
  <c r="K26" i="43"/>
  <c r="L26" i="43"/>
  <c r="M26" i="43"/>
  <c r="B30" i="43"/>
  <c r="C30" i="43"/>
  <c r="D30" i="43"/>
  <c r="E30" i="43"/>
  <c r="F30" i="43"/>
  <c r="G30" i="43"/>
  <c r="H30" i="43"/>
  <c r="I30" i="43"/>
  <c r="J30" i="43"/>
  <c r="K30" i="43"/>
  <c r="L30" i="43"/>
  <c r="M30" i="43"/>
  <c r="B38" i="43"/>
  <c r="C38" i="43"/>
  <c r="D38" i="43"/>
  <c r="E38" i="43"/>
  <c r="F38" i="43"/>
  <c r="G38" i="43"/>
  <c r="H38" i="43"/>
  <c r="I38" i="43"/>
  <c r="J38" i="43"/>
  <c r="K38" i="43"/>
  <c r="L38" i="43"/>
  <c r="M38" i="43"/>
  <c r="B5" i="43"/>
  <c r="C5" i="43"/>
  <c r="D5" i="43"/>
  <c r="E5" i="43"/>
  <c r="F5" i="43"/>
  <c r="G5" i="43"/>
  <c r="H5" i="43"/>
  <c r="I5" i="43"/>
  <c r="J5" i="43"/>
  <c r="K5" i="43"/>
  <c r="L5" i="43"/>
  <c r="M5" i="43"/>
  <c r="B45" i="43"/>
  <c r="C45" i="43"/>
  <c r="D45" i="43"/>
  <c r="E45" i="43"/>
  <c r="F45" i="43"/>
  <c r="G45" i="43"/>
  <c r="H45" i="43"/>
  <c r="I45" i="43"/>
  <c r="J45" i="43"/>
  <c r="K45" i="43"/>
  <c r="L45" i="43"/>
  <c r="M45" i="43"/>
  <c r="B23" i="43"/>
  <c r="C23" i="43"/>
  <c r="D23" i="43"/>
  <c r="E23" i="43"/>
  <c r="F23" i="43"/>
  <c r="G23" i="43"/>
  <c r="H23" i="43"/>
  <c r="I23" i="43"/>
  <c r="J23" i="43"/>
  <c r="K23" i="43"/>
  <c r="L23" i="43"/>
  <c r="M23" i="43"/>
  <c r="B37" i="43"/>
  <c r="C37" i="43"/>
  <c r="D37" i="43"/>
  <c r="E37" i="43"/>
  <c r="F37" i="43"/>
  <c r="G37" i="43"/>
  <c r="H37" i="43"/>
  <c r="I37" i="43"/>
  <c r="J37" i="43"/>
  <c r="K37" i="43"/>
  <c r="L37" i="43"/>
  <c r="M37" i="43"/>
  <c r="B25" i="43"/>
  <c r="C25" i="43"/>
  <c r="D25" i="43"/>
  <c r="E25" i="43"/>
  <c r="F25" i="43"/>
  <c r="G25" i="43"/>
  <c r="H25" i="43"/>
  <c r="I25" i="43"/>
  <c r="J25" i="43"/>
  <c r="K25" i="43"/>
  <c r="L25" i="43"/>
  <c r="M25" i="43"/>
  <c r="B29" i="43"/>
  <c r="C29" i="43"/>
  <c r="D29" i="43"/>
  <c r="E29" i="43"/>
  <c r="F29" i="43"/>
  <c r="G29" i="43"/>
  <c r="H29" i="43"/>
  <c r="I29" i="43"/>
  <c r="J29" i="43"/>
  <c r="K29" i="43"/>
  <c r="L29" i="43"/>
  <c r="M29" i="43"/>
  <c r="B16" i="43"/>
  <c r="C16" i="43"/>
  <c r="D16" i="43"/>
  <c r="E16" i="43"/>
  <c r="F16" i="43"/>
  <c r="G16" i="43"/>
  <c r="H16" i="43"/>
  <c r="I16" i="43"/>
  <c r="J16" i="43"/>
  <c r="K16" i="43"/>
  <c r="L16" i="43"/>
  <c r="M16" i="43"/>
  <c r="B22" i="43"/>
  <c r="C22" i="43"/>
  <c r="D22" i="43"/>
  <c r="E22" i="43"/>
  <c r="F22" i="43"/>
  <c r="G22" i="43"/>
  <c r="H22" i="43"/>
  <c r="I22" i="43"/>
  <c r="J22" i="43"/>
  <c r="K22" i="43"/>
  <c r="L22" i="43"/>
  <c r="M22" i="43"/>
  <c r="C12" i="43"/>
  <c r="D12" i="43"/>
  <c r="E12" i="43"/>
  <c r="F12" i="43"/>
  <c r="G12" i="43"/>
  <c r="H12" i="43"/>
  <c r="I12" i="43"/>
  <c r="J12" i="43"/>
  <c r="K12" i="43"/>
  <c r="L12" i="43"/>
  <c r="M12" i="43"/>
  <c r="B12" i="43"/>
  <c r="I22" i="17"/>
  <c r="Y22" i="17" s="1"/>
  <c r="K22" i="31" s="1"/>
  <c r="Z64" i="44"/>
  <c r="O64" i="44"/>
  <c r="M22" i="17"/>
  <c r="AD22" i="17" s="1"/>
  <c r="P22" i="31" s="1"/>
  <c r="L22" i="17"/>
  <c r="AC22" i="17" s="1"/>
  <c r="O22" i="31" s="1"/>
  <c r="K22" i="17"/>
  <c r="J22" i="17"/>
  <c r="Z22" i="17" s="1"/>
  <c r="L22" i="31" s="1"/>
  <c r="H22" i="17"/>
  <c r="G22" i="17"/>
  <c r="V22" i="17" s="1"/>
  <c r="H22" i="31" s="1"/>
  <c r="F22" i="17"/>
  <c r="U22" i="17" s="1"/>
  <c r="G22" i="31" s="1"/>
  <c r="E22" i="17"/>
  <c r="D22" i="17"/>
  <c r="C22" i="17"/>
  <c r="Q22" i="17" s="1"/>
  <c r="C22" i="31" s="1"/>
  <c r="B22" i="17"/>
  <c r="A45" i="44"/>
  <c r="A44" i="44"/>
  <c r="A43" i="44"/>
  <c r="A42" i="44"/>
  <c r="A41" i="44"/>
  <c r="A40" i="44"/>
  <c r="A39" i="44"/>
  <c r="A38" i="44"/>
  <c r="A37" i="44"/>
  <c r="A36" i="44"/>
  <c r="A35" i="44"/>
  <c r="A34"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7" i="44"/>
  <c r="A6" i="44"/>
  <c r="A5" i="44"/>
  <c r="Z1" i="44"/>
  <c r="O1" i="44"/>
  <c r="C20" i="17"/>
  <c r="D20" i="17"/>
  <c r="E20" i="17"/>
  <c r="F20" i="17"/>
  <c r="G20" i="17"/>
  <c r="H20" i="17"/>
  <c r="I20" i="17"/>
  <c r="J20" i="17"/>
  <c r="K20" i="17"/>
  <c r="L20" i="17"/>
  <c r="M20" i="17"/>
  <c r="B20" i="17"/>
  <c r="M33" i="23" l="1"/>
  <c r="M32" i="26"/>
  <c r="M49" i="23"/>
  <c r="M48" i="26"/>
  <c r="M30" i="23"/>
  <c r="M29" i="26"/>
  <c r="E12" i="23"/>
  <c r="E11" i="26"/>
  <c r="I45" i="26"/>
  <c r="I46" i="23"/>
  <c r="M19" i="23"/>
  <c r="M18" i="26"/>
  <c r="M32" i="23"/>
  <c r="M31" i="26"/>
  <c r="E10" i="23"/>
  <c r="E9" i="26"/>
  <c r="I24" i="23"/>
  <c r="I23" i="26"/>
  <c r="J26" i="23"/>
  <c r="J25" i="26"/>
  <c r="B33" i="23"/>
  <c r="B32" i="26"/>
  <c r="B41" i="23"/>
  <c r="B40" i="26"/>
  <c r="B49" i="23"/>
  <c r="B48" i="26"/>
  <c r="B42" i="23"/>
  <c r="B41" i="26"/>
  <c r="B29" i="26"/>
  <c r="B30" i="23"/>
  <c r="B37" i="26"/>
  <c r="B38" i="23"/>
  <c r="B12" i="23"/>
  <c r="B11" i="26"/>
  <c r="J12" i="26"/>
  <c r="J13" i="23"/>
  <c r="J21" i="26"/>
  <c r="J22" i="23"/>
  <c r="J37" i="23"/>
  <c r="J36" i="26"/>
  <c r="J43" i="23"/>
  <c r="J42" i="26"/>
  <c r="J19" i="23"/>
  <c r="J18" i="26"/>
  <c r="J39" i="26"/>
  <c r="J40" i="23"/>
  <c r="F11" i="23"/>
  <c r="F10" i="26"/>
  <c r="F17" i="23"/>
  <c r="F16" i="26"/>
  <c r="F47" i="23"/>
  <c r="F46" i="26"/>
  <c r="F44" i="23"/>
  <c r="F43" i="26"/>
  <c r="F25" i="23"/>
  <c r="F24" i="26"/>
  <c r="F24" i="23"/>
  <c r="F23" i="26"/>
  <c r="F31" i="23"/>
  <c r="F30" i="26"/>
  <c r="J15" i="26"/>
  <c r="J16" i="23"/>
  <c r="M41" i="23"/>
  <c r="M40" i="26"/>
  <c r="I8" i="26"/>
  <c r="I9" i="23"/>
  <c r="I14" i="23"/>
  <c r="I13" i="26"/>
  <c r="I36" i="23"/>
  <c r="I35" i="26"/>
  <c r="M36" i="26"/>
  <c r="M37" i="23"/>
  <c r="E19" i="23"/>
  <c r="E18" i="26"/>
  <c r="E32" i="23"/>
  <c r="E31" i="26"/>
  <c r="I43" i="26"/>
  <c r="I44" i="23"/>
  <c r="E23" i="23"/>
  <c r="E22" i="26"/>
  <c r="B25" i="26"/>
  <c r="B26" i="23"/>
  <c r="F29" i="23"/>
  <c r="F28" i="26"/>
  <c r="F27" i="23"/>
  <c r="F26" i="26"/>
  <c r="F9" i="23"/>
  <c r="F8" i="26"/>
  <c r="F33" i="26"/>
  <c r="F34" i="23"/>
  <c r="F14" i="23"/>
  <c r="F13" i="26"/>
  <c r="F28" i="23"/>
  <c r="F27" i="26"/>
  <c r="F35" i="26"/>
  <c r="F36" i="23"/>
  <c r="F48" i="23"/>
  <c r="F47" i="26"/>
  <c r="B21" i="26"/>
  <c r="B22" i="23"/>
  <c r="B36" i="26"/>
  <c r="B37" i="23"/>
  <c r="B43" i="23"/>
  <c r="B42" i="26"/>
  <c r="B19" i="23"/>
  <c r="B18" i="26"/>
  <c r="B40" i="23"/>
  <c r="B39" i="26"/>
  <c r="B32" i="23"/>
  <c r="B31" i="26"/>
  <c r="J44" i="26"/>
  <c r="J45" i="23"/>
  <c r="J9" i="26"/>
  <c r="J10" i="23"/>
  <c r="J35" i="23"/>
  <c r="J34" i="26"/>
  <c r="J20" i="26"/>
  <c r="J21" i="23"/>
  <c r="J23" i="23"/>
  <c r="J22" i="26"/>
  <c r="B16" i="23"/>
  <c r="B15" i="26"/>
  <c r="I21" i="17"/>
  <c r="Y21" i="17" s="1"/>
  <c r="K21" i="31" s="1"/>
  <c r="I26" i="23"/>
  <c r="I25" i="26"/>
  <c r="E19" i="26"/>
  <c r="E20" i="23"/>
  <c r="M29" i="23"/>
  <c r="M28" i="26"/>
  <c r="I41" i="23"/>
  <c r="I40" i="26"/>
  <c r="E27" i="23"/>
  <c r="E26" i="26"/>
  <c r="M8" i="26"/>
  <c r="M9" i="23"/>
  <c r="I42" i="23"/>
  <c r="I41" i="26"/>
  <c r="E34" i="23"/>
  <c r="E33" i="26"/>
  <c r="I29" i="26"/>
  <c r="I30" i="23"/>
  <c r="E14" i="23"/>
  <c r="E13" i="26"/>
  <c r="M28" i="23"/>
  <c r="M27" i="26"/>
  <c r="I12" i="23"/>
  <c r="I11" i="26"/>
  <c r="M36" i="23"/>
  <c r="M35" i="26"/>
  <c r="E35" i="26"/>
  <c r="E36" i="23"/>
  <c r="I12" i="26"/>
  <c r="I13" i="23"/>
  <c r="E48" i="23"/>
  <c r="E47" i="26"/>
  <c r="I21" i="26"/>
  <c r="I22" i="23"/>
  <c r="M46" i="23"/>
  <c r="M45" i="26"/>
  <c r="E46" i="23"/>
  <c r="E45" i="26"/>
  <c r="I36" i="26"/>
  <c r="I37" i="23"/>
  <c r="M18" i="23"/>
  <c r="M17" i="26"/>
  <c r="E17" i="26"/>
  <c r="E18" i="23"/>
  <c r="I43" i="23"/>
  <c r="I42" i="26"/>
  <c r="M38" i="26"/>
  <c r="M39" i="23"/>
  <c r="E38" i="26"/>
  <c r="E39" i="23"/>
  <c r="I19" i="23"/>
  <c r="I18" i="26"/>
  <c r="M15" i="23"/>
  <c r="M14" i="26"/>
  <c r="E15" i="23"/>
  <c r="E14" i="26"/>
  <c r="I39" i="26"/>
  <c r="I40" i="23"/>
  <c r="M10" i="26"/>
  <c r="M11" i="23"/>
  <c r="E10" i="26"/>
  <c r="E11" i="23"/>
  <c r="I32" i="23"/>
  <c r="I31" i="26"/>
  <c r="M17" i="23"/>
  <c r="M16" i="26"/>
  <c r="E17" i="23"/>
  <c r="E16" i="26"/>
  <c r="I45" i="23"/>
  <c r="I44" i="26"/>
  <c r="M47" i="23"/>
  <c r="M46" i="26"/>
  <c r="E46" i="26"/>
  <c r="E47" i="23"/>
  <c r="I10" i="23"/>
  <c r="I9" i="26"/>
  <c r="M43" i="26"/>
  <c r="M44" i="23"/>
  <c r="E44" i="23"/>
  <c r="E43" i="26"/>
  <c r="I34" i="26"/>
  <c r="I35" i="23"/>
  <c r="M25" i="23"/>
  <c r="M24" i="26"/>
  <c r="E25" i="23"/>
  <c r="E24" i="26"/>
  <c r="I21" i="23"/>
  <c r="I20" i="26"/>
  <c r="M23" i="26"/>
  <c r="M24" i="23"/>
  <c r="E24" i="23"/>
  <c r="E23" i="26"/>
  <c r="I23" i="23"/>
  <c r="I22" i="26"/>
  <c r="M30" i="26"/>
  <c r="M31" i="23"/>
  <c r="E30" i="26"/>
  <c r="E31" i="23"/>
  <c r="M25" i="26"/>
  <c r="M26" i="23"/>
  <c r="E41" i="23"/>
  <c r="E40" i="26"/>
  <c r="I33" i="26"/>
  <c r="I34" i="23"/>
  <c r="I27" i="26"/>
  <c r="I28" i="23"/>
  <c r="I48" i="23"/>
  <c r="I47" i="26"/>
  <c r="M42" i="26"/>
  <c r="M43" i="23"/>
  <c r="M40" i="23"/>
  <c r="M39" i="26"/>
  <c r="E44" i="26"/>
  <c r="E45" i="23"/>
  <c r="M34" i="26"/>
  <c r="M35" i="23"/>
  <c r="M23" i="23"/>
  <c r="M22" i="26"/>
  <c r="J32" i="26"/>
  <c r="J33" i="23"/>
  <c r="J41" i="23"/>
  <c r="J40" i="26"/>
  <c r="J48" i="26"/>
  <c r="J49" i="23"/>
  <c r="J42" i="23"/>
  <c r="J41" i="26"/>
  <c r="J29" i="26"/>
  <c r="J30" i="23"/>
  <c r="J38" i="23"/>
  <c r="J37" i="26"/>
  <c r="J11" i="26"/>
  <c r="J12" i="23"/>
  <c r="B13" i="23"/>
  <c r="B12" i="26"/>
  <c r="F46" i="23"/>
  <c r="F45" i="26"/>
  <c r="F17" i="26"/>
  <c r="F18" i="23"/>
  <c r="F39" i="23"/>
  <c r="F38" i="26"/>
  <c r="F15" i="23"/>
  <c r="F14" i="26"/>
  <c r="J31" i="26"/>
  <c r="J32" i="23"/>
  <c r="B45" i="23"/>
  <c r="B44" i="26"/>
  <c r="B10" i="23"/>
  <c r="B9" i="26"/>
  <c r="B35" i="23"/>
  <c r="B34" i="26"/>
  <c r="B20" i="26"/>
  <c r="B21" i="23"/>
  <c r="B22" i="26"/>
  <c r="B23" i="23"/>
  <c r="F16" i="23"/>
  <c r="F15" i="26"/>
  <c r="M19" i="26"/>
  <c r="M20" i="23"/>
  <c r="I32" i="26"/>
  <c r="I33" i="23"/>
  <c r="E29" i="23"/>
  <c r="E28" i="26"/>
  <c r="M27" i="23"/>
  <c r="M26" i="26"/>
  <c r="I49" i="23"/>
  <c r="I48" i="26"/>
  <c r="E8" i="26"/>
  <c r="E9" i="23"/>
  <c r="M34" i="23"/>
  <c r="M33" i="26"/>
  <c r="M14" i="23"/>
  <c r="M13" i="26"/>
  <c r="I37" i="26"/>
  <c r="I38" i="23"/>
  <c r="E28" i="23"/>
  <c r="E27" i="26"/>
  <c r="M48" i="23"/>
  <c r="M47" i="26"/>
  <c r="M16" i="23"/>
  <c r="M15" i="26"/>
  <c r="E16" i="23"/>
  <c r="E15" i="26"/>
  <c r="H26" i="23"/>
  <c r="H25" i="26"/>
  <c r="L19" i="26"/>
  <c r="L20" i="23"/>
  <c r="D19" i="26"/>
  <c r="D20" i="23"/>
  <c r="H33" i="23"/>
  <c r="H32" i="26"/>
  <c r="L28" i="26"/>
  <c r="L29" i="23"/>
  <c r="D29" i="23"/>
  <c r="D28" i="26"/>
  <c r="H41" i="23"/>
  <c r="H40" i="26"/>
  <c r="L26" i="26"/>
  <c r="L27" i="23"/>
  <c r="D27" i="23"/>
  <c r="D26" i="26"/>
  <c r="H49" i="23"/>
  <c r="H48" i="26"/>
  <c r="L8" i="26"/>
  <c r="L9" i="23"/>
  <c r="D9" i="23"/>
  <c r="D8" i="26"/>
  <c r="H42" i="23"/>
  <c r="H41" i="26"/>
  <c r="L34" i="23"/>
  <c r="L33" i="26"/>
  <c r="D34" i="23"/>
  <c r="D33" i="26"/>
  <c r="H29" i="26"/>
  <c r="H30" i="23"/>
  <c r="L13" i="26"/>
  <c r="L14" i="23"/>
  <c r="D14" i="23"/>
  <c r="D13" i="26"/>
  <c r="H38" i="23"/>
  <c r="H37" i="26"/>
  <c r="L27" i="26"/>
  <c r="L28" i="23"/>
  <c r="D28" i="23"/>
  <c r="D27" i="26"/>
  <c r="H11" i="26"/>
  <c r="H12" i="23"/>
  <c r="L36" i="23"/>
  <c r="L35" i="26"/>
  <c r="D36" i="23"/>
  <c r="D35" i="26"/>
  <c r="H12" i="26"/>
  <c r="H13" i="23"/>
  <c r="L48" i="23"/>
  <c r="L47" i="26"/>
  <c r="D48" i="23"/>
  <c r="D47" i="26"/>
  <c r="H22" i="23"/>
  <c r="H21" i="26"/>
  <c r="L46" i="23"/>
  <c r="L45" i="26"/>
  <c r="D46" i="23"/>
  <c r="D45" i="26"/>
  <c r="H36" i="26"/>
  <c r="H37" i="23"/>
  <c r="L18" i="23"/>
  <c r="L17" i="26"/>
  <c r="D18" i="23"/>
  <c r="D17" i="26"/>
  <c r="H43" i="23"/>
  <c r="H42" i="26"/>
  <c r="L39" i="23"/>
  <c r="L38" i="26"/>
  <c r="D39" i="23"/>
  <c r="D38" i="26"/>
  <c r="H18" i="26"/>
  <c r="H19" i="23"/>
  <c r="L14" i="26"/>
  <c r="L15" i="23"/>
  <c r="D15" i="23"/>
  <c r="D14" i="26"/>
  <c r="H39" i="26"/>
  <c r="H40" i="23"/>
  <c r="L10" i="26"/>
  <c r="L11" i="23"/>
  <c r="D11" i="23"/>
  <c r="D10" i="26"/>
  <c r="H32" i="23"/>
  <c r="H31" i="26"/>
  <c r="L17" i="23"/>
  <c r="L16" i="26"/>
  <c r="D17" i="23"/>
  <c r="D16" i="26"/>
  <c r="H45" i="23"/>
  <c r="H44" i="26"/>
  <c r="L46" i="26"/>
  <c r="L47" i="23"/>
  <c r="D47" i="23"/>
  <c r="D46" i="26"/>
  <c r="H10" i="23"/>
  <c r="H9" i="26"/>
  <c r="L44" i="23"/>
  <c r="L43" i="26"/>
  <c r="D44" i="23"/>
  <c r="D43" i="26"/>
  <c r="H34" i="26"/>
  <c r="H35" i="23"/>
  <c r="L25" i="23"/>
  <c r="L24" i="26"/>
  <c r="D24" i="26"/>
  <c r="D25" i="23"/>
  <c r="H21" i="23"/>
  <c r="H20" i="26"/>
  <c r="L24" i="23"/>
  <c r="L23" i="26"/>
  <c r="D24" i="23"/>
  <c r="D23" i="26"/>
  <c r="H23" i="23"/>
  <c r="H22" i="26"/>
  <c r="L30" i="26"/>
  <c r="L31" i="23"/>
  <c r="D31" i="23"/>
  <c r="D30" i="26"/>
  <c r="I19" i="26"/>
  <c r="I20" i="23"/>
  <c r="E49" i="23"/>
  <c r="E48" i="26"/>
  <c r="M37" i="26"/>
  <c r="M38" i="23"/>
  <c r="M12" i="26"/>
  <c r="M13" i="23"/>
  <c r="E37" i="23"/>
  <c r="E36" i="26"/>
  <c r="I15" i="23"/>
  <c r="I14" i="26"/>
  <c r="M45" i="23"/>
  <c r="M44" i="26"/>
  <c r="E34" i="26"/>
  <c r="E35" i="23"/>
  <c r="I31" i="23"/>
  <c r="I30" i="26"/>
  <c r="F19" i="26"/>
  <c r="F20" i="23"/>
  <c r="L16" i="23"/>
  <c r="L15" i="26"/>
  <c r="G26" i="23"/>
  <c r="G25" i="26"/>
  <c r="C19" i="26"/>
  <c r="C20" i="23"/>
  <c r="K28" i="26"/>
  <c r="K29" i="23"/>
  <c r="G41" i="23"/>
  <c r="G40" i="26"/>
  <c r="C26" i="26"/>
  <c r="C27" i="23"/>
  <c r="K8" i="26"/>
  <c r="K9" i="23"/>
  <c r="G42" i="23"/>
  <c r="G41" i="26"/>
  <c r="C34" i="23"/>
  <c r="C33" i="26"/>
  <c r="K13" i="26"/>
  <c r="K14" i="23"/>
  <c r="G37" i="26"/>
  <c r="G38" i="23"/>
  <c r="C28" i="23"/>
  <c r="C27" i="26"/>
  <c r="K36" i="23"/>
  <c r="K35" i="26"/>
  <c r="G12" i="26"/>
  <c r="G13" i="23"/>
  <c r="C47" i="26"/>
  <c r="C48" i="23"/>
  <c r="K46" i="23"/>
  <c r="K45" i="26"/>
  <c r="K18" i="23"/>
  <c r="K17" i="26"/>
  <c r="G43" i="23"/>
  <c r="G42" i="26"/>
  <c r="C39" i="23"/>
  <c r="C38" i="26"/>
  <c r="K15" i="23"/>
  <c r="K14" i="26"/>
  <c r="G39" i="26"/>
  <c r="G40" i="23"/>
  <c r="C10" i="26"/>
  <c r="C11" i="23"/>
  <c r="K17" i="23"/>
  <c r="K16" i="26"/>
  <c r="G45" i="23"/>
  <c r="G44" i="26"/>
  <c r="C46" i="26"/>
  <c r="C47" i="23"/>
  <c r="C44" i="23"/>
  <c r="C43" i="26"/>
  <c r="K24" i="26"/>
  <c r="K25" i="23"/>
  <c r="G21" i="23"/>
  <c r="G20" i="26"/>
  <c r="C24" i="23"/>
  <c r="C23" i="26"/>
  <c r="K31" i="23"/>
  <c r="K30" i="26"/>
  <c r="I28" i="26"/>
  <c r="I29" i="23"/>
  <c r="E42" i="23"/>
  <c r="E41" i="26"/>
  <c r="M12" i="23"/>
  <c r="M11" i="26"/>
  <c r="E22" i="23"/>
  <c r="E21" i="26"/>
  <c r="I39" i="23"/>
  <c r="I38" i="26"/>
  <c r="I16" i="26"/>
  <c r="I17" i="23"/>
  <c r="I25" i="23"/>
  <c r="I24" i="26"/>
  <c r="G16" i="23"/>
  <c r="G15" i="26"/>
  <c r="D16" i="23"/>
  <c r="D15" i="26"/>
  <c r="K20" i="23"/>
  <c r="K19" i="26"/>
  <c r="G33" i="23"/>
  <c r="G32" i="26"/>
  <c r="C29" i="23"/>
  <c r="C28" i="26"/>
  <c r="K27" i="23"/>
  <c r="K26" i="26"/>
  <c r="G49" i="23"/>
  <c r="G48" i="26"/>
  <c r="C8" i="26"/>
  <c r="C9" i="23"/>
  <c r="K34" i="23"/>
  <c r="K33" i="26"/>
  <c r="G30" i="23"/>
  <c r="G29" i="26"/>
  <c r="C14" i="23"/>
  <c r="C13" i="26"/>
  <c r="K27" i="26"/>
  <c r="K28" i="23"/>
  <c r="G12" i="23"/>
  <c r="G11" i="26"/>
  <c r="C36" i="23"/>
  <c r="C35" i="26"/>
  <c r="K48" i="23"/>
  <c r="K47" i="26"/>
  <c r="G22" i="23"/>
  <c r="G21" i="26"/>
  <c r="C46" i="23"/>
  <c r="C45" i="26"/>
  <c r="G36" i="26"/>
  <c r="G37" i="23"/>
  <c r="C18" i="23"/>
  <c r="C17" i="26"/>
  <c r="K39" i="23"/>
  <c r="K38" i="26"/>
  <c r="G18" i="26"/>
  <c r="G19" i="23"/>
  <c r="C14" i="26"/>
  <c r="C15" i="23"/>
  <c r="K10" i="26"/>
  <c r="K11" i="23"/>
  <c r="G31" i="26"/>
  <c r="G32" i="23"/>
  <c r="C17" i="23"/>
  <c r="C16" i="26"/>
  <c r="K47" i="23"/>
  <c r="K46" i="26"/>
  <c r="G10" i="23"/>
  <c r="G9" i="26"/>
  <c r="K44" i="23"/>
  <c r="K43" i="26"/>
  <c r="G34" i="26"/>
  <c r="G35" i="23"/>
  <c r="C25" i="23"/>
  <c r="C24" i="26"/>
  <c r="K24" i="23"/>
  <c r="K23" i="26"/>
  <c r="G23" i="23"/>
  <c r="G22" i="26"/>
  <c r="C30" i="26"/>
  <c r="C31" i="23"/>
  <c r="K15" i="26"/>
  <c r="K16" i="23"/>
  <c r="C16" i="23"/>
  <c r="C15" i="26"/>
  <c r="F26" i="23"/>
  <c r="F25" i="26"/>
  <c r="J20" i="23"/>
  <c r="J19" i="26"/>
  <c r="B20" i="23"/>
  <c r="B19" i="26"/>
  <c r="F33" i="23"/>
  <c r="F32" i="26"/>
  <c r="J28" i="26"/>
  <c r="J29" i="23"/>
  <c r="B28" i="26"/>
  <c r="B29" i="23"/>
  <c r="F40" i="26"/>
  <c r="F41" i="23"/>
  <c r="J26" i="26"/>
  <c r="J27" i="23"/>
  <c r="B26" i="26"/>
  <c r="B27" i="23"/>
  <c r="F21" i="17"/>
  <c r="U21" i="17" s="1"/>
  <c r="G21" i="31" s="1"/>
  <c r="F49" i="23"/>
  <c r="F48" i="26"/>
  <c r="J8" i="26"/>
  <c r="J9" i="23"/>
  <c r="B9" i="23"/>
  <c r="B8" i="26"/>
  <c r="F42" i="23"/>
  <c r="F41" i="26"/>
  <c r="J33" i="26"/>
  <c r="J34" i="23"/>
  <c r="B34" i="23"/>
  <c r="B33" i="26"/>
  <c r="F29" i="26"/>
  <c r="F30" i="23"/>
  <c r="J14" i="23"/>
  <c r="J13" i="26"/>
  <c r="B13" i="26"/>
  <c r="B14" i="23"/>
  <c r="F37" i="26"/>
  <c r="F38" i="23"/>
  <c r="J27" i="26"/>
  <c r="J28" i="23"/>
  <c r="B27" i="26"/>
  <c r="B28" i="23"/>
  <c r="F11" i="26"/>
  <c r="F12" i="23"/>
  <c r="J35" i="26"/>
  <c r="J36" i="23"/>
  <c r="B36" i="23"/>
  <c r="B35" i="26"/>
  <c r="F12" i="26"/>
  <c r="F13" i="23"/>
  <c r="J47" i="26"/>
  <c r="J48" i="23"/>
  <c r="B48" i="23"/>
  <c r="B47" i="26"/>
  <c r="F21" i="26"/>
  <c r="F22" i="23"/>
  <c r="J46" i="23"/>
  <c r="J45" i="26"/>
  <c r="B46" i="23"/>
  <c r="B45" i="26"/>
  <c r="F36" i="26"/>
  <c r="F37" i="23"/>
  <c r="J18" i="23"/>
  <c r="J17" i="26"/>
  <c r="B18" i="23"/>
  <c r="B17" i="26"/>
  <c r="F43" i="23"/>
  <c r="F42" i="26"/>
  <c r="J39" i="23"/>
  <c r="J38" i="26"/>
  <c r="B38" i="26"/>
  <c r="B39" i="23"/>
  <c r="F18" i="26"/>
  <c r="F19" i="23"/>
  <c r="J14" i="26"/>
  <c r="J15" i="23"/>
  <c r="B14" i="26"/>
  <c r="B15" i="23"/>
  <c r="F40" i="23"/>
  <c r="F39" i="26"/>
  <c r="J10" i="26"/>
  <c r="J11" i="23"/>
  <c r="B11" i="23"/>
  <c r="B10" i="26"/>
  <c r="F32" i="23"/>
  <c r="F31" i="26"/>
  <c r="J17" i="23"/>
  <c r="J16" i="26"/>
  <c r="B17" i="23"/>
  <c r="B16" i="26"/>
  <c r="F45" i="23"/>
  <c r="F44" i="26"/>
  <c r="J46" i="26"/>
  <c r="J47" i="23"/>
  <c r="B47" i="23"/>
  <c r="B46" i="26"/>
  <c r="F10" i="23"/>
  <c r="F9" i="26"/>
  <c r="J44" i="23"/>
  <c r="J43" i="26"/>
  <c r="B44" i="23"/>
  <c r="B43" i="26"/>
  <c r="F35" i="23"/>
  <c r="F34" i="26"/>
  <c r="J25" i="23"/>
  <c r="J24" i="26"/>
  <c r="B25" i="23"/>
  <c r="B24" i="26"/>
  <c r="F20" i="26"/>
  <c r="F21" i="23"/>
  <c r="J24" i="23"/>
  <c r="J23" i="26"/>
  <c r="B24" i="23"/>
  <c r="B23" i="26"/>
  <c r="F22" i="26"/>
  <c r="F23" i="23"/>
  <c r="J31" i="23"/>
  <c r="J30" i="26"/>
  <c r="B31" i="23"/>
  <c r="B30" i="26"/>
  <c r="E33" i="23"/>
  <c r="E32" i="26"/>
  <c r="M41" i="26"/>
  <c r="M42" i="23"/>
  <c r="E37" i="26"/>
  <c r="E38" i="23"/>
  <c r="M21" i="26"/>
  <c r="M22" i="23"/>
  <c r="E42" i="26"/>
  <c r="E43" i="23"/>
  <c r="I10" i="26"/>
  <c r="I11" i="23"/>
  <c r="M9" i="26"/>
  <c r="M10" i="23"/>
  <c r="E21" i="23"/>
  <c r="E20" i="26"/>
  <c r="I16" i="23"/>
  <c r="I15" i="26"/>
  <c r="L25" i="26"/>
  <c r="L26" i="23"/>
  <c r="D26" i="23"/>
  <c r="D25" i="26"/>
  <c r="H20" i="23"/>
  <c r="H19" i="26"/>
  <c r="L33" i="23"/>
  <c r="L32" i="26"/>
  <c r="D33" i="23"/>
  <c r="D32" i="26"/>
  <c r="H28" i="26"/>
  <c r="H29" i="23"/>
  <c r="L41" i="23"/>
  <c r="L40" i="26"/>
  <c r="D41" i="23"/>
  <c r="D40" i="26"/>
  <c r="H27" i="23"/>
  <c r="H26" i="26"/>
  <c r="L49" i="23"/>
  <c r="L48" i="26"/>
  <c r="D49" i="23"/>
  <c r="D48" i="26"/>
  <c r="H8" i="26"/>
  <c r="H9" i="23"/>
  <c r="L42" i="23"/>
  <c r="L41" i="26"/>
  <c r="D41" i="26"/>
  <c r="D42" i="23"/>
  <c r="H33" i="26"/>
  <c r="H34" i="23"/>
  <c r="L30" i="23"/>
  <c r="L29" i="26"/>
  <c r="D30" i="23"/>
  <c r="D29" i="26"/>
  <c r="H14" i="23"/>
  <c r="H13" i="26"/>
  <c r="L37" i="26"/>
  <c r="L38" i="23"/>
  <c r="D37" i="26"/>
  <c r="D38" i="23"/>
  <c r="H28" i="23"/>
  <c r="H27" i="26"/>
  <c r="L11" i="26"/>
  <c r="L12" i="23"/>
  <c r="D12" i="23"/>
  <c r="D11" i="26"/>
  <c r="H35" i="26"/>
  <c r="H36" i="23"/>
  <c r="L12" i="26"/>
  <c r="L13" i="23"/>
  <c r="D13" i="23"/>
  <c r="D12" i="26"/>
  <c r="H48" i="23"/>
  <c r="H47" i="26"/>
  <c r="L21" i="26"/>
  <c r="L22" i="23"/>
  <c r="D21" i="26"/>
  <c r="D22" i="23"/>
  <c r="H46" i="23"/>
  <c r="H45" i="26"/>
  <c r="L37" i="23"/>
  <c r="L36" i="26"/>
  <c r="D36" i="26"/>
  <c r="D37" i="23"/>
  <c r="H17" i="26"/>
  <c r="H18" i="23"/>
  <c r="L42" i="26"/>
  <c r="L43" i="23"/>
  <c r="D42" i="26"/>
  <c r="D43" i="23"/>
  <c r="H39" i="23"/>
  <c r="H38" i="26"/>
  <c r="L19" i="23"/>
  <c r="L18" i="26"/>
  <c r="D18" i="26"/>
  <c r="D19" i="23"/>
  <c r="H15" i="23"/>
  <c r="H14" i="26"/>
  <c r="L40" i="23"/>
  <c r="L39" i="26"/>
  <c r="D40" i="23"/>
  <c r="D39" i="26"/>
  <c r="H10" i="26"/>
  <c r="H11" i="23"/>
  <c r="L31" i="26"/>
  <c r="L32" i="23"/>
  <c r="D32" i="23"/>
  <c r="D31" i="26"/>
  <c r="H16" i="26"/>
  <c r="H17" i="23"/>
  <c r="L44" i="26"/>
  <c r="L45" i="23"/>
  <c r="D45" i="23"/>
  <c r="D44" i="26"/>
  <c r="H47" i="23"/>
  <c r="H46" i="26"/>
  <c r="L9" i="26"/>
  <c r="L10" i="23"/>
  <c r="D10" i="23"/>
  <c r="D9" i="26"/>
  <c r="H44" i="23"/>
  <c r="H43" i="26"/>
  <c r="L35" i="23"/>
  <c r="L34" i="26"/>
  <c r="D35" i="23"/>
  <c r="D34" i="26"/>
  <c r="H25" i="23"/>
  <c r="H24" i="26"/>
  <c r="L20" i="26"/>
  <c r="L21" i="23"/>
  <c r="D20" i="26"/>
  <c r="D21" i="23"/>
  <c r="H24" i="23"/>
  <c r="H23" i="26"/>
  <c r="L22" i="26"/>
  <c r="L23" i="23"/>
  <c r="D22" i="26"/>
  <c r="D23" i="23"/>
  <c r="H31" i="23"/>
  <c r="H30" i="26"/>
  <c r="E26" i="23"/>
  <c r="E25" i="26"/>
  <c r="I27" i="23"/>
  <c r="I26" i="26"/>
  <c r="E29" i="26"/>
  <c r="E30" i="23"/>
  <c r="E13" i="23"/>
  <c r="E12" i="26"/>
  <c r="I17" i="26"/>
  <c r="I18" i="23"/>
  <c r="E40" i="23"/>
  <c r="E39" i="26"/>
  <c r="I47" i="23"/>
  <c r="I46" i="26"/>
  <c r="M21" i="23"/>
  <c r="M20" i="26"/>
  <c r="H16" i="23"/>
  <c r="H15" i="26"/>
  <c r="K26" i="23"/>
  <c r="K25" i="26"/>
  <c r="C25" i="26"/>
  <c r="C26" i="23"/>
  <c r="G19" i="26"/>
  <c r="G20" i="23"/>
  <c r="K32" i="26"/>
  <c r="K33" i="23"/>
  <c r="C33" i="23"/>
  <c r="C32" i="26"/>
  <c r="G29" i="23"/>
  <c r="G28" i="26"/>
  <c r="K41" i="23"/>
  <c r="K40" i="26"/>
  <c r="C41" i="23"/>
  <c r="C40" i="26"/>
  <c r="G27" i="23"/>
  <c r="G26" i="26"/>
  <c r="K48" i="26"/>
  <c r="K49" i="23"/>
  <c r="C21" i="17"/>
  <c r="C49" i="23"/>
  <c r="C48" i="26"/>
  <c r="G9" i="23"/>
  <c r="G8" i="26"/>
  <c r="K42" i="23"/>
  <c r="K41" i="26"/>
  <c r="C41" i="26"/>
  <c r="C42" i="23"/>
  <c r="G33" i="26"/>
  <c r="G34" i="23"/>
  <c r="K29" i="26"/>
  <c r="K30" i="23"/>
  <c r="C30" i="23"/>
  <c r="C29" i="26"/>
  <c r="G13" i="26"/>
  <c r="G14" i="23"/>
  <c r="K38" i="23"/>
  <c r="K37" i="26"/>
  <c r="C37" i="26"/>
  <c r="C38" i="23"/>
  <c r="G28" i="23"/>
  <c r="G27" i="26"/>
  <c r="K11" i="26"/>
  <c r="K12" i="23"/>
  <c r="C12" i="23"/>
  <c r="C11" i="26"/>
  <c r="G35" i="26"/>
  <c r="G36" i="23"/>
  <c r="K12" i="26"/>
  <c r="K13" i="23"/>
  <c r="C13" i="23"/>
  <c r="C12" i="26"/>
  <c r="G48" i="23"/>
  <c r="G47" i="26"/>
  <c r="K21" i="26"/>
  <c r="K22" i="23"/>
  <c r="C21" i="26"/>
  <c r="C22" i="23"/>
  <c r="G46" i="23"/>
  <c r="G45" i="26"/>
  <c r="K36" i="26"/>
  <c r="K37" i="23"/>
  <c r="C37" i="23"/>
  <c r="C36" i="26"/>
  <c r="G18" i="23"/>
  <c r="G17" i="26"/>
  <c r="K43" i="23"/>
  <c r="K42" i="26"/>
  <c r="C43" i="23"/>
  <c r="C42" i="26"/>
  <c r="G39" i="23"/>
  <c r="G38" i="26"/>
  <c r="K18" i="26"/>
  <c r="K19" i="23"/>
  <c r="C18" i="26"/>
  <c r="C19" i="23"/>
  <c r="G15" i="23"/>
  <c r="G14" i="26"/>
  <c r="K40" i="23"/>
  <c r="K39" i="26"/>
  <c r="C40" i="23"/>
  <c r="C39" i="26"/>
  <c r="G11" i="23"/>
  <c r="G10" i="26"/>
  <c r="K31" i="26"/>
  <c r="K32" i="23"/>
  <c r="C32" i="23"/>
  <c r="C31" i="26"/>
  <c r="G17" i="23"/>
  <c r="G16" i="26"/>
  <c r="K44" i="26"/>
  <c r="K45" i="23"/>
  <c r="C45" i="23"/>
  <c r="C44" i="26"/>
  <c r="G47" i="23"/>
  <c r="G46" i="26"/>
  <c r="K9" i="26"/>
  <c r="K10" i="23"/>
  <c r="C9" i="26"/>
  <c r="C10" i="23"/>
  <c r="G43" i="26"/>
  <c r="G44" i="23"/>
  <c r="K34" i="26"/>
  <c r="K35" i="23"/>
  <c r="C34" i="26"/>
  <c r="C35" i="23"/>
  <c r="G25" i="23"/>
  <c r="G24" i="26"/>
  <c r="K21" i="23"/>
  <c r="K20" i="26"/>
  <c r="C21" i="23"/>
  <c r="C20" i="26"/>
  <c r="G23" i="26"/>
  <c r="G24" i="23"/>
  <c r="K23" i="23"/>
  <c r="K22" i="26"/>
  <c r="C23" i="23"/>
  <c r="C22" i="26"/>
  <c r="G31" i="23"/>
  <c r="G30" i="26"/>
  <c r="J107" i="19"/>
  <c r="J99" i="19"/>
  <c r="Q42" i="19"/>
  <c r="Q54" i="19"/>
  <c r="Q34" i="19"/>
  <c r="R37" i="19"/>
  <c r="Q30" i="19"/>
  <c r="Q66" i="19"/>
  <c r="Q50" i="19"/>
  <c r="Q38" i="19"/>
  <c r="Q70" i="19"/>
  <c r="R53" i="19"/>
  <c r="Q86" i="19"/>
  <c r="R5" i="19"/>
  <c r="Q82" i="19"/>
  <c r="Q46" i="19"/>
  <c r="Q78" i="19"/>
  <c r="Q26" i="19"/>
  <c r="Q36" i="19"/>
  <c r="Q32" i="19"/>
  <c r="R63" i="19"/>
  <c r="Q28" i="19"/>
  <c r="R84" i="19"/>
  <c r="Q17" i="19"/>
  <c r="Q44" i="19"/>
  <c r="Q40" i="19"/>
  <c r="R77" i="19"/>
  <c r="R49" i="19"/>
  <c r="Q74" i="19"/>
  <c r="R45" i="19"/>
  <c r="R91" i="19"/>
  <c r="R87" i="19"/>
  <c r="R83" i="19"/>
  <c r="R65" i="19"/>
  <c r="S65" i="19" s="1"/>
  <c r="R41" i="19"/>
  <c r="R89" i="19"/>
  <c r="R85" i="19"/>
  <c r="R57" i="19"/>
  <c r="Q89" i="19"/>
  <c r="Q22" i="19"/>
  <c r="Q10" i="19"/>
  <c r="R79" i="19"/>
  <c r="Q60" i="19"/>
  <c r="Q18" i="19"/>
  <c r="R17" i="19"/>
  <c r="Q6" i="19"/>
  <c r="Q90" i="19"/>
  <c r="Q56" i="19"/>
  <c r="R13" i="19"/>
  <c r="Q84" i="19"/>
  <c r="Q52" i="19"/>
  <c r="R9" i="19"/>
  <c r="Q14" i="19"/>
  <c r="Q88" i="19"/>
  <c r="X22" i="17"/>
  <c r="J22" i="31" s="1"/>
  <c r="AA22" i="17"/>
  <c r="M22" i="31" s="1"/>
  <c r="P22" i="17"/>
  <c r="B22" i="31" s="1"/>
  <c r="G44" i="17"/>
  <c r="S22" i="17"/>
  <c r="E22" i="31" s="1"/>
  <c r="AE22" i="17"/>
  <c r="Q22" i="31" s="1"/>
  <c r="J44" i="17"/>
  <c r="AB22" i="17"/>
  <c r="N22" i="31" s="1"/>
  <c r="R22" i="17"/>
  <c r="D22" i="31" s="1"/>
  <c r="I44" i="17"/>
  <c r="H44" i="17"/>
  <c r="T22" i="17"/>
  <c r="F22" i="31" s="1"/>
  <c r="W22" i="17"/>
  <c r="I22" i="31" s="1"/>
  <c r="Q39" i="19"/>
  <c r="S39" i="19" s="1"/>
  <c r="J106" i="19"/>
  <c r="R44" i="19"/>
  <c r="Q23" i="19"/>
  <c r="S23" i="19" s="1"/>
  <c r="R12" i="19"/>
  <c r="S12" i="19" s="1"/>
  <c r="Q73" i="19"/>
  <c r="Q80" i="19"/>
  <c r="Q48" i="19"/>
  <c r="Q16" i="19"/>
  <c r="Q55" i="19"/>
  <c r="S55" i="19" s="1"/>
  <c r="Q79" i="19"/>
  <c r="R68" i="19"/>
  <c r="S68" i="19" s="1"/>
  <c r="Q33" i="19"/>
  <c r="Q71" i="19"/>
  <c r="S71" i="19" s="1"/>
  <c r="R60" i="19"/>
  <c r="R28" i="19"/>
  <c r="Q25" i="19"/>
  <c r="Q49" i="19"/>
  <c r="S49" i="19" s="1"/>
  <c r="Q31" i="19"/>
  <c r="S31" i="19" s="1"/>
  <c r="R20" i="19"/>
  <c r="S20" i="19" s="1"/>
  <c r="I112" i="19"/>
  <c r="R66" i="19"/>
  <c r="R26" i="19"/>
  <c r="R18" i="19"/>
  <c r="R4" i="19"/>
  <c r="S4" i="19" s="1"/>
  <c r="Q87" i="19"/>
  <c r="R76" i="19"/>
  <c r="S76" i="19" s="1"/>
  <c r="Q57" i="19"/>
  <c r="Q41" i="19"/>
  <c r="Q9" i="19"/>
  <c r="Q81" i="19"/>
  <c r="S81" i="19" s="1"/>
  <c r="Q63" i="19"/>
  <c r="R52" i="19"/>
  <c r="Q47" i="19"/>
  <c r="S47" i="19" s="1"/>
  <c r="R36" i="19"/>
  <c r="Q15" i="19"/>
  <c r="S15" i="19" s="1"/>
  <c r="Q92" i="19"/>
  <c r="R92" i="19"/>
  <c r="R88" i="19"/>
  <c r="Q85" i="19"/>
  <c r="Q83" i="19"/>
  <c r="R72" i="19"/>
  <c r="S72" i="19" s="1"/>
  <c r="Q69" i="19"/>
  <c r="Q67" i="19"/>
  <c r="S67" i="19" s="1"/>
  <c r="R56" i="19"/>
  <c r="Q53" i="19"/>
  <c r="Q51" i="19"/>
  <c r="S51" i="19" s="1"/>
  <c r="R40" i="19"/>
  <c r="Q37" i="19"/>
  <c r="Q35" i="19"/>
  <c r="S35" i="19" s="1"/>
  <c r="R24" i="19"/>
  <c r="S24" i="19" s="1"/>
  <c r="Q21" i="19"/>
  <c r="Q19" i="19"/>
  <c r="S19" i="19" s="1"/>
  <c r="R8" i="19"/>
  <c r="S8" i="19" s="1"/>
  <c r="Q5" i="19"/>
  <c r="R90" i="19"/>
  <c r="R82" i="19"/>
  <c r="R74" i="19"/>
  <c r="R58" i="19"/>
  <c r="S58" i="19" s="1"/>
  <c r="R50" i="19"/>
  <c r="R42" i="19"/>
  <c r="R34" i="19"/>
  <c r="R10" i="19"/>
  <c r="R80" i="19"/>
  <c r="Q77" i="19"/>
  <c r="Q75" i="19"/>
  <c r="S75" i="19" s="1"/>
  <c r="R64" i="19"/>
  <c r="S64" i="19" s="1"/>
  <c r="Q61" i="19"/>
  <c r="S61" i="19" s="1"/>
  <c r="Q59" i="19"/>
  <c r="S59" i="19" s="1"/>
  <c r="R48" i="19"/>
  <c r="Q45" i="19"/>
  <c r="Q43" i="19"/>
  <c r="S43" i="19" s="1"/>
  <c r="R32" i="19"/>
  <c r="Q29" i="19"/>
  <c r="Q27" i="19"/>
  <c r="S27" i="19" s="1"/>
  <c r="R16" i="19"/>
  <c r="Q13" i="19"/>
  <c r="Q11" i="19"/>
  <c r="S11" i="19" s="1"/>
  <c r="R69" i="19"/>
  <c r="R33" i="19"/>
  <c r="R25" i="19"/>
  <c r="S7" i="19"/>
  <c r="I94" i="19"/>
  <c r="R73" i="19"/>
  <c r="R29" i="19"/>
  <c r="R21" i="19"/>
  <c r="Q91" i="19"/>
  <c r="R78" i="19"/>
  <c r="R62" i="19"/>
  <c r="S62" i="19" s="1"/>
  <c r="R46" i="19"/>
  <c r="R30" i="19"/>
  <c r="R14" i="19"/>
  <c r="R86" i="19"/>
  <c r="R70" i="19"/>
  <c r="R54" i="19"/>
  <c r="R38" i="19"/>
  <c r="R22" i="19"/>
  <c r="R6" i="19"/>
  <c r="J104" i="19"/>
  <c r="J102" i="19"/>
  <c r="J98" i="19"/>
  <c r="H112" i="19"/>
  <c r="J105" i="19"/>
  <c r="J108" i="19"/>
  <c r="J101" i="19"/>
  <c r="J103" i="19"/>
  <c r="J100" i="19"/>
  <c r="Z67" i="43"/>
  <c r="P67" i="43"/>
  <c r="Z1" i="43"/>
  <c r="P1" i="43"/>
  <c r="A22" i="43"/>
  <c r="A16" i="43"/>
  <c r="A27" i="43"/>
  <c r="A19" i="43"/>
  <c r="A20" i="43"/>
  <c r="A17" i="43"/>
  <c r="A21" i="43"/>
  <c r="A31" i="43"/>
  <c r="A40" i="43"/>
  <c r="A6" i="43"/>
  <c r="A43" i="43"/>
  <c r="A41" i="43"/>
  <c r="A13" i="43"/>
  <c r="A28" i="43"/>
  <c r="A7" i="43"/>
  <c r="A36" i="43"/>
  <c r="A11" i="43"/>
  <c r="A15" i="43"/>
  <c r="A35" i="43"/>
  <c r="A39" i="43"/>
  <c r="A14" i="43"/>
  <c r="A33" i="43"/>
  <c r="A42" i="43"/>
  <c r="A18" i="43"/>
  <c r="A44" i="43"/>
  <c r="A9" i="43"/>
  <c r="A32" i="43"/>
  <c r="A8" i="43"/>
  <c r="A24" i="43"/>
  <c r="A34" i="43"/>
  <c r="A10" i="43"/>
  <c r="A26" i="43"/>
  <c r="A30" i="43"/>
  <c r="A38" i="43"/>
  <c r="A5" i="43"/>
  <c r="A45" i="43"/>
  <c r="A23" i="43"/>
  <c r="A37" i="43"/>
  <c r="A25" i="43"/>
  <c r="A29" i="43"/>
  <c r="A12" i="43"/>
  <c r="S82" i="19" l="1"/>
  <c r="S90" i="19"/>
  <c r="S30" i="19"/>
  <c r="S87" i="19"/>
  <c r="S86" i="19"/>
  <c r="S34" i="19"/>
  <c r="S84" i="19"/>
  <c r="S40" i="19"/>
  <c r="S85" i="19"/>
  <c r="S28" i="19"/>
  <c r="S14" i="19"/>
  <c r="S41" i="19"/>
  <c r="S37" i="19"/>
  <c r="S77" i="19"/>
  <c r="S5" i="19"/>
  <c r="S63" i="19"/>
  <c r="S89" i="19"/>
  <c r="S44" i="19"/>
  <c r="S17" i="19"/>
  <c r="S32" i="19"/>
  <c r="S83" i="19"/>
  <c r="S26" i="19"/>
  <c r="S54" i="19"/>
  <c r="S70" i="19"/>
  <c r="S45" i="19"/>
  <c r="S53" i="19"/>
  <c r="S57" i="19"/>
  <c r="S79" i="19"/>
  <c r="S18" i="19"/>
  <c r="S66" i="19"/>
  <c r="S42" i="19"/>
  <c r="S36" i="19"/>
  <c r="S60" i="19"/>
  <c r="S46" i="19"/>
  <c r="S50" i="19"/>
  <c r="S38" i="19"/>
  <c r="S78" i="19"/>
  <c r="S74" i="19"/>
  <c r="Q93" i="19"/>
  <c r="S13" i="19"/>
  <c r="S56" i="19"/>
  <c r="S16" i="19"/>
  <c r="S52" i="19"/>
  <c r="S91" i="19"/>
  <c r="S22" i="19"/>
  <c r="S9" i="19"/>
  <c r="R93" i="19"/>
  <c r="S10" i="19"/>
  <c r="S88" i="19"/>
  <c r="S6" i="19"/>
  <c r="S33" i="19"/>
  <c r="S80" i="19"/>
  <c r="H94" i="19"/>
  <c r="S25" i="19"/>
  <c r="S48" i="19"/>
  <c r="S73" i="19"/>
  <c r="S21" i="19"/>
  <c r="S92" i="19"/>
  <c r="S29" i="19"/>
  <c r="S69" i="19"/>
  <c r="J112" i="19"/>
  <c r="M21" i="17"/>
  <c r="G21" i="17"/>
  <c r="V21" i="17" s="1"/>
  <c r="H21" i="31" s="1"/>
  <c r="Q21" i="17"/>
  <c r="C21" i="31" s="1"/>
  <c r="K21" i="17"/>
  <c r="B21" i="17"/>
  <c r="G43" i="17" s="1"/>
  <c r="J21" i="17"/>
  <c r="Z21" i="17" s="1"/>
  <c r="L21" i="31" s="1"/>
  <c r="E21" i="17"/>
  <c r="H21" i="17"/>
  <c r="D21" i="17"/>
  <c r="L21" i="17"/>
  <c r="O30" i="41"/>
  <c r="P30" i="41"/>
  <c r="Q30" i="41"/>
  <c r="P29" i="41"/>
  <c r="Q29" i="41"/>
  <c r="R29" i="41"/>
  <c r="S29" i="41"/>
  <c r="T29" i="41"/>
  <c r="U29" i="41"/>
  <c r="V29" i="41"/>
  <c r="W29" i="41"/>
  <c r="O29" i="41"/>
  <c r="O9" i="41"/>
  <c r="P9" i="41"/>
  <c r="Q9" i="41"/>
  <c r="R9" i="41"/>
  <c r="S9" i="41"/>
  <c r="T9" i="41"/>
  <c r="U9" i="41"/>
  <c r="V9" i="41"/>
  <c r="W9" i="41"/>
  <c r="O10" i="41"/>
  <c r="P10" i="41"/>
  <c r="Q10" i="41"/>
  <c r="R10" i="41"/>
  <c r="S10" i="41"/>
  <c r="T10" i="41"/>
  <c r="U10" i="41"/>
  <c r="V10" i="41"/>
  <c r="W10" i="41"/>
  <c r="O11" i="41"/>
  <c r="P11" i="41"/>
  <c r="Q11" i="41"/>
  <c r="R11" i="41"/>
  <c r="S11" i="41"/>
  <c r="T11" i="41"/>
  <c r="U11" i="41"/>
  <c r="V11" i="41"/>
  <c r="W11" i="41"/>
  <c r="O12" i="41"/>
  <c r="P12" i="41"/>
  <c r="Q12" i="41"/>
  <c r="R12" i="41"/>
  <c r="S12" i="41"/>
  <c r="T12" i="41"/>
  <c r="U12" i="41"/>
  <c r="V12" i="41"/>
  <c r="W12" i="41"/>
  <c r="O13" i="41"/>
  <c r="P13" i="41"/>
  <c r="Q13" i="41"/>
  <c r="R13" i="41"/>
  <c r="S13" i="41"/>
  <c r="T13" i="41"/>
  <c r="U13" i="41"/>
  <c r="V13" i="41"/>
  <c r="W13" i="41"/>
  <c r="O14" i="41"/>
  <c r="P14" i="41"/>
  <c r="Q14" i="41"/>
  <c r="R14" i="41"/>
  <c r="S14" i="41"/>
  <c r="T14" i="41"/>
  <c r="U14" i="41"/>
  <c r="V14" i="41"/>
  <c r="W14" i="41"/>
  <c r="O15" i="41"/>
  <c r="P15" i="41"/>
  <c r="Q15" i="41"/>
  <c r="R15" i="41"/>
  <c r="S15" i="41"/>
  <c r="T15" i="41"/>
  <c r="U15" i="41"/>
  <c r="V15" i="41"/>
  <c r="W15" i="41"/>
  <c r="O16" i="41"/>
  <c r="P16" i="41"/>
  <c r="Q16" i="41"/>
  <c r="R16" i="41"/>
  <c r="S16" i="41"/>
  <c r="T16" i="41"/>
  <c r="U16" i="41"/>
  <c r="V16" i="41"/>
  <c r="W16" i="41"/>
  <c r="O17" i="41"/>
  <c r="P17" i="41"/>
  <c r="Q17" i="41"/>
  <c r="R17" i="41"/>
  <c r="S17" i="41"/>
  <c r="T17" i="41"/>
  <c r="U17" i="41"/>
  <c r="V17" i="41"/>
  <c r="W17" i="41"/>
  <c r="O18" i="41"/>
  <c r="P18" i="41"/>
  <c r="Q18" i="41"/>
  <c r="R18" i="41"/>
  <c r="S18" i="41"/>
  <c r="T18" i="41"/>
  <c r="U18" i="41"/>
  <c r="V18" i="41"/>
  <c r="W18" i="41"/>
  <c r="O19" i="41"/>
  <c r="P19" i="41"/>
  <c r="Q19" i="41"/>
  <c r="R19" i="41"/>
  <c r="S19" i="41"/>
  <c r="T19" i="41"/>
  <c r="U19" i="41"/>
  <c r="V19" i="41"/>
  <c r="W19" i="41"/>
  <c r="O20" i="41"/>
  <c r="P20" i="41"/>
  <c r="Q20" i="41"/>
  <c r="R20" i="41"/>
  <c r="S20" i="41"/>
  <c r="T20" i="41"/>
  <c r="U20" i="41"/>
  <c r="V20" i="41"/>
  <c r="W20" i="41"/>
  <c r="O21" i="41"/>
  <c r="P21" i="41"/>
  <c r="Q21" i="41"/>
  <c r="R21" i="41"/>
  <c r="S21" i="41"/>
  <c r="T21" i="41"/>
  <c r="U21" i="41"/>
  <c r="V21" i="41"/>
  <c r="W21" i="41"/>
  <c r="O22" i="41"/>
  <c r="P22" i="41"/>
  <c r="Q22" i="41"/>
  <c r="R22" i="41"/>
  <c r="S22" i="41"/>
  <c r="T22" i="41"/>
  <c r="U22" i="41"/>
  <c r="V22" i="41"/>
  <c r="W22" i="41"/>
  <c r="O23" i="41"/>
  <c r="P23" i="41"/>
  <c r="Q23" i="41"/>
  <c r="R23" i="41"/>
  <c r="S23" i="41"/>
  <c r="T23" i="41"/>
  <c r="U23" i="41"/>
  <c r="V23" i="41"/>
  <c r="W23" i="41"/>
  <c r="O24" i="41"/>
  <c r="P24" i="41"/>
  <c r="Q24" i="41"/>
  <c r="R24" i="41"/>
  <c r="S24" i="41"/>
  <c r="T24" i="41"/>
  <c r="U24" i="41"/>
  <c r="V24" i="41"/>
  <c r="W24" i="41"/>
  <c r="O25" i="41"/>
  <c r="P25" i="41"/>
  <c r="Q25" i="41"/>
  <c r="R25" i="41"/>
  <c r="S25" i="41"/>
  <c r="T25" i="41"/>
  <c r="U25" i="41"/>
  <c r="V25" i="41"/>
  <c r="W25" i="41"/>
  <c r="O26" i="41"/>
  <c r="P26" i="41"/>
  <c r="Q26" i="41"/>
  <c r="R26" i="41"/>
  <c r="S26" i="41"/>
  <c r="T26" i="41"/>
  <c r="U26" i="41"/>
  <c r="V26" i="41"/>
  <c r="W26" i="41"/>
  <c r="Q8" i="41"/>
  <c r="R8" i="41"/>
  <c r="S8" i="41"/>
  <c r="T8" i="41"/>
  <c r="U8" i="41"/>
  <c r="V8" i="41"/>
  <c r="W8" i="41"/>
  <c r="O8" i="41"/>
  <c r="S93" i="19" l="1"/>
  <c r="AA21" i="17"/>
  <c r="M21" i="31" s="1"/>
  <c r="X21" i="17"/>
  <c r="J21" i="31" s="1"/>
  <c r="H43" i="17"/>
  <c r="W21" i="17"/>
  <c r="I21" i="31" s="1"/>
  <c r="T21" i="17"/>
  <c r="F21" i="31" s="1"/>
  <c r="R21" i="17"/>
  <c r="D21" i="31" s="1"/>
  <c r="I43" i="17"/>
  <c r="S21" i="17"/>
  <c r="E21" i="31" s="1"/>
  <c r="P21" i="17"/>
  <c r="B21" i="31" s="1"/>
  <c r="W94" i="19"/>
  <c r="D27" i="41" l="1"/>
  <c r="O27" i="41" s="1"/>
  <c r="F27" i="41"/>
  <c r="Q27" i="41" s="1"/>
  <c r="G27" i="41"/>
  <c r="R27" i="41" s="1"/>
  <c r="H27" i="41"/>
  <c r="S27" i="41" s="1"/>
  <c r="I27" i="41"/>
  <c r="T27" i="41" s="1"/>
  <c r="J27" i="41"/>
  <c r="U27" i="41" s="1"/>
  <c r="K27" i="41"/>
  <c r="V27" i="41" s="1"/>
  <c r="L27" i="41"/>
  <c r="W27" i="41" s="1"/>
  <c r="P32" i="41"/>
  <c r="Q32" i="41"/>
  <c r="R32" i="41"/>
  <c r="S32" i="41"/>
  <c r="T32" i="41"/>
  <c r="U32" i="41"/>
  <c r="V32" i="41"/>
  <c r="W32" i="41"/>
  <c r="O32" i="41"/>
  <c r="P31" i="41"/>
  <c r="Q31" i="41"/>
  <c r="R31" i="41"/>
  <c r="S31" i="41"/>
  <c r="T31" i="41"/>
  <c r="U31" i="41"/>
  <c r="V31" i="41"/>
  <c r="W31" i="41"/>
  <c r="O31" i="41"/>
  <c r="V30" i="41" l="1"/>
  <c r="U30" i="41"/>
  <c r="R30" i="41"/>
  <c r="T30" i="41"/>
  <c r="W30" i="41"/>
  <c r="S30" i="41"/>
  <c r="P20" i="17" l="1"/>
  <c r="B20" i="31" s="1"/>
  <c r="Q20" i="17"/>
  <c r="C20" i="31" s="1"/>
  <c r="R20" i="17"/>
  <c r="D20" i="31" s="1"/>
  <c r="S20" i="17"/>
  <c r="E20" i="31" s="1"/>
  <c r="T20" i="17"/>
  <c r="F20" i="31" s="1"/>
  <c r="U20" i="17"/>
  <c r="G20" i="31" s="1"/>
  <c r="V20" i="17"/>
  <c r="H20" i="31" s="1"/>
  <c r="W20" i="17"/>
  <c r="I20" i="31" s="1"/>
  <c r="X20" i="17"/>
  <c r="J20" i="31" s="1"/>
  <c r="Y20" i="17"/>
  <c r="K20" i="31" s="1"/>
  <c r="Z20" i="17"/>
  <c r="L20" i="31" s="1"/>
  <c r="AA20" i="17"/>
  <c r="M20" i="31" s="1"/>
  <c r="AB20" i="17"/>
  <c r="N20" i="31" s="1"/>
  <c r="AC20" i="17"/>
  <c r="O20" i="31" s="1"/>
  <c r="AD20" i="17"/>
  <c r="P20" i="31" s="1"/>
  <c r="AE20" i="17"/>
  <c r="Q20" i="31" s="1"/>
  <c r="E42" i="17"/>
  <c r="G42" i="17"/>
  <c r="H42" i="17"/>
  <c r="I42" i="17"/>
  <c r="J42" i="17"/>
  <c r="M2007" i="39"/>
  <c r="L2007" i="39"/>
  <c r="K2007" i="39"/>
  <c r="J2007" i="39"/>
  <c r="I2007" i="39"/>
  <c r="H2007" i="39"/>
  <c r="G2007" i="39"/>
  <c r="F2007" i="39"/>
  <c r="E2007" i="39"/>
  <c r="D2007" i="39"/>
  <c r="C2007" i="39"/>
  <c r="B2007" i="39"/>
  <c r="A2007" i="39"/>
  <c r="M2006" i="39"/>
  <c r="L2006" i="39"/>
  <c r="K2006" i="39"/>
  <c r="J2006" i="39"/>
  <c r="I2006" i="39"/>
  <c r="H2006" i="39"/>
  <c r="G2006" i="39"/>
  <c r="F2006" i="39"/>
  <c r="E2006" i="39"/>
  <c r="D2006" i="39"/>
  <c r="C2006" i="39"/>
  <c r="B2006" i="39"/>
  <c r="A2006" i="39"/>
  <c r="M2005" i="39"/>
  <c r="L2005" i="39"/>
  <c r="K2005" i="39"/>
  <c r="J2005" i="39"/>
  <c r="I2005" i="39"/>
  <c r="H2005" i="39"/>
  <c r="G2005" i="39"/>
  <c r="F2005" i="39"/>
  <c r="E2005" i="39"/>
  <c r="D2005" i="39"/>
  <c r="C2005" i="39"/>
  <c r="B2005" i="39"/>
  <c r="A2005" i="39"/>
  <c r="M2004" i="39"/>
  <c r="L2004" i="39"/>
  <c r="K2004" i="39"/>
  <c r="J2004" i="39"/>
  <c r="I2004" i="39"/>
  <c r="H2004" i="39"/>
  <c r="G2004" i="39"/>
  <c r="F2004" i="39"/>
  <c r="E2004" i="39"/>
  <c r="D2004" i="39"/>
  <c r="C2004" i="39"/>
  <c r="B2004" i="39"/>
  <c r="A2004" i="39"/>
  <c r="M2003" i="39"/>
  <c r="L2003" i="39"/>
  <c r="K2003" i="39"/>
  <c r="J2003" i="39"/>
  <c r="I2003" i="39"/>
  <c r="H2003" i="39"/>
  <c r="G2003" i="39"/>
  <c r="F2003" i="39"/>
  <c r="E2003" i="39"/>
  <c r="D2003" i="39"/>
  <c r="C2003" i="39"/>
  <c r="B2003" i="39"/>
  <c r="A2003" i="39"/>
  <c r="M2002" i="39"/>
  <c r="L2002" i="39"/>
  <c r="K2002" i="39"/>
  <c r="J2002" i="39"/>
  <c r="I2002" i="39"/>
  <c r="H2002" i="39"/>
  <c r="G2002" i="39"/>
  <c r="F2002" i="39"/>
  <c r="E2002" i="39"/>
  <c r="D2002" i="39"/>
  <c r="C2002" i="39"/>
  <c r="B2002" i="39"/>
  <c r="A2002" i="39"/>
  <c r="M2001" i="39"/>
  <c r="L2001" i="39"/>
  <c r="K2001" i="39"/>
  <c r="J2001" i="39"/>
  <c r="I2001" i="39"/>
  <c r="H2001" i="39"/>
  <c r="G2001" i="39"/>
  <c r="F2001" i="39"/>
  <c r="E2001" i="39"/>
  <c r="D2001" i="39"/>
  <c r="C2001" i="39"/>
  <c r="B2001" i="39"/>
  <c r="A2001" i="39"/>
  <c r="M2000" i="39"/>
  <c r="L2000" i="39"/>
  <c r="K2000" i="39"/>
  <c r="J2000" i="39"/>
  <c r="I2000" i="39"/>
  <c r="H2000" i="39"/>
  <c r="G2000" i="39"/>
  <c r="F2000" i="39"/>
  <c r="E2000" i="39"/>
  <c r="D2000" i="39"/>
  <c r="C2000" i="39"/>
  <c r="B2000" i="39"/>
  <c r="A2000" i="39"/>
  <c r="M1999" i="39"/>
  <c r="L1999" i="39"/>
  <c r="K1999" i="39"/>
  <c r="J1999" i="39"/>
  <c r="I1999" i="39"/>
  <c r="H1999" i="39"/>
  <c r="G1999" i="39"/>
  <c r="F1999" i="39"/>
  <c r="E1999" i="39"/>
  <c r="D1999" i="39"/>
  <c r="C1999" i="39"/>
  <c r="B1999" i="39"/>
  <c r="A1999" i="39"/>
  <c r="M1998" i="39"/>
  <c r="L1998" i="39"/>
  <c r="K1998" i="39"/>
  <c r="J1998" i="39"/>
  <c r="I1998" i="39"/>
  <c r="H1998" i="39"/>
  <c r="G1998" i="39"/>
  <c r="F1998" i="39"/>
  <c r="E1998" i="39"/>
  <c r="D1998" i="39"/>
  <c r="C1998" i="39"/>
  <c r="B1998" i="39"/>
  <c r="A1998" i="39"/>
  <c r="M1997" i="39"/>
  <c r="L1997" i="39"/>
  <c r="K1997" i="39"/>
  <c r="J1997" i="39"/>
  <c r="I1997" i="39"/>
  <c r="H1997" i="39"/>
  <c r="G1997" i="39"/>
  <c r="F1997" i="39"/>
  <c r="E1997" i="39"/>
  <c r="D1997" i="39"/>
  <c r="C1997" i="39"/>
  <c r="B1997" i="39"/>
  <c r="A1997" i="39"/>
  <c r="M1996" i="39"/>
  <c r="L1996" i="39"/>
  <c r="K1996" i="39"/>
  <c r="J1996" i="39"/>
  <c r="I1996" i="39"/>
  <c r="H1996" i="39"/>
  <c r="G1996" i="39"/>
  <c r="F1996" i="39"/>
  <c r="E1996" i="39"/>
  <c r="D1996" i="39"/>
  <c r="C1996" i="39"/>
  <c r="B1996" i="39"/>
  <c r="A1996" i="39"/>
  <c r="M1995" i="39"/>
  <c r="L1995" i="39"/>
  <c r="K1995" i="39"/>
  <c r="J1995" i="39"/>
  <c r="I1995" i="39"/>
  <c r="H1995" i="39"/>
  <c r="G1995" i="39"/>
  <c r="F1995" i="39"/>
  <c r="E1995" i="39"/>
  <c r="D1995" i="39"/>
  <c r="C1995" i="39"/>
  <c r="B1995" i="39"/>
  <c r="A1995" i="39"/>
  <c r="M1994" i="39"/>
  <c r="L1994" i="39"/>
  <c r="K1994" i="39"/>
  <c r="J1994" i="39"/>
  <c r="I1994" i="39"/>
  <c r="H1994" i="39"/>
  <c r="G1994" i="39"/>
  <c r="F1994" i="39"/>
  <c r="E1994" i="39"/>
  <c r="D1994" i="39"/>
  <c r="C1994" i="39"/>
  <c r="B1994" i="39"/>
  <c r="A1994" i="39"/>
  <c r="M1993" i="39"/>
  <c r="L1993" i="39"/>
  <c r="K1993" i="39"/>
  <c r="J1993" i="39"/>
  <c r="I1993" i="39"/>
  <c r="H1993" i="39"/>
  <c r="G1993" i="39"/>
  <c r="F1993" i="39"/>
  <c r="E1993" i="39"/>
  <c r="D1993" i="39"/>
  <c r="C1993" i="39"/>
  <c r="B1993" i="39"/>
  <c r="A1993" i="39"/>
  <c r="M1992" i="39"/>
  <c r="L1992" i="39"/>
  <c r="K1992" i="39"/>
  <c r="J1992" i="39"/>
  <c r="I1992" i="39"/>
  <c r="H1992" i="39"/>
  <c r="G1992" i="39"/>
  <c r="F1992" i="39"/>
  <c r="E1992" i="39"/>
  <c r="D1992" i="39"/>
  <c r="C1992" i="39"/>
  <c r="B1992" i="39"/>
  <c r="A1992" i="39"/>
  <c r="M1991" i="39"/>
  <c r="L1991" i="39"/>
  <c r="K1991" i="39"/>
  <c r="J1991" i="39"/>
  <c r="I1991" i="39"/>
  <c r="H1991" i="39"/>
  <c r="G1991" i="39"/>
  <c r="F1991" i="39"/>
  <c r="E1991" i="39"/>
  <c r="D1991" i="39"/>
  <c r="C1991" i="39"/>
  <c r="B1991" i="39"/>
  <c r="A1991" i="39"/>
  <c r="M1990" i="39"/>
  <c r="L1990" i="39"/>
  <c r="K1990" i="39"/>
  <c r="J1990" i="39"/>
  <c r="I1990" i="39"/>
  <c r="H1990" i="39"/>
  <c r="G1990" i="39"/>
  <c r="F1990" i="39"/>
  <c r="E1990" i="39"/>
  <c r="D1990" i="39"/>
  <c r="C1990" i="39"/>
  <c r="B1990" i="39"/>
  <c r="A1990" i="39"/>
  <c r="M1989" i="39"/>
  <c r="L1989" i="39"/>
  <c r="K1989" i="39"/>
  <c r="J1989" i="39"/>
  <c r="I1989" i="39"/>
  <c r="H1989" i="39"/>
  <c r="G1989" i="39"/>
  <c r="F1989" i="39"/>
  <c r="E1989" i="39"/>
  <c r="D1989" i="39"/>
  <c r="C1989" i="39"/>
  <c r="B1989" i="39"/>
  <c r="A1989" i="39"/>
  <c r="M1988" i="39"/>
  <c r="L1988" i="39"/>
  <c r="K1988" i="39"/>
  <c r="J1988" i="39"/>
  <c r="I1988" i="39"/>
  <c r="H1988" i="39"/>
  <c r="G1988" i="39"/>
  <c r="F1988" i="39"/>
  <c r="E1988" i="39"/>
  <c r="D1988" i="39"/>
  <c r="C1988" i="39"/>
  <c r="B1988" i="39"/>
  <c r="A1988" i="39"/>
  <c r="M1987" i="39"/>
  <c r="L1987" i="39"/>
  <c r="K1987" i="39"/>
  <c r="J1987" i="39"/>
  <c r="I1987" i="39"/>
  <c r="H1987" i="39"/>
  <c r="G1987" i="39"/>
  <c r="F1987" i="39"/>
  <c r="E1987" i="39"/>
  <c r="D1987" i="39"/>
  <c r="C1987" i="39"/>
  <c r="B1987" i="39"/>
  <c r="A1987" i="39"/>
  <c r="M1986" i="39"/>
  <c r="L1986" i="39"/>
  <c r="K1986" i="39"/>
  <c r="J1986" i="39"/>
  <c r="I1986" i="39"/>
  <c r="H1986" i="39"/>
  <c r="G1986" i="39"/>
  <c r="F1986" i="39"/>
  <c r="E1986" i="39"/>
  <c r="D1986" i="39"/>
  <c r="C1986" i="39"/>
  <c r="B1986" i="39"/>
  <c r="A1986" i="39"/>
  <c r="M1985" i="39"/>
  <c r="L1985" i="39"/>
  <c r="K1985" i="39"/>
  <c r="J1985" i="39"/>
  <c r="I1985" i="39"/>
  <c r="H1985" i="39"/>
  <c r="G1985" i="39"/>
  <c r="F1985" i="39"/>
  <c r="E1985" i="39"/>
  <c r="D1985" i="39"/>
  <c r="C1985" i="39"/>
  <c r="B1985" i="39"/>
  <c r="A1985" i="39"/>
  <c r="M1984" i="39"/>
  <c r="L1984" i="39"/>
  <c r="K1984" i="39"/>
  <c r="J1984" i="39"/>
  <c r="I1984" i="39"/>
  <c r="H1984" i="39"/>
  <c r="G1984" i="39"/>
  <c r="F1984" i="39"/>
  <c r="E1984" i="39"/>
  <c r="D1984" i="39"/>
  <c r="C1984" i="39"/>
  <c r="B1984" i="39"/>
  <c r="A1984" i="39"/>
  <c r="M1983" i="39"/>
  <c r="L1983" i="39"/>
  <c r="K1983" i="39"/>
  <c r="J1983" i="39"/>
  <c r="I1983" i="39"/>
  <c r="H1983" i="39"/>
  <c r="G1983" i="39"/>
  <c r="F1983" i="39"/>
  <c r="E1983" i="39"/>
  <c r="D1983" i="39"/>
  <c r="C1983" i="39"/>
  <c r="B1983" i="39"/>
  <c r="A1983" i="39"/>
  <c r="M1982" i="39"/>
  <c r="L1982" i="39"/>
  <c r="K1982" i="39"/>
  <c r="J1982" i="39"/>
  <c r="I1982" i="39"/>
  <c r="H1982" i="39"/>
  <c r="G1982" i="39"/>
  <c r="F1982" i="39"/>
  <c r="E1982" i="39"/>
  <c r="D1982" i="39"/>
  <c r="C1982" i="39"/>
  <c r="B1982" i="39"/>
  <c r="A1982" i="39"/>
  <c r="M1981" i="39"/>
  <c r="L1981" i="39"/>
  <c r="K1981" i="39"/>
  <c r="J1981" i="39"/>
  <c r="I1981" i="39"/>
  <c r="H1981" i="39"/>
  <c r="G1981" i="39"/>
  <c r="F1981" i="39"/>
  <c r="E1981" i="39"/>
  <c r="D1981" i="39"/>
  <c r="C1981" i="39"/>
  <c r="B1981" i="39"/>
  <c r="A1981" i="39"/>
  <c r="M1980" i="39"/>
  <c r="L1980" i="39"/>
  <c r="K1980" i="39"/>
  <c r="J1980" i="39"/>
  <c r="I1980" i="39"/>
  <c r="H1980" i="39"/>
  <c r="G1980" i="39"/>
  <c r="F1980" i="39"/>
  <c r="E1980" i="39"/>
  <c r="D1980" i="39"/>
  <c r="C1980" i="39"/>
  <c r="B1980" i="39"/>
  <c r="A1980" i="39"/>
  <c r="M1979" i="39"/>
  <c r="L1979" i="39"/>
  <c r="K1979" i="39"/>
  <c r="J1979" i="39"/>
  <c r="I1979" i="39"/>
  <c r="H1979" i="39"/>
  <c r="G1979" i="39"/>
  <c r="F1979" i="39"/>
  <c r="E1979" i="39"/>
  <c r="D1979" i="39"/>
  <c r="C1979" i="39"/>
  <c r="B1979" i="39"/>
  <c r="A1979" i="39"/>
  <c r="M1978" i="39"/>
  <c r="L1978" i="39"/>
  <c r="K1978" i="39"/>
  <c r="J1978" i="39"/>
  <c r="I1978" i="39"/>
  <c r="H1978" i="39"/>
  <c r="G1978" i="39"/>
  <c r="F1978" i="39"/>
  <c r="E1978" i="39"/>
  <c r="D1978" i="39"/>
  <c r="C1978" i="39"/>
  <c r="B1978" i="39"/>
  <c r="A1978" i="39"/>
  <c r="M1977" i="39"/>
  <c r="L1977" i="39"/>
  <c r="K1977" i="39"/>
  <c r="J1977" i="39"/>
  <c r="I1977" i="39"/>
  <c r="H1977" i="39"/>
  <c r="G1977" i="39"/>
  <c r="F1977" i="39"/>
  <c r="E1977" i="39"/>
  <c r="D1977" i="39"/>
  <c r="C1977" i="39"/>
  <c r="B1977" i="39"/>
  <c r="A1977" i="39"/>
  <c r="M1976" i="39"/>
  <c r="L1976" i="39"/>
  <c r="K1976" i="39"/>
  <c r="J1976" i="39"/>
  <c r="I1976" i="39"/>
  <c r="H1976" i="39"/>
  <c r="G1976" i="39"/>
  <c r="F1976" i="39"/>
  <c r="E1976" i="39"/>
  <c r="D1976" i="39"/>
  <c r="C1976" i="39"/>
  <c r="B1976" i="39"/>
  <c r="A1976" i="39"/>
  <c r="M1975" i="39"/>
  <c r="L1975" i="39"/>
  <c r="K1975" i="39"/>
  <c r="J1975" i="39"/>
  <c r="I1975" i="39"/>
  <c r="H1975" i="39"/>
  <c r="G1975" i="39"/>
  <c r="F1975" i="39"/>
  <c r="E1975" i="39"/>
  <c r="D1975" i="39"/>
  <c r="C1975" i="39"/>
  <c r="B1975" i="39"/>
  <c r="A1975" i="39"/>
  <c r="M1974" i="39"/>
  <c r="L1974" i="39"/>
  <c r="K1974" i="39"/>
  <c r="J1974" i="39"/>
  <c r="I1974" i="39"/>
  <c r="H1974" i="39"/>
  <c r="G1974" i="39"/>
  <c r="F1974" i="39"/>
  <c r="E1974" i="39"/>
  <c r="D1974" i="39"/>
  <c r="C1974" i="39"/>
  <c r="B1974" i="39"/>
  <c r="A1974" i="39"/>
  <c r="M1973" i="39"/>
  <c r="L1973" i="39"/>
  <c r="K1973" i="39"/>
  <c r="J1973" i="39"/>
  <c r="I1973" i="39"/>
  <c r="H1973" i="39"/>
  <c r="G1973" i="39"/>
  <c r="F1973" i="39"/>
  <c r="E1973" i="39"/>
  <c r="D1973" i="39"/>
  <c r="C1973" i="39"/>
  <c r="B1973" i="39"/>
  <c r="A1973" i="39"/>
  <c r="M1972" i="39"/>
  <c r="L1972" i="39"/>
  <c r="K1972" i="39"/>
  <c r="J1972" i="39"/>
  <c r="I1972" i="39"/>
  <c r="H1972" i="39"/>
  <c r="G1972" i="39"/>
  <c r="F1972" i="39"/>
  <c r="E1972" i="39"/>
  <c r="D1972" i="39"/>
  <c r="C1972" i="39"/>
  <c r="B1972" i="39"/>
  <c r="A1972" i="39"/>
  <c r="M1971" i="39"/>
  <c r="L1971" i="39"/>
  <c r="K1971" i="39"/>
  <c r="J1971" i="39"/>
  <c r="I1971" i="39"/>
  <c r="H1971" i="39"/>
  <c r="G1971" i="39"/>
  <c r="F1971" i="39"/>
  <c r="E1971" i="39"/>
  <c r="D1971" i="39"/>
  <c r="C1971" i="39"/>
  <c r="B1971" i="39"/>
  <c r="A1971" i="39"/>
  <c r="M1970" i="39"/>
  <c r="L1970" i="39"/>
  <c r="K1970" i="39"/>
  <c r="J1970" i="39"/>
  <c r="I1970" i="39"/>
  <c r="H1970" i="39"/>
  <c r="G1970" i="39"/>
  <c r="F1970" i="39"/>
  <c r="E1970" i="39"/>
  <c r="D1970" i="39"/>
  <c r="C1970" i="39"/>
  <c r="B1970" i="39"/>
  <c r="A1970" i="39"/>
  <c r="M1969" i="39"/>
  <c r="L1969" i="39"/>
  <c r="K1969" i="39"/>
  <c r="J1969" i="39"/>
  <c r="I1969" i="39"/>
  <c r="H1969" i="39"/>
  <c r="G1969" i="39"/>
  <c r="F1969" i="39"/>
  <c r="E1969" i="39"/>
  <c r="D1969" i="39"/>
  <c r="C1969" i="39"/>
  <c r="B1969" i="39"/>
  <c r="A1969" i="39"/>
  <c r="M1968" i="39"/>
  <c r="L1968" i="39"/>
  <c r="K1968" i="39"/>
  <c r="J1968" i="39"/>
  <c r="I1968" i="39"/>
  <c r="H1968" i="39"/>
  <c r="G1968" i="39"/>
  <c r="F1968" i="39"/>
  <c r="E1968" i="39"/>
  <c r="D1968" i="39"/>
  <c r="C1968" i="39"/>
  <c r="B1968" i="39"/>
  <c r="A1968" i="39"/>
  <c r="B1969" i="16"/>
  <c r="C1969" i="16"/>
  <c r="D1969" i="16"/>
  <c r="E1969" i="16"/>
  <c r="F1969" i="16"/>
  <c r="G1969" i="16"/>
  <c r="H1969" i="16"/>
  <c r="I1969" i="16"/>
  <c r="J1969" i="16"/>
  <c r="K1969" i="16"/>
  <c r="L1969" i="16"/>
  <c r="M1969" i="16"/>
  <c r="B1970" i="16"/>
  <c r="C1970" i="16"/>
  <c r="D1970" i="16"/>
  <c r="E1970" i="16"/>
  <c r="F1970" i="16"/>
  <c r="G1970" i="16"/>
  <c r="H1970" i="16"/>
  <c r="I1970" i="16"/>
  <c r="J1970" i="16"/>
  <c r="K1970" i="16"/>
  <c r="L1970" i="16"/>
  <c r="M1970" i="16"/>
  <c r="B1971" i="16"/>
  <c r="C1971" i="16"/>
  <c r="D1971" i="16"/>
  <c r="E1971" i="16"/>
  <c r="F1971" i="16"/>
  <c r="G1971" i="16"/>
  <c r="H1971" i="16"/>
  <c r="I1971" i="16"/>
  <c r="J1971" i="16"/>
  <c r="K1971" i="16"/>
  <c r="L1971" i="16"/>
  <c r="M1971" i="16"/>
  <c r="B1972" i="16"/>
  <c r="C1972" i="16"/>
  <c r="D1972" i="16"/>
  <c r="E1972" i="16"/>
  <c r="F1972" i="16"/>
  <c r="G1972" i="16"/>
  <c r="H1972" i="16"/>
  <c r="I1972" i="16"/>
  <c r="J1972" i="16"/>
  <c r="K1972" i="16"/>
  <c r="L1972" i="16"/>
  <c r="M1972" i="16"/>
  <c r="B1973" i="16"/>
  <c r="C1973" i="16"/>
  <c r="D1973" i="16"/>
  <c r="E1973" i="16"/>
  <c r="F1973" i="16"/>
  <c r="G1973" i="16"/>
  <c r="H1973" i="16"/>
  <c r="I1973" i="16"/>
  <c r="J1973" i="16"/>
  <c r="K1973" i="16"/>
  <c r="L1973" i="16"/>
  <c r="M1973" i="16"/>
  <c r="B1974" i="16"/>
  <c r="C1974" i="16"/>
  <c r="D1974" i="16"/>
  <c r="E1974" i="16"/>
  <c r="F1974" i="16"/>
  <c r="G1974" i="16"/>
  <c r="H1974" i="16"/>
  <c r="I1974" i="16"/>
  <c r="J1974" i="16"/>
  <c r="K1974" i="16"/>
  <c r="L1974" i="16"/>
  <c r="M1974" i="16"/>
  <c r="B1975" i="16"/>
  <c r="C1975" i="16"/>
  <c r="D1975" i="16"/>
  <c r="E1975" i="16"/>
  <c r="F1975" i="16"/>
  <c r="G1975" i="16"/>
  <c r="H1975" i="16"/>
  <c r="I1975" i="16"/>
  <c r="J1975" i="16"/>
  <c r="K1975" i="16"/>
  <c r="L1975" i="16"/>
  <c r="M1975" i="16"/>
  <c r="B1976" i="16"/>
  <c r="C1976" i="16"/>
  <c r="D1976" i="16"/>
  <c r="E1976" i="16"/>
  <c r="F1976" i="16"/>
  <c r="G1976" i="16"/>
  <c r="H1976" i="16"/>
  <c r="I1976" i="16"/>
  <c r="J1976" i="16"/>
  <c r="K1976" i="16"/>
  <c r="L1976" i="16"/>
  <c r="M1976" i="16"/>
  <c r="B1977" i="16"/>
  <c r="C1977" i="16"/>
  <c r="D1977" i="16"/>
  <c r="E1977" i="16"/>
  <c r="F1977" i="16"/>
  <c r="G1977" i="16"/>
  <c r="H1977" i="16"/>
  <c r="I1977" i="16"/>
  <c r="J1977" i="16"/>
  <c r="K1977" i="16"/>
  <c r="L1977" i="16"/>
  <c r="M1977" i="16"/>
  <c r="B1978" i="16"/>
  <c r="C1978" i="16"/>
  <c r="D1978" i="16"/>
  <c r="E1978" i="16"/>
  <c r="F1978" i="16"/>
  <c r="G1978" i="16"/>
  <c r="H1978" i="16"/>
  <c r="I1978" i="16"/>
  <c r="J1978" i="16"/>
  <c r="K1978" i="16"/>
  <c r="L1978" i="16"/>
  <c r="M1978" i="16"/>
  <c r="B1979" i="16"/>
  <c r="C1979" i="16"/>
  <c r="D1979" i="16"/>
  <c r="E1979" i="16"/>
  <c r="F1979" i="16"/>
  <c r="G1979" i="16"/>
  <c r="H1979" i="16"/>
  <c r="I1979" i="16"/>
  <c r="J1979" i="16"/>
  <c r="K1979" i="16"/>
  <c r="L1979" i="16"/>
  <c r="M1979" i="16"/>
  <c r="B1980" i="16"/>
  <c r="C1980" i="16"/>
  <c r="D1980" i="16"/>
  <c r="E1980" i="16"/>
  <c r="F1980" i="16"/>
  <c r="G1980" i="16"/>
  <c r="H1980" i="16"/>
  <c r="I1980" i="16"/>
  <c r="J1980" i="16"/>
  <c r="K1980" i="16"/>
  <c r="L1980" i="16"/>
  <c r="M1980" i="16"/>
  <c r="B1981" i="16"/>
  <c r="C1981" i="16"/>
  <c r="D1981" i="16"/>
  <c r="E1981" i="16"/>
  <c r="F1981" i="16"/>
  <c r="G1981" i="16"/>
  <c r="H1981" i="16"/>
  <c r="I1981" i="16"/>
  <c r="J1981" i="16"/>
  <c r="K1981" i="16"/>
  <c r="L1981" i="16"/>
  <c r="M1981" i="16"/>
  <c r="B1982" i="16"/>
  <c r="C1982" i="16"/>
  <c r="D1982" i="16"/>
  <c r="E1982" i="16"/>
  <c r="F1982" i="16"/>
  <c r="G1982" i="16"/>
  <c r="H1982" i="16"/>
  <c r="I1982" i="16"/>
  <c r="J1982" i="16"/>
  <c r="K1982" i="16"/>
  <c r="L1982" i="16"/>
  <c r="M1982" i="16"/>
  <c r="B1983" i="16"/>
  <c r="C1983" i="16"/>
  <c r="D1983" i="16"/>
  <c r="E1983" i="16"/>
  <c r="F1983" i="16"/>
  <c r="G1983" i="16"/>
  <c r="H1983" i="16"/>
  <c r="I1983" i="16"/>
  <c r="J1983" i="16"/>
  <c r="K1983" i="16"/>
  <c r="L1983" i="16"/>
  <c r="M1983" i="16"/>
  <c r="B1984" i="16"/>
  <c r="C1984" i="16"/>
  <c r="D1984" i="16"/>
  <c r="E1984" i="16"/>
  <c r="F1984" i="16"/>
  <c r="G1984" i="16"/>
  <c r="H1984" i="16"/>
  <c r="I1984" i="16"/>
  <c r="J1984" i="16"/>
  <c r="K1984" i="16"/>
  <c r="L1984" i="16"/>
  <c r="M1984" i="16"/>
  <c r="B1985" i="16"/>
  <c r="C1985" i="16"/>
  <c r="D1985" i="16"/>
  <c r="E1985" i="16"/>
  <c r="F1985" i="16"/>
  <c r="G1985" i="16"/>
  <c r="H1985" i="16"/>
  <c r="I1985" i="16"/>
  <c r="J1985" i="16"/>
  <c r="K1985" i="16"/>
  <c r="L1985" i="16"/>
  <c r="M1985" i="16"/>
  <c r="B1986" i="16"/>
  <c r="C1986" i="16"/>
  <c r="D1986" i="16"/>
  <c r="E1986" i="16"/>
  <c r="F1986" i="16"/>
  <c r="G1986" i="16"/>
  <c r="H1986" i="16"/>
  <c r="I1986" i="16"/>
  <c r="J1986" i="16"/>
  <c r="K1986" i="16"/>
  <c r="L1986" i="16"/>
  <c r="M1986" i="16"/>
  <c r="B1987" i="16"/>
  <c r="C1987" i="16"/>
  <c r="D1987" i="16"/>
  <c r="E1987" i="16"/>
  <c r="F1987" i="16"/>
  <c r="G1987" i="16"/>
  <c r="H1987" i="16"/>
  <c r="I1987" i="16"/>
  <c r="J1987" i="16"/>
  <c r="K1987" i="16"/>
  <c r="L1987" i="16"/>
  <c r="M1987" i="16"/>
  <c r="B1988" i="16"/>
  <c r="C1988" i="16"/>
  <c r="D1988" i="16"/>
  <c r="E1988" i="16"/>
  <c r="F1988" i="16"/>
  <c r="G1988" i="16"/>
  <c r="H1988" i="16"/>
  <c r="I1988" i="16"/>
  <c r="J1988" i="16"/>
  <c r="K1988" i="16"/>
  <c r="L1988" i="16"/>
  <c r="M1988" i="16"/>
  <c r="B1989" i="16"/>
  <c r="C1989" i="16"/>
  <c r="D1989" i="16"/>
  <c r="E1989" i="16"/>
  <c r="F1989" i="16"/>
  <c r="G1989" i="16"/>
  <c r="H1989" i="16"/>
  <c r="I1989" i="16"/>
  <c r="J1989" i="16"/>
  <c r="K1989" i="16"/>
  <c r="L1989" i="16"/>
  <c r="M1989" i="16"/>
  <c r="B1990" i="16"/>
  <c r="C1990" i="16"/>
  <c r="D1990" i="16"/>
  <c r="E1990" i="16"/>
  <c r="F1990" i="16"/>
  <c r="G1990" i="16"/>
  <c r="H1990" i="16"/>
  <c r="I1990" i="16"/>
  <c r="J1990" i="16"/>
  <c r="K1990" i="16"/>
  <c r="L1990" i="16"/>
  <c r="M1990" i="16"/>
  <c r="B1991" i="16"/>
  <c r="C1991" i="16"/>
  <c r="D1991" i="16"/>
  <c r="E1991" i="16"/>
  <c r="F1991" i="16"/>
  <c r="G1991" i="16"/>
  <c r="H1991" i="16"/>
  <c r="I1991" i="16"/>
  <c r="J1991" i="16"/>
  <c r="K1991" i="16"/>
  <c r="L1991" i="16"/>
  <c r="M1991" i="16"/>
  <c r="B1992" i="16"/>
  <c r="C1992" i="16"/>
  <c r="D1992" i="16"/>
  <c r="E1992" i="16"/>
  <c r="F1992" i="16"/>
  <c r="G1992" i="16"/>
  <c r="H1992" i="16"/>
  <c r="I1992" i="16"/>
  <c r="J1992" i="16"/>
  <c r="K1992" i="16"/>
  <c r="L1992" i="16"/>
  <c r="M1992" i="16"/>
  <c r="B1993" i="16"/>
  <c r="C1993" i="16"/>
  <c r="D1993" i="16"/>
  <c r="E1993" i="16"/>
  <c r="F1993" i="16"/>
  <c r="G1993" i="16"/>
  <c r="H1993" i="16"/>
  <c r="I1993" i="16"/>
  <c r="J1993" i="16"/>
  <c r="K1993" i="16"/>
  <c r="L1993" i="16"/>
  <c r="M1993" i="16"/>
  <c r="B1994" i="16"/>
  <c r="C1994" i="16"/>
  <c r="D1994" i="16"/>
  <c r="E1994" i="16"/>
  <c r="F1994" i="16"/>
  <c r="G1994" i="16"/>
  <c r="H1994" i="16"/>
  <c r="I1994" i="16"/>
  <c r="J1994" i="16"/>
  <c r="K1994" i="16"/>
  <c r="L1994" i="16"/>
  <c r="M1994" i="16"/>
  <c r="B1995" i="16"/>
  <c r="C1995" i="16"/>
  <c r="D1995" i="16"/>
  <c r="E1995" i="16"/>
  <c r="F1995" i="16"/>
  <c r="G1995" i="16"/>
  <c r="H1995" i="16"/>
  <c r="I1995" i="16"/>
  <c r="J1995" i="16"/>
  <c r="K1995" i="16"/>
  <c r="L1995" i="16"/>
  <c r="M1995" i="16"/>
  <c r="B1996" i="16"/>
  <c r="C1996" i="16"/>
  <c r="D1996" i="16"/>
  <c r="E1996" i="16"/>
  <c r="F1996" i="16"/>
  <c r="G1996" i="16"/>
  <c r="H1996" i="16"/>
  <c r="I1996" i="16"/>
  <c r="J1996" i="16"/>
  <c r="K1996" i="16"/>
  <c r="L1996" i="16"/>
  <c r="M1996" i="16"/>
  <c r="B1997" i="16"/>
  <c r="C1997" i="16"/>
  <c r="D1997" i="16"/>
  <c r="E1997" i="16"/>
  <c r="F1997" i="16"/>
  <c r="G1997" i="16"/>
  <c r="H1997" i="16"/>
  <c r="I1997" i="16"/>
  <c r="J1997" i="16"/>
  <c r="K1997" i="16"/>
  <c r="L1997" i="16"/>
  <c r="M1997" i="16"/>
  <c r="B1998" i="16"/>
  <c r="C1998" i="16"/>
  <c r="D1998" i="16"/>
  <c r="E1998" i="16"/>
  <c r="F1998" i="16"/>
  <c r="G1998" i="16"/>
  <c r="H1998" i="16"/>
  <c r="I1998" i="16"/>
  <c r="J1998" i="16"/>
  <c r="K1998" i="16"/>
  <c r="L1998" i="16"/>
  <c r="M1998" i="16"/>
  <c r="B1999" i="16"/>
  <c r="C1999" i="16"/>
  <c r="D1999" i="16"/>
  <c r="E1999" i="16"/>
  <c r="F1999" i="16"/>
  <c r="G1999" i="16"/>
  <c r="H1999" i="16"/>
  <c r="I1999" i="16"/>
  <c r="J1999" i="16"/>
  <c r="K1999" i="16"/>
  <c r="L1999" i="16"/>
  <c r="M1999" i="16"/>
  <c r="B2000" i="16"/>
  <c r="C2000" i="16"/>
  <c r="D2000" i="16"/>
  <c r="E2000" i="16"/>
  <c r="F2000" i="16"/>
  <c r="G2000" i="16"/>
  <c r="H2000" i="16"/>
  <c r="I2000" i="16"/>
  <c r="J2000" i="16"/>
  <c r="K2000" i="16"/>
  <c r="L2000" i="16"/>
  <c r="M2000" i="16"/>
  <c r="B2001" i="16"/>
  <c r="C2001" i="16"/>
  <c r="D2001" i="16"/>
  <c r="E2001" i="16"/>
  <c r="F2001" i="16"/>
  <c r="G2001" i="16"/>
  <c r="H2001" i="16"/>
  <c r="I2001" i="16"/>
  <c r="J2001" i="16"/>
  <c r="K2001" i="16"/>
  <c r="L2001" i="16"/>
  <c r="M2001" i="16"/>
  <c r="B2002" i="16"/>
  <c r="C2002" i="16"/>
  <c r="D2002" i="16"/>
  <c r="E2002" i="16"/>
  <c r="F2002" i="16"/>
  <c r="G2002" i="16"/>
  <c r="H2002" i="16"/>
  <c r="I2002" i="16"/>
  <c r="J2002" i="16"/>
  <c r="K2002" i="16"/>
  <c r="L2002" i="16"/>
  <c r="M2002" i="16"/>
  <c r="B2003" i="16"/>
  <c r="C2003" i="16"/>
  <c r="D2003" i="16"/>
  <c r="E2003" i="16"/>
  <c r="F2003" i="16"/>
  <c r="G2003" i="16"/>
  <c r="H2003" i="16"/>
  <c r="I2003" i="16"/>
  <c r="J2003" i="16"/>
  <c r="K2003" i="16"/>
  <c r="L2003" i="16"/>
  <c r="M2003" i="16"/>
  <c r="B2004" i="16"/>
  <c r="C2004" i="16"/>
  <c r="D2004" i="16"/>
  <c r="E2004" i="16"/>
  <c r="F2004" i="16"/>
  <c r="G2004" i="16"/>
  <c r="H2004" i="16"/>
  <c r="I2004" i="16"/>
  <c r="J2004" i="16"/>
  <c r="K2004" i="16"/>
  <c r="L2004" i="16"/>
  <c r="M2004" i="16"/>
  <c r="B2005" i="16"/>
  <c r="C2005" i="16"/>
  <c r="D2005" i="16"/>
  <c r="E2005" i="16"/>
  <c r="F2005" i="16"/>
  <c r="G2005" i="16"/>
  <c r="H2005" i="16"/>
  <c r="I2005" i="16"/>
  <c r="J2005" i="16"/>
  <c r="K2005" i="16"/>
  <c r="L2005" i="16"/>
  <c r="M2005" i="16"/>
  <c r="B2006" i="16"/>
  <c r="C2006" i="16"/>
  <c r="D2006" i="16"/>
  <c r="E2006" i="16"/>
  <c r="F2006" i="16"/>
  <c r="G2006" i="16"/>
  <c r="H2006" i="16"/>
  <c r="I2006" i="16"/>
  <c r="J2006" i="16"/>
  <c r="K2006" i="16"/>
  <c r="L2006" i="16"/>
  <c r="M2006" i="16"/>
  <c r="B2007" i="16"/>
  <c r="C2007" i="16"/>
  <c r="D2007" i="16"/>
  <c r="E2007" i="16"/>
  <c r="F2007" i="16"/>
  <c r="G2007" i="16"/>
  <c r="H2007" i="16"/>
  <c r="I2007" i="16"/>
  <c r="J2007" i="16"/>
  <c r="K2007" i="16"/>
  <c r="L2007" i="16"/>
  <c r="M2007" i="16"/>
  <c r="L1968" i="16"/>
  <c r="I1968" i="16"/>
  <c r="F1968" i="16"/>
  <c r="C1968" i="16"/>
  <c r="B1968" i="16"/>
  <c r="D1968" i="16"/>
  <c r="E1968" i="16"/>
  <c r="G1968" i="16"/>
  <c r="H1968" i="16"/>
  <c r="J1968" i="16"/>
  <c r="K1968" i="16"/>
  <c r="M1968" i="16"/>
  <c r="A1969" i="16"/>
  <c r="A1970" i="16"/>
  <c r="A1971" i="16"/>
  <c r="A1972" i="16"/>
  <c r="A1973" i="16"/>
  <c r="A1974" i="16"/>
  <c r="A1975" i="16"/>
  <c r="A1976" i="16"/>
  <c r="A1977" i="16"/>
  <c r="A1978" i="16"/>
  <c r="A1979" i="16"/>
  <c r="A1980" i="16"/>
  <c r="A1981" i="16"/>
  <c r="A1982" i="16"/>
  <c r="A1983" i="16"/>
  <c r="A1984" i="16"/>
  <c r="A1985" i="16"/>
  <c r="A1986" i="16"/>
  <c r="A1987" i="16"/>
  <c r="A1988" i="16"/>
  <c r="A1989" i="16"/>
  <c r="A1990" i="16"/>
  <c r="A1991" i="16"/>
  <c r="A1992" i="16"/>
  <c r="A1993" i="16"/>
  <c r="A1994" i="16"/>
  <c r="A1995" i="16"/>
  <c r="A1996" i="16"/>
  <c r="A1997" i="16"/>
  <c r="A1998" i="16"/>
  <c r="A1999" i="16"/>
  <c r="A2000" i="16"/>
  <c r="A2001" i="16"/>
  <c r="A2002" i="16"/>
  <c r="A2003" i="16"/>
  <c r="A2004" i="16"/>
  <c r="A2005" i="16"/>
  <c r="A2006" i="16"/>
  <c r="A2007" i="16"/>
  <c r="A1968" i="16"/>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56" i="2"/>
  <c r="L56" i="3"/>
  <c r="L56" i="4"/>
  <c r="L56" i="5"/>
  <c r="L56" i="6"/>
  <c r="L56" i="7"/>
  <c r="L56" i="8"/>
  <c r="L56" i="9"/>
  <c r="L56" i="10"/>
  <c r="L56" i="11"/>
  <c r="L56" i="13"/>
  <c r="L56" i="12"/>
  <c r="L56" i="14"/>
  <c r="L56" i="15"/>
  <c r="L56" i="1"/>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56" i="2"/>
  <c r="I56" i="3"/>
  <c r="I56" i="4"/>
  <c r="I56" i="5"/>
  <c r="I56" i="6"/>
  <c r="I56" i="7"/>
  <c r="I56" i="8"/>
  <c r="I56" i="9"/>
  <c r="I56" i="10"/>
  <c r="I56" i="11"/>
  <c r="I56" i="13"/>
  <c r="I56" i="12"/>
  <c r="I56" i="14"/>
  <c r="I56" i="15"/>
  <c r="I56" i="1"/>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56" i="2"/>
  <c r="F56" i="3"/>
  <c r="F56" i="4"/>
  <c r="F56" i="5"/>
  <c r="F56" i="6"/>
  <c r="F56" i="7"/>
  <c r="F56" i="8"/>
  <c r="F56" i="9"/>
  <c r="F56" i="10"/>
  <c r="F56" i="11"/>
  <c r="F56" i="13"/>
  <c r="F56" i="12"/>
  <c r="F56" i="14"/>
  <c r="F56" i="15"/>
  <c r="F56" i="1"/>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56" i="2"/>
  <c r="C56" i="3"/>
  <c r="C56" i="4"/>
  <c r="C56" i="5"/>
  <c r="C56" i="6"/>
  <c r="C56" i="7"/>
  <c r="C56" i="8"/>
  <c r="C56" i="9"/>
  <c r="C56" i="10"/>
  <c r="C56" i="11"/>
  <c r="C56" i="13"/>
  <c r="C56" i="12"/>
  <c r="C56" i="14"/>
  <c r="C56" i="15"/>
  <c r="C56" i="1"/>
  <c r="M18" i="17"/>
  <c r="AD18" i="17" s="1"/>
  <c r="P18" i="31" s="1"/>
  <c r="L18" i="17"/>
  <c r="AC18" i="17" s="1"/>
  <c r="O18" i="31" s="1"/>
  <c r="I18" i="17"/>
  <c r="Y18" i="17" s="1"/>
  <c r="K18" i="31" s="1"/>
  <c r="E18" i="17"/>
  <c r="D18" i="17"/>
  <c r="R18" i="17" s="1"/>
  <c r="D18" i="31" s="1"/>
  <c r="O4" i="19"/>
  <c r="O5" i="19"/>
  <c r="O6" i="19"/>
  <c r="N7" i="19"/>
  <c r="O7" i="19"/>
  <c r="O8" i="19"/>
  <c r="O9" i="19"/>
  <c r="O10" i="19"/>
  <c r="O11" i="19"/>
  <c r="O12" i="19"/>
  <c r="O13" i="19"/>
  <c r="O14" i="19"/>
  <c r="N15" i="19"/>
  <c r="O15" i="19"/>
  <c r="O16" i="19"/>
  <c r="O17" i="19"/>
  <c r="O18" i="19"/>
  <c r="O19" i="19"/>
  <c r="O20" i="19"/>
  <c r="O21" i="19"/>
  <c r="O22" i="19"/>
  <c r="N23" i="19"/>
  <c r="O23" i="19"/>
  <c r="O24" i="19"/>
  <c r="O25" i="19"/>
  <c r="O26" i="19"/>
  <c r="O27" i="19"/>
  <c r="O28" i="19"/>
  <c r="O29" i="19"/>
  <c r="O30" i="19"/>
  <c r="N31" i="19"/>
  <c r="O31" i="19"/>
  <c r="O32" i="19"/>
  <c r="O33" i="19"/>
  <c r="O34" i="19"/>
  <c r="O35" i="19"/>
  <c r="O36" i="19"/>
  <c r="O37" i="19"/>
  <c r="O38" i="19"/>
  <c r="N39" i="19"/>
  <c r="O39" i="19"/>
  <c r="O40" i="19"/>
  <c r="O41" i="19"/>
  <c r="O42" i="19"/>
  <c r="O43" i="19"/>
  <c r="O44" i="19"/>
  <c r="O45" i="19"/>
  <c r="O46" i="19"/>
  <c r="N47" i="19"/>
  <c r="O47" i="19"/>
  <c r="O48" i="19"/>
  <c r="O49" i="19"/>
  <c r="O50" i="19"/>
  <c r="O51" i="19"/>
  <c r="N52" i="19"/>
  <c r="O52" i="19"/>
  <c r="O53" i="19"/>
  <c r="O54" i="19"/>
  <c r="O55" i="19"/>
  <c r="N56" i="19"/>
  <c r="O56" i="19"/>
  <c r="N57" i="19"/>
  <c r="O57" i="19"/>
  <c r="O58" i="19"/>
  <c r="N59" i="19"/>
  <c r="O59" i="19"/>
  <c r="N60" i="19"/>
  <c r="O60" i="19"/>
  <c r="N61" i="19"/>
  <c r="O61" i="19"/>
  <c r="O62" i="19"/>
  <c r="N63" i="19"/>
  <c r="O63" i="19"/>
  <c r="N64" i="19"/>
  <c r="O64" i="19"/>
  <c r="N65" i="19"/>
  <c r="O65" i="19"/>
  <c r="O66" i="19"/>
  <c r="O67" i="19"/>
  <c r="N68" i="19"/>
  <c r="O68" i="19"/>
  <c r="N69" i="19"/>
  <c r="O69" i="19"/>
  <c r="O70" i="19"/>
  <c r="O71" i="19"/>
  <c r="N72" i="19"/>
  <c r="O72" i="19"/>
  <c r="N73" i="19"/>
  <c r="O73" i="19"/>
  <c r="N74" i="19"/>
  <c r="O74" i="19"/>
  <c r="O75" i="19"/>
  <c r="N76" i="19"/>
  <c r="O76" i="19"/>
  <c r="N77" i="19"/>
  <c r="O77" i="19"/>
  <c r="N78" i="19"/>
  <c r="O78" i="19"/>
  <c r="N79" i="19"/>
  <c r="O79" i="19"/>
  <c r="N80" i="19"/>
  <c r="O80" i="19"/>
  <c r="N81" i="19"/>
  <c r="O81" i="19"/>
  <c r="N82" i="19"/>
  <c r="O82" i="19"/>
  <c r="O83" i="19"/>
  <c r="N84" i="19"/>
  <c r="O84" i="19"/>
  <c r="N85" i="19"/>
  <c r="O85" i="19"/>
  <c r="N86" i="19"/>
  <c r="O86" i="19"/>
  <c r="O87" i="19"/>
  <c r="N88" i="19"/>
  <c r="O88" i="19"/>
  <c r="N89" i="19"/>
  <c r="O89" i="19"/>
  <c r="N90" i="19"/>
  <c r="O90" i="19"/>
  <c r="O91" i="19"/>
  <c r="N92" i="19"/>
  <c r="O92" i="19"/>
  <c r="C5" i="17"/>
  <c r="Q5" i="17" s="1"/>
  <c r="C5" i="31" s="1"/>
  <c r="D5" i="17"/>
  <c r="R5" i="17" s="1"/>
  <c r="D5" i="31" s="1"/>
  <c r="E5" i="17"/>
  <c r="W5" i="17" s="1"/>
  <c r="I5" i="31" s="1"/>
  <c r="F5" i="17"/>
  <c r="U5" i="17" s="1"/>
  <c r="G5" i="31" s="1"/>
  <c r="G5" i="17"/>
  <c r="V5" i="17" s="1"/>
  <c r="H5" i="31" s="1"/>
  <c r="H5" i="17"/>
  <c r="X5" i="17" s="1"/>
  <c r="J5" i="31" s="1"/>
  <c r="I5" i="17"/>
  <c r="Y5" i="17" s="1"/>
  <c r="K5" i="31" s="1"/>
  <c r="J5" i="17"/>
  <c r="Z5" i="17" s="1"/>
  <c r="L5" i="31" s="1"/>
  <c r="K5" i="17"/>
  <c r="AB5" i="17" s="1"/>
  <c r="N5" i="31" s="1"/>
  <c r="L5" i="17"/>
  <c r="AC5" i="17" s="1"/>
  <c r="O5" i="31" s="1"/>
  <c r="M5" i="17"/>
  <c r="AD5" i="17" s="1"/>
  <c r="P5" i="31" s="1"/>
  <c r="C6" i="17"/>
  <c r="Q6" i="17" s="1"/>
  <c r="C6" i="31" s="1"/>
  <c r="D6" i="17"/>
  <c r="R6" i="17" s="1"/>
  <c r="D6" i="31" s="1"/>
  <c r="E6" i="17"/>
  <c r="T6" i="17" s="1"/>
  <c r="F6" i="31" s="1"/>
  <c r="F6" i="17"/>
  <c r="G6" i="17"/>
  <c r="V6" i="17" s="1"/>
  <c r="H6" i="31" s="1"/>
  <c r="H6" i="17"/>
  <c r="I6" i="17"/>
  <c r="Y6" i="17" s="1"/>
  <c r="K6" i="31" s="1"/>
  <c r="J6" i="17"/>
  <c r="Z6" i="17" s="1"/>
  <c r="L6" i="31" s="1"/>
  <c r="K6" i="17"/>
  <c r="L6" i="17"/>
  <c r="AC6" i="17" s="1"/>
  <c r="O6" i="31" s="1"/>
  <c r="M6" i="17"/>
  <c r="AD6" i="17" s="1"/>
  <c r="P6" i="31" s="1"/>
  <c r="C7" i="17"/>
  <c r="Q7" i="17" s="1"/>
  <c r="C7" i="31" s="1"/>
  <c r="D7" i="17"/>
  <c r="R7" i="17" s="1"/>
  <c r="D7" i="31" s="1"/>
  <c r="E7" i="17"/>
  <c r="F7" i="17"/>
  <c r="U7" i="17" s="1"/>
  <c r="G7" i="31" s="1"/>
  <c r="G7" i="17"/>
  <c r="V7" i="17" s="1"/>
  <c r="H7" i="31" s="1"/>
  <c r="H7" i="17"/>
  <c r="X7" i="17" s="1"/>
  <c r="J7" i="31" s="1"/>
  <c r="I7" i="17"/>
  <c r="Y7" i="17" s="1"/>
  <c r="K7" i="31" s="1"/>
  <c r="J7" i="17"/>
  <c r="Z7" i="17" s="1"/>
  <c r="L7" i="31" s="1"/>
  <c r="K7" i="17"/>
  <c r="AB7" i="17" s="1"/>
  <c r="N7" i="31" s="1"/>
  <c r="L7" i="17"/>
  <c r="M7" i="17"/>
  <c r="AD7" i="17" s="1"/>
  <c r="P7" i="31" s="1"/>
  <c r="C8" i="17"/>
  <c r="Q8" i="17" s="1"/>
  <c r="C8" i="31" s="1"/>
  <c r="D8" i="17"/>
  <c r="E8" i="17"/>
  <c r="T8" i="17" s="1"/>
  <c r="F8" i="31" s="1"/>
  <c r="F8" i="17"/>
  <c r="G8" i="17"/>
  <c r="V8" i="17" s="1"/>
  <c r="H8" i="31" s="1"/>
  <c r="H8" i="17"/>
  <c r="X8" i="17" s="1"/>
  <c r="J8" i="31" s="1"/>
  <c r="I8" i="17"/>
  <c r="J8" i="17"/>
  <c r="Z8" i="17" s="1"/>
  <c r="L8" i="31" s="1"/>
  <c r="K8" i="17"/>
  <c r="AB8" i="17" s="1"/>
  <c r="N8" i="31" s="1"/>
  <c r="L8" i="17"/>
  <c r="AC8" i="17" s="1"/>
  <c r="O8" i="31" s="1"/>
  <c r="M8" i="17"/>
  <c r="AD8" i="17" s="1"/>
  <c r="P8" i="31" s="1"/>
  <c r="C9" i="17"/>
  <c r="Q9" i="17" s="1"/>
  <c r="C9" i="31" s="1"/>
  <c r="D9" i="17"/>
  <c r="R9" i="17" s="1"/>
  <c r="D9" i="31" s="1"/>
  <c r="E9" i="17"/>
  <c r="T9" i="17" s="1"/>
  <c r="F9" i="31" s="1"/>
  <c r="F9" i="17"/>
  <c r="U9" i="17" s="1"/>
  <c r="G9" i="31" s="1"/>
  <c r="G9" i="17"/>
  <c r="V9" i="17" s="1"/>
  <c r="H9" i="31" s="1"/>
  <c r="H9" i="17"/>
  <c r="I9" i="17"/>
  <c r="Y9" i="17" s="1"/>
  <c r="K9" i="31" s="1"/>
  <c r="J9" i="17"/>
  <c r="Z9" i="17" s="1"/>
  <c r="L9" i="31" s="1"/>
  <c r="K9" i="17"/>
  <c r="AB9" i="17" s="1"/>
  <c r="N9" i="31" s="1"/>
  <c r="L9" i="17"/>
  <c r="AC9" i="17" s="1"/>
  <c r="O9" i="31" s="1"/>
  <c r="M9" i="17"/>
  <c r="AD9" i="17" s="1"/>
  <c r="P9" i="31" s="1"/>
  <c r="C10" i="17"/>
  <c r="Q10" i="17" s="1"/>
  <c r="C10" i="31" s="1"/>
  <c r="D10" i="17"/>
  <c r="R10" i="17" s="1"/>
  <c r="D10" i="31" s="1"/>
  <c r="E10" i="17"/>
  <c r="F10" i="17"/>
  <c r="U10" i="17" s="1"/>
  <c r="G10" i="31" s="1"/>
  <c r="G10" i="17"/>
  <c r="V10" i="17" s="1"/>
  <c r="H10" i="31" s="1"/>
  <c r="H10" i="17"/>
  <c r="I10" i="17"/>
  <c r="Y10" i="17" s="1"/>
  <c r="K10" i="31" s="1"/>
  <c r="J10" i="17"/>
  <c r="Z10" i="17" s="1"/>
  <c r="L10" i="31" s="1"/>
  <c r="K10" i="17"/>
  <c r="AB10" i="17" s="1"/>
  <c r="N10" i="31" s="1"/>
  <c r="L10" i="17"/>
  <c r="AC10" i="17" s="1"/>
  <c r="O10" i="31" s="1"/>
  <c r="M10" i="17"/>
  <c r="AD10" i="17" s="1"/>
  <c r="P10" i="31" s="1"/>
  <c r="C11" i="17"/>
  <c r="Q11" i="17" s="1"/>
  <c r="C11" i="31" s="1"/>
  <c r="D11" i="17"/>
  <c r="R11" i="17" s="1"/>
  <c r="D11" i="31" s="1"/>
  <c r="E11" i="17"/>
  <c r="T11" i="17" s="1"/>
  <c r="F11" i="31" s="1"/>
  <c r="F11" i="17"/>
  <c r="U11" i="17" s="1"/>
  <c r="G11" i="31" s="1"/>
  <c r="G11" i="17"/>
  <c r="V11" i="17" s="1"/>
  <c r="H11" i="31" s="1"/>
  <c r="H11" i="17"/>
  <c r="X11" i="17" s="1"/>
  <c r="J11" i="31" s="1"/>
  <c r="I11" i="17"/>
  <c r="Y11" i="17" s="1"/>
  <c r="K11" i="31" s="1"/>
  <c r="J11" i="17"/>
  <c r="Z11" i="17" s="1"/>
  <c r="L11" i="31" s="1"/>
  <c r="K11" i="17"/>
  <c r="L11" i="17"/>
  <c r="AC11" i="17" s="1"/>
  <c r="O11" i="31" s="1"/>
  <c r="M11" i="17"/>
  <c r="AD11" i="17" s="1"/>
  <c r="P11" i="31" s="1"/>
  <c r="C12" i="17"/>
  <c r="Q12" i="17" s="1"/>
  <c r="C12" i="31" s="1"/>
  <c r="D12" i="17"/>
  <c r="R12" i="17" s="1"/>
  <c r="D12" i="31" s="1"/>
  <c r="E12" i="17"/>
  <c r="F12" i="17"/>
  <c r="U12" i="17" s="1"/>
  <c r="G12" i="31" s="1"/>
  <c r="G12" i="17"/>
  <c r="V12" i="17" s="1"/>
  <c r="H12" i="31" s="1"/>
  <c r="H12" i="17"/>
  <c r="X12" i="17" s="1"/>
  <c r="J12" i="31" s="1"/>
  <c r="I12" i="17"/>
  <c r="Y12" i="17" s="1"/>
  <c r="K12" i="31" s="1"/>
  <c r="J12" i="17"/>
  <c r="Z12" i="17" s="1"/>
  <c r="L12" i="31" s="1"/>
  <c r="K12" i="17"/>
  <c r="L12" i="17"/>
  <c r="AC12" i="17" s="1"/>
  <c r="O12" i="31" s="1"/>
  <c r="M12" i="17"/>
  <c r="AD12" i="17" s="1"/>
  <c r="P12" i="31" s="1"/>
  <c r="C13" i="17"/>
  <c r="Q13" i="17" s="1"/>
  <c r="C13" i="31" s="1"/>
  <c r="D13" i="17"/>
  <c r="R13" i="17" s="1"/>
  <c r="D13" i="31" s="1"/>
  <c r="E13" i="17"/>
  <c r="F13" i="17"/>
  <c r="U13" i="17" s="1"/>
  <c r="G13" i="31" s="1"/>
  <c r="G13" i="17"/>
  <c r="V13" i="17" s="1"/>
  <c r="H13" i="31" s="1"/>
  <c r="H13" i="17"/>
  <c r="I13" i="17"/>
  <c r="Y13" i="17" s="1"/>
  <c r="K13" i="31" s="1"/>
  <c r="J13" i="17"/>
  <c r="Z13" i="17" s="1"/>
  <c r="L13" i="31" s="1"/>
  <c r="K13" i="17"/>
  <c r="AB13" i="17" s="1"/>
  <c r="N13" i="31" s="1"/>
  <c r="L13" i="17"/>
  <c r="AC13" i="17" s="1"/>
  <c r="O13" i="31" s="1"/>
  <c r="M13" i="17"/>
  <c r="AD13" i="17" s="1"/>
  <c r="P13" i="31" s="1"/>
  <c r="C14" i="17"/>
  <c r="Q14" i="17" s="1"/>
  <c r="C14" i="31" s="1"/>
  <c r="D14" i="17"/>
  <c r="R14" i="17" s="1"/>
  <c r="D14" i="31" s="1"/>
  <c r="E14" i="17"/>
  <c r="F14" i="17"/>
  <c r="U14" i="17" s="1"/>
  <c r="G14" i="31" s="1"/>
  <c r="G14" i="17"/>
  <c r="V14" i="17" s="1"/>
  <c r="H14" i="31" s="1"/>
  <c r="H14" i="17"/>
  <c r="X14" i="17" s="1"/>
  <c r="J14" i="31" s="1"/>
  <c r="I14" i="17"/>
  <c r="Y14" i="17" s="1"/>
  <c r="K14" i="31" s="1"/>
  <c r="J14" i="17"/>
  <c r="Z14" i="17" s="1"/>
  <c r="L14" i="31" s="1"/>
  <c r="K14" i="17"/>
  <c r="AB14" i="17" s="1"/>
  <c r="N14" i="31" s="1"/>
  <c r="L14" i="17"/>
  <c r="M14" i="17"/>
  <c r="AD14" i="17" s="1"/>
  <c r="P14" i="31" s="1"/>
  <c r="C15" i="17"/>
  <c r="Q15" i="17" s="1"/>
  <c r="C15" i="31" s="1"/>
  <c r="D15" i="17"/>
  <c r="R15" i="17" s="1"/>
  <c r="D15" i="31" s="1"/>
  <c r="E15" i="17"/>
  <c r="F15" i="17"/>
  <c r="U15" i="17" s="1"/>
  <c r="G15" i="31" s="1"/>
  <c r="G15" i="17"/>
  <c r="V15" i="17" s="1"/>
  <c r="H15" i="31" s="1"/>
  <c r="H15" i="17"/>
  <c r="X15" i="17" s="1"/>
  <c r="J15" i="31" s="1"/>
  <c r="I15" i="17"/>
  <c r="Y15" i="17" s="1"/>
  <c r="K15" i="31" s="1"/>
  <c r="J15" i="17"/>
  <c r="Z15" i="17" s="1"/>
  <c r="L15" i="31" s="1"/>
  <c r="K15" i="17"/>
  <c r="AB15" i="17" s="1"/>
  <c r="N15" i="31" s="1"/>
  <c r="L15" i="17"/>
  <c r="AC15" i="17" s="1"/>
  <c r="O15" i="31" s="1"/>
  <c r="M15" i="17"/>
  <c r="AD15" i="17" s="1"/>
  <c r="P15" i="31" s="1"/>
  <c r="C16" i="17"/>
  <c r="Q16" i="17" s="1"/>
  <c r="C16" i="31" s="1"/>
  <c r="D16" i="17"/>
  <c r="R16" i="17" s="1"/>
  <c r="D16" i="31" s="1"/>
  <c r="E16" i="17"/>
  <c r="F16" i="17"/>
  <c r="U16" i="17" s="1"/>
  <c r="G16" i="31" s="1"/>
  <c r="G16" i="17"/>
  <c r="V16" i="17" s="1"/>
  <c r="H16" i="31" s="1"/>
  <c r="H16" i="17"/>
  <c r="X16" i="17" s="1"/>
  <c r="J16" i="31" s="1"/>
  <c r="I16" i="17"/>
  <c r="Y16" i="17" s="1"/>
  <c r="K16" i="31" s="1"/>
  <c r="J16" i="17"/>
  <c r="Z16" i="17" s="1"/>
  <c r="L16" i="31" s="1"/>
  <c r="K16" i="17"/>
  <c r="L16" i="17"/>
  <c r="AC16" i="17" s="1"/>
  <c r="O16" i="31" s="1"/>
  <c r="M16" i="17"/>
  <c r="AD16" i="17" s="1"/>
  <c r="P16" i="31" s="1"/>
  <c r="C17" i="17"/>
  <c r="Q17" i="17" s="1"/>
  <c r="C17" i="31" s="1"/>
  <c r="D17" i="17"/>
  <c r="R17" i="17" s="1"/>
  <c r="D17" i="31" s="1"/>
  <c r="E17" i="17"/>
  <c r="T17" i="17" s="1"/>
  <c r="F17" i="31" s="1"/>
  <c r="F17" i="17"/>
  <c r="U17" i="17" s="1"/>
  <c r="G17" i="31" s="1"/>
  <c r="G17" i="17"/>
  <c r="V17" i="17" s="1"/>
  <c r="H17" i="31" s="1"/>
  <c r="H17" i="17"/>
  <c r="X17" i="17" s="1"/>
  <c r="J17" i="31" s="1"/>
  <c r="I17" i="17"/>
  <c r="J17" i="17"/>
  <c r="Z17" i="17" s="1"/>
  <c r="L17" i="31" s="1"/>
  <c r="K17" i="17"/>
  <c r="AB17" i="17" s="1"/>
  <c r="N17" i="31" s="1"/>
  <c r="L17" i="17"/>
  <c r="AC17" i="17" s="1"/>
  <c r="O17" i="31" s="1"/>
  <c r="M17" i="17"/>
  <c r="AD17" i="17" s="1"/>
  <c r="P17" i="31" s="1"/>
  <c r="C18" i="17"/>
  <c r="Q18" i="17" s="1"/>
  <c r="C18" i="31" s="1"/>
  <c r="F18" i="17"/>
  <c r="U18" i="17" s="1"/>
  <c r="G18" i="31" s="1"/>
  <c r="G18" i="17"/>
  <c r="V18" i="17" s="1"/>
  <c r="H18" i="31" s="1"/>
  <c r="H18" i="17"/>
  <c r="J18" i="17"/>
  <c r="Z18" i="17" s="1"/>
  <c r="L18" i="31" s="1"/>
  <c r="K18" i="17"/>
  <c r="AB18" i="17" s="1"/>
  <c r="N18" i="31" s="1"/>
  <c r="B18" i="17"/>
  <c r="B17" i="17"/>
  <c r="P17" i="17" s="1"/>
  <c r="B17" i="31" s="1"/>
  <c r="B16" i="17"/>
  <c r="B15" i="17"/>
  <c r="P15" i="17" s="1"/>
  <c r="B15" i="31" s="1"/>
  <c r="B14" i="17"/>
  <c r="B13" i="17"/>
  <c r="B12" i="17"/>
  <c r="P12" i="17" s="1"/>
  <c r="B12" i="31" s="1"/>
  <c r="B11" i="17"/>
  <c r="B10" i="17"/>
  <c r="P10" i="17" s="1"/>
  <c r="B10" i="31" s="1"/>
  <c r="B9" i="17"/>
  <c r="P9" i="17" s="1"/>
  <c r="B9" i="31" s="1"/>
  <c r="B8" i="17"/>
  <c r="P8" i="17" s="1"/>
  <c r="B8" i="31" s="1"/>
  <c r="B7" i="17"/>
  <c r="P7" i="17" s="1"/>
  <c r="B7" i="31" s="1"/>
  <c r="B6" i="17"/>
  <c r="P6" i="17" s="1"/>
  <c r="B6" i="31" s="1"/>
  <c r="B5" i="17"/>
  <c r="C4" i="17"/>
  <c r="Q4" i="17" s="1"/>
  <c r="C4" i="31" s="1"/>
  <c r="D4" i="17"/>
  <c r="R4" i="17" s="1"/>
  <c r="D4" i="31" s="1"/>
  <c r="E4" i="17"/>
  <c r="T4" i="17" s="1"/>
  <c r="F4" i="31" s="1"/>
  <c r="F4" i="17"/>
  <c r="U4" i="17" s="1"/>
  <c r="G4" i="31" s="1"/>
  <c r="G4" i="17"/>
  <c r="V4" i="17" s="1"/>
  <c r="H4" i="31" s="1"/>
  <c r="H4" i="17"/>
  <c r="X4" i="17" s="1"/>
  <c r="J4" i="31" s="1"/>
  <c r="I4" i="17"/>
  <c r="J4" i="17"/>
  <c r="Z4" i="17" s="1"/>
  <c r="L4" i="31" s="1"/>
  <c r="K4" i="17"/>
  <c r="AB4" i="17" s="1"/>
  <c r="N4" i="31" s="1"/>
  <c r="L4" i="17"/>
  <c r="M4" i="17"/>
  <c r="AD4" i="17" s="1"/>
  <c r="P4" i="31" s="1"/>
  <c r="B4" i="17"/>
  <c r="K19" i="17"/>
  <c r="AB19" i="17" s="1"/>
  <c r="N19" i="31" s="1"/>
  <c r="J19" i="17"/>
  <c r="Z19" i="17" s="1"/>
  <c r="L19" i="31" s="1"/>
  <c r="I19" i="17"/>
  <c r="Y19" i="17" s="1"/>
  <c r="K19" i="31" s="1"/>
  <c r="H19" i="17"/>
  <c r="X19" i="17" s="1"/>
  <c r="J19" i="31" s="1"/>
  <c r="G19" i="17"/>
  <c r="V19" i="17" s="1"/>
  <c r="H19" i="31" s="1"/>
  <c r="F19" i="17"/>
  <c r="U19" i="17" s="1"/>
  <c r="G19" i="31" s="1"/>
  <c r="E19" i="17"/>
  <c r="T19" i="17" s="1"/>
  <c r="F19" i="31" s="1"/>
  <c r="B19" i="17"/>
  <c r="C19" i="17"/>
  <c r="Q19" i="17" s="1"/>
  <c r="C19" i="31" s="1"/>
  <c r="L19" i="17"/>
  <c r="AC19" i="17" s="1"/>
  <c r="O19" i="31" s="1"/>
  <c r="D19" i="17"/>
  <c r="R19" i="17" s="1"/>
  <c r="D19" i="31" s="1"/>
  <c r="M19" i="17"/>
  <c r="AD19" i="17" s="1"/>
  <c r="P19" i="31" s="1"/>
  <c r="AB12" i="17"/>
  <c r="N12" i="31" s="1"/>
  <c r="I28" i="17"/>
  <c r="W6" i="17"/>
  <c r="I6" i="31" s="1"/>
  <c r="B2008" i="16"/>
  <c r="AE9" i="17" l="1"/>
  <c r="Q9" i="31" s="1"/>
  <c r="I2008" i="16"/>
  <c r="J27" i="17"/>
  <c r="D2008" i="16"/>
  <c r="M2008" i="39"/>
  <c r="I38" i="17"/>
  <c r="S11" i="17"/>
  <c r="E11" i="31" s="1"/>
  <c r="C2008" i="16"/>
  <c r="AA14" i="17"/>
  <c r="M14" i="31" s="1"/>
  <c r="I26" i="17"/>
  <c r="K2008" i="16"/>
  <c r="AA17" i="17"/>
  <c r="M17" i="31" s="1"/>
  <c r="AA6" i="17"/>
  <c r="M6" i="31" s="1"/>
  <c r="W13" i="17"/>
  <c r="I13" i="31" s="1"/>
  <c r="I41" i="17"/>
  <c r="W18" i="17"/>
  <c r="I18" i="31" s="1"/>
  <c r="P11" i="17"/>
  <c r="B11" i="31" s="1"/>
  <c r="W15" i="17"/>
  <c r="I15" i="31" s="1"/>
  <c r="H36" i="17"/>
  <c r="W11" i="17"/>
  <c r="I11" i="31" s="1"/>
  <c r="G2008" i="16"/>
  <c r="H2008" i="39"/>
  <c r="K2008" i="39"/>
  <c r="I2008" i="39"/>
  <c r="G39" i="17"/>
  <c r="T13" i="17"/>
  <c r="F13" i="31" s="1"/>
  <c r="G34" i="17"/>
  <c r="H37" i="17"/>
  <c r="G26" i="17"/>
  <c r="J34" i="17"/>
  <c r="S14" i="17"/>
  <c r="E14" i="31" s="1"/>
  <c r="AA4" i="17"/>
  <c r="M4" i="31" s="1"/>
  <c r="S12" i="17"/>
  <c r="E12" i="31" s="1"/>
  <c r="W17" i="17"/>
  <c r="I17" i="31" s="1"/>
  <c r="Y4" i="17"/>
  <c r="K4" i="31" s="1"/>
  <c r="G33" i="17"/>
  <c r="H2008" i="16"/>
  <c r="L2008" i="16"/>
  <c r="J2008" i="16"/>
  <c r="F2008" i="16"/>
  <c r="D2008" i="39"/>
  <c r="L2008" i="39"/>
  <c r="G2008" i="39"/>
  <c r="B2008" i="39"/>
  <c r="J2008" i="39"/>
  <c r="E2008" i="39"/>
  <c r="C2008" i="39"/>
  <c r="F2008" i="39"/>
  <c r="M2008" i="16"/>
  <c r="E2008" i="16"/>
  <c r="S4" i="17"/>
  <c r="E4" i="31" s="1"/>
  <c r="AE17" i="17"/>
  <c r="Q17" i="31" s="1"/>
  <c r="G36" i="17"/>
  <c r="S9" i="17"/>
  <c r="E9" i="31" s="1"/>
  <c r="AE11" i="17"/>
  <c r="Q11" i="31" s="1"/>
  <c r="I40" i="17"/>
  <c r="I36" i="17"/>
  <c r="W10" i="17"/>
  <c r="I10" i="31" s="1"/>
  <c r="T15" i="17"/>
  <c r="F15" i="31" s="1"/>
  <c r="J39" i="17"/>
  <c r="I35" i="17"/>
  <c r="G30" i="17"/>
  <c r="G29" i="17"/>
  <c r="W16" i="17"/>
  <c r="I16" i="31" s="1"/>
  <c r="J35" i="17"/>
  <c r="AA9" i="17"/>
  <c r="M9" i="31" s="1"/>
  <c r="T10" i="17"/>
  <c r="F10" i="31" s="1"/>
  <c r="G31" i="17"/>
  <c r="I37" i="17"/>
  <c r="I31" i="17"/>
  <c r="AE5" i="17"/>
  <c r="Q5" i="31" s="1"/>
  <c r="T14" i="17"/>
  <c r="F14" i="31" s="1"/>
  <c r="AE12" i="17"/>
  <c r="Q12" i="31" s="1"/>
  <c r="W12" i="17"/>
  <c r="I12" i="31" s="1"/>
  <c r="J29" i="17"/>
  <c r="AA16" i="17"/>
  <c r="M16" i="31" s="1"/>
  <c r="I39" i="17"/>
  <c r="AE13" i="17"/>
  <c r="Q13" i="31" s="1"/>
  <c r="H32" i="17"/>
  <c r="S8" i="17"/>
  <c r="E8" i="31" s="1"/>
  <c r="P14" i="17"/>
  <c r="B14" i="31" s="1"/>
  <c r="W8" i="17"/>
  <c r="I8" i="31" s="1"/>
  <c r="I33" i="17"/>
  <c r="H40" i="17"/>
  <c r="H39" i="17"/>
  <c r="AA7" i="17"/>
  <c r="M7" i="31" s="1"/>
  <c r="J33" i="17"/>
  <c r="J31" i="17"/>
  <c r="AA15" i="17"/>
  <c r="M15" i="31" s="1"/>
  <c r="H35" i="17"/>
  <c r="S7" i="17"/>
  <c r="E7" i="31" s="1"/>
  <c r="J30" i="17"/>
  <c r="G28" i="17"/>
  <c r="S5" i="17"/>
  <c r="E5" i="31" s="1"/>
  <c r="S10" i="17"/>
  <c r="E10" i="31" s="1"/>
  <c r="AA12" i="17"/>
  <c r="M12" i="31" s="1"/>
  <c r="S17" i="17"/>
  <c r="E17" i="31" s="1"/>
  <c r="W14" i="17"/>
  <c r="I14" i="31" s="1"/>
  <c r="H33" i="17"/>
  <c r="X6" i="17"/>
  <c r="J6" i="31" s="1"/>
  <c r="S6" i="17"/>
  <c r="E6" i="31" s="1"/>
  <c r="AD21" i="17"/>
  <c r="P21" i="31" s="1"/>
  <c r="AC21" i="17"/>
  <c r="O21" i="31" s="1"/>
  <c r="J43" i="17"/>
  <c r="AB21" i="17"/>
  <c r="N21" i="31" s="1"/>
  <c r="AE21" i="17"/>
  <c r="Q21" i="31" s="1"/>
  <c r="Q3" i="19"/>
  <c r="T3" i="19" s="1"/>
  <c r="R3" i="19"/>
  <c r="U3" i="19" s="1"/>
  <c r="S18" i="17"/>
  <c r="E18" i="31" s="1"/>
  <c r="P18" i="17"/>
  <c r="B18" i="31" s="1"/>
  <c r="AA5" i="17"/>
  <c r="M5" i="31" s="1"/>
  <c r="I32" i="17"/>
  <c r="P13" i="17"/>
  <c r="B13" i="31" s="1"/>
  <c r="S13" i="17"/>
  <c r="E13" i="31" s="1"/>
  <c r="T16" i="17"/>
  <c r="F16" i="31" s="1"/>
  <c r="T18" i="17"/>
  <c r="F18" i="31" s="1"/>
  <c r="AA11" i="17"/>
  <c r="M11" i="31" s="1"/>
  <c r="W9" i="17"/>
  <c r="I9" i="31" s="1"/>
  <c r="G32" i="17"/>
  <c r="H31" i="17"/>
  <c r="G35" i="17"/>
  <c r="AC4" i="17"/>
  <c r="O4" i="31" s="1"/>
  <c r="AE4" i="17"/>
  <c r="Q4" i="31" s="1"/>
  <c r="J26" i="17"/>
  <c r="AB11" i="17"/>
  <c r="N11" i="31" s="1"/>
  <c r="J32" i="17"/>
  <c r="AE10" i="17"/>
  <c r="Q10" i="31" s="1"/>
  <c r="X9" i="17"/>
  <c r="J9" i="31" s="1"/>
  <c r="T7" i="17"/>
  <c r="F7" i="31" s="1"/>
  <c r="H29" i="17"/>
  <c r="W7" i="17"/>
  <c r="I7" i="31" s="1"/>
  <c r="T5" i="17"/>
  <c r="F5" i="31" s="1"/>
  <c r="H27" i="17"/>
  <c r="G37" i="17"/>
  <c r="S15" i="17"/>
  <c r="E15" i="31" s="1"/>
  <c r="X18" i="17"/>
  <c r="J18" i="31" s="1"/>
  <c r="AA18" i="17"/>
  <c r="M18" i="31" s="1"/>
  <c r="X13" i="17"/>
  <c r="J13" i="31" s="1"/>
  <c r="AA13" i="17"/>
  <c r="M13" i="31" s="1"/>
  <c r="H34" i="17"/>
  <c r="I34" i="17"/>
  <c r="U6" i="17"/>
  <c r="G6" i="31" s="1"/>
  <c r="H28" i="17"/>
  <c r="J40" i="17"/>
  <c r="G40" i="17"/>
  <c r="H38" i="17"/>
  <c r="G38" i="17"/>
  <c r="S16" i="17"/>
  <c r="E16" i="31" s="1"/>
  <c r="AB16" i="17"/>
  <c r="N16" i="31" s="1"/>
  <c r="J38" i="17"/>
  <c r="AE16" i="17"/>
  <c r="Q16" i="31" s="1"/>
  <c r="AC14" i="17"/>
  <c r="O14" i="31" s="1"/>
  <c r="AE14" i="17"/>
  <c r="Q14" i="31" s="1"/>
  <c r="AE8" i="17"/>
  <c r="Q8" i="31" s="1"/>
  <c r="AB6" i="17"/>
  <c r="N6" i="31" s="1"/>
  <c r="AE6" i="17"/>
  <c r="Q6" i="31" s="1"/>
  <c r="AE15" i="17"/>
  <c r="Q15" i="31" s="1"/>
  <c r="AE7" i="17"/>
  <c r="Q7" i="31" s="1"/>
  <c r="P5" i="17"/>
  <c r="B5" i="31" s="1"/>
  <c r="P16" i="17"/>
  <c r="B16" i="31" s="1"/>
  <c r="J28" i="17"/>
  <c r="J36" i="17"/>
  <c r="J37" i="17"/>
  <c r="AE18" i="17"/>
  <c r="Q18" i="31" s="1"/>
  <c r="H30" i="17"/>
  <c r="H26" i="17"/>
  <c r="W4" i="17"/>
  <c r="I4" i="31" s="1"/>
  <c r="G27" i="17"/>
  <c r="P4" i="17"/>
  <c r="B4" i="31" s="1"/>
  <c r="Y17" i="17"/>
  <c r="K17" i="31" s="1"/>
  <c r="T12" i="17"/>
  <c r="F12" i="31" s="1"/>
  <c r="X10" i="17"/>
  <c r="J10" i="31" s="1"/>
  <c r="AA10" i="17"/>
  <c r="M10" i="31" s="1"/>
  <c r="Y8" i="17"/>
  <c r="K8" i="31" s="1"/>
  <c r="AA8" i="17"/>
  <c r="M8" i="31" s="1"/>
  <c r="U8" i="17"/>
  <c r="G8" i="31" s="1"/>
  <c r="R8" i="17"/>
  <c r="D8" i="31" s="1"/>
  <c r="I30" i="17"/>
  <c r="AC7" i="17"/>
  <c r="O7" i="31" s="1"/>
  <c r="I29" i="17"/>
  <c r="I27" i="17"/>
  <c r="G41" i="17"/>
  <c r="AA19" i="17"/>
  <c r="M19" i="31" s="1"/>
  <c r="P19" i="17"/>
  <c r="B19" i="31" s="1"/>
  <c r="H41" i="17"/>
  <c r="AE19" i="17"/>
  <c r="Q19" i="31" s="1"/>
  <c r="W19" i="17"/>
  <c r="I19" i="31" s="1"/>
  <c r="S19" i="17"/>
  <c r="E19" i="31" s="1"/>
  <c r="J41" i="17"/>
  <c r="P56" i="19"/>
  <c r="P91" i="19"/>
  <c r="P87" i="19"/>
  <c r="P83" i="19"/>
  <c r="P75" i="19"/>
  <c r="P71" i="19"/>
  <c r="P67" i="19"/>
  <c r="P55" i="19"/>
  <c r="P51" i="19"/>
  <c r="P43" i="19"/>
  <c r="P35" i="19"/>
  <c r="P27" i="19"/>
  <c r="P19" i="19"/>
  <c r="P11" i="19"/>
  <c r="U18" i="19"/>
  <c r="U46" i="19"/>
  <c r="U70" i="19"/>
  <c r="P72" i="19"/>
  <c r="P70" i="19"/>
  <c r="N70" i="19"/>
  <c r="P66" i="19"/>
  <c r="N66" i="19"/>
  <c r="P62" i="19"/>
  <c r="N62" i="19"/>
  <c r="P58" i="19"/>
  <c r="N58" i="19"/>
  <c r="P54" i="19"/>
  <c r="N54" i="19"/>
  <c r="P50" i="19"/>
  <c r="N50" i="19"/>
  <c r="N48" i="19"/>
  <c r="P48" i="19"/>
  <c r="P46" i="19"/>
  <c r="N46" i="19"/>
  <c r="N44" i="19"/>
  <c r="P44" i="19"/>
  <c r="P42" i="19"/>
  <c r="N42" i="19"/>
  <c r="N40" i="19"/>
  <c r="P40" i="19"/>
  <c r="P38" i="19"/>
  <c r="N38" i="19"/>
  <c r="N36" i="19"/>
  <c r="P36" i="19"/>
  <c r="P34" i="19"/>
  <c r="N34" i="19"/>
  <c r="N32" i="19"/>
  <c r="P32" i="19"/>
  <c r="P30" i="19"/>
  <c r="N30" i="19"/>
  <c r="N28" i="19"/>
  <c r="P28" i="19"/>
  <c r="P26" i="19"/>
  <c r="N26" i="19"/>
  <c r="N24" i="19"/>
  <c r="P24" i="19"/>
  <c r="P22" i="19"/>
  <c r="N22" i="19"/>
  <c r="N20" i="19"/>
  <c r="P20" i="19"/>
  <c r="P18" i="19"/>
  <c r="N18" i="19"/>
  <c r="N16" i="19"/>
  <c r="P16" i="19"/>
  <c r="P14" i="19"/>
  <c r="N14" i="19"/>
  <c r="N12" i="19"/>
  <c r="P12" i="19"/>
  <c r="P10" i="19"/>
  <c r="N10" i="19"/>
  <c r="N8" i="19"/>
  <c r="P8" i="19"/>
  <c r="P6" i="19"/>
  <c r="N6" i="19"/>
  <c r="P4" i="19"/>
  <c r="U39" i="19"/>
  <c r="U51" i="19"/>
  <c r="U63" i="19"/>
  <c r="P90" i="19"/>
  <c r="P86" i="19"/>
  <c r="P82" i="19"/>
  <c r="P78" i="19"/>
  <c r="P74" i="19"/>
  <c r="P69" i="19"/>
  <c r="P64" i="19"/>
  <c r="P59" i="19"/>
  <c r="P52" i="19"/>
  <c r="P39" i="19"/>
  <c r="P23" i="19"/>
  <c r="P7" i="19"/>
  <c r="N83" i="19"/>
  <c r="N67" i="19"/>
  <c r="N51" i="19"/>
  <c r="N35" i="19"/>
  <c r="N19" i="19"/>
  <c r="T24" i="19"/>
  <c r="T32" i="19"/>
  <c r="T44" i="19"/>
  <c r="T56" i="19"/>
  <c r="P89" i="19"/>
  <c r="P85" i="19"/>
  <c r="P81" i="19"/>
  <c r="P77" i="19"/>
  <c r="P73" i="19"/>
  <c r="P63" i="19"/>
  <c r="P57" i="19"/>
  <c r="N87" i="19"/>
  <c r="N71" i="19"/>
  <c r="N55" i="19"/>
  <c r="N53" i="19"/>
  <c r="P53" i="19"/>
  <c r="N49" i="19"/>
  <c r="P49" i="19"/>
  <c r="N45" i="19"/>
  <c r="P45" i="19"/>
  <c r="N41" i="19"/>
  <c r="P41" i="19"/>
  <c r="N37" i="19"/>
  <c r="P37" i="19"/>
  <c r="N33" i="19"/>
  <c r="P33" i="19"/>
  <c r="N29" i="19"/>
  <c r="P29" i="19"/>
  <c r="N25" i="19"/>
  <c r="P25" i="19"/>
  <c r="N21" i="19"/>
  <c r="P21" i="19"/>
  <c r="N17" i="19"/>
  <c r="P17" i="19"/>
  <c r="N13" i="19"/>
  <c r="P13" i="19"/>
  <c r="N9" i="19"/>
  <c r="P9" i="19"/>
  <c r="N5" i="19"/>
  <c r="P5" i="19"/>
  <c r="P92" i="19"/>
  <c r="P88" i="19"/>
  <c r="P84" i="19"/>
  <c r="P80" i="19"/>
  <c r="P76" i="19"/>
  <c r="P61" i="19"/>
  <c r="P47" i="19"/>
  <c r="P31" i="19"/>
  <c r="P15" i="19"/>
  <c r="N91" i="19"/>
  <c r="N75" i="19"/>
  <c r="N43" i="19"/>
  <c r="N27" i="19"/>
  <c r="N11" i="19"/>
  <c r="T5" i="19"/>
  <c r="J3" i="19"/>
  <c r="P79" i="19"/>
  <c r="P65" i="19"/>
  <c r="P60" i="19"/>
  <c r="U79" i="19"/>
  <c r="T65" i="19"/>
  <c r="T51" i="19"/>
  <c r="U22" i="19"/>
  <c r="U90" i="19"/>
  <c r="U75" i="19"/>
  <c r="U61" i="19"/>
  <c r="U47" i="19"/>
  <c r="U86" i="19"/>
  <c r="U72" i="19"/>
  <c r="U58" i="19"/>
  <c r="U40" i="19"/>
  <c r="T83" i="19"/>
  <c r="T69" i="19"/>
  <c r="U54" i="19"/>
  <c r="U26" i="19"/>
  <c r="U91" i="19"/>
  <c r="U88" i="19"/>
  <c r="U77" i="19"/>
  <c r="U74" i="19"/>
  <c r="U59" i="19"/>
  <c r="U56" i="19"/>
  <c r="U45" i="19"/>
  <c r="U42" i="19"/>
  <c r="U38" i="19"/>
  <c r="U31" i="19"/>
  <c r="U27" i="19"/>
  <c r="U24" i="19"/>
  <c r="U5" i="19"/>
  <c r="U7" i="19"/>
  <c r="U9" i="19"/>
  <c r="U13" i="19"/>
  <c r="U17" i="19"/>
  <c r="U25" i="19"/>
  <c r="U33" i="19"/>
  <c r="U41" i="19"/>
  <c r="U49" i="19"/>
  <c r="U57" i="19"/>
  <c r="U65" i="19"/>
  <c r="U73" i="19"/>
  <c r="U81" i="19"/>
  <c r="U89" i="19"/>
  <c r="U87" i="19"/>
  <c r="U83" i="19"/>
  <c r="U80" i="19"/>
  <c r="U69" i="19"/>
  <c r="U66" i="19"/>
  <c r="U62" i="19"/>
  <c r="U55" i="19"/>
  <c r="U48" i="19"/>
  <c r="U37" i="19"/>
  <c r="U34" i="19"/>
  <c r="U30" i="19"/>
  <c r="U23" i="19"/>
  <c r="U19" i="19"/>
  <c r="U16" i="19"/>
  <c r="U11" i="19"/>
  <c r="U43" i="19"/>
  <c r="U29" i="19"/>
  <c r="U15" i="19"/>
  <c r="U4" i="19"/>
  <c r="U8" i="19"/>
  <c r="U10" i="19"/>
  <c r="U12" i="19"/>
  <c r="U20" i="19"/>
  <c r="U28" i="19"/>
  <c r="U36" i="19"/>
  <c r="U44" i="19"/>
  <c r="U52" i="19"/>
  <c r="U60" i="19"/>
  <c r="U68" i="19"/>
  <c r="U76" i="19"/>
  <c r="U84" i="19"/>
  <c r="U92" i="19"/>
  <c r="U85" i="19"/>
  <c r="U82" i="19"/>
  <c r="U78" i="19"/>
  <c r="U71" i="19"/>
  <c r="U67" i="19"/>
  <c r="U64" i="19"/>
  <c r="U53" i="19"/>
  <c r="U50" i="19"/>
  <c r="U35" i="19"/>
  <c r="U32" i="19"/>
  <c r="U21" i="19"/>
  <c r="U14" i="19"/>
  <c r="U6" i="19"/>
  <c r="R94" i="19" l="1"/>
  <c r="P3" i="19"/>
  <c r="J94" i="19"/>
  <c r="V74" i="19"/>
  <c r="V75" i="19"/>
  <c r="V69" i="19"/>
  <c r="Q94" i="19"/>
  <c r="V43" i="19"/>
  <c r="V19" i="19"/>
  <c r="S3" i="19"/>
  <c r="V3" i="19" s="1"/>
  <c r="P68" i="19"/>
  <c r="W69" i="19"/>
  <c r="W51" i="19"/>
  <c r="W5" i="19"/>
  <c r="W83" i="19"/>
  <c r="W32" i="19"/>
  <c r="W24" i="19"/>
  <c r="W56" i="19"/>
  <c r="W65" i="19"/>
  <c r="W44" i="19"/>
  <c r="N93" i="19"/>
  <c r="P93" i="19"/>
  <c r="U93" i="19"/>
  <c r="O93" i="19"/>
  <c r="V83" i="19"/>
  <c r="V65" i="19"/>
  <c r="V51" i="19"/>
  <c r="V44" i="19"/>
  <c r="V24" i="19"/>
  <c r="T43" i="19"/>
  <c r="W43" i="19" s="1"/>
  <c r="T75" i="19"/>
  <c r="W75" i="19" s="1"/>
  <c r="T78" i="19"/>
  <c r="W78" i="19" s="1"/>
  <c r="V78" i="19"/>
  <c r="T9" i="19"/>
  <c r="W9" i="19" s="1"/>
  <c r="V9" i="19"/>
  <c r="V33" i="19"/>
  <c r="T33" i="19"/>
  <c r="W33" i="19" s="1"/>
  <c r="T92" i="19"/>
  <c r="W92" i="19" s="1"/>
  <c r="V92" i="19"/>
  <c r="T88" i="19"/>
  <c r="W88" i="19" s="1"/>
  <c r="V88" i="19"/>
  <c r="T86" i="19"/>
  <c r="W86" i="19" s="1"/>
  <c r="V86" i="19"/>
  <c r="T68" i="19"/>
  <c r="W68" i="19" s="1"/>
  <c r="V68" i="19"/>
  <c r="T66" i="19"/>
  <c r="W66" i="19" s="1"/>
  <c r="V66" i="19"/>
  <c r="V56" i="19"/>
  <c r="T46" i="19"/>
  <c r="W46" i="19" s="1"/>
  <c r="V46" i="19"/>
  <c r="T16" i="19"/>
  <c r="W16" i="19" s="1"/>
  <c r="V16" i="19"/>
  <c r="T10" i="19"/>
  <c r="W10" i="19" s="1"/>
  <c r="V10" i="19"/>
  <c r="T27" i="19"/>
  <c r="W27" i="19" s="1"/>
  <c r="V27" i="19"/>
  <c r="T41" i="19"/>
  <c r="W41" i="19" s="1"/>
  <c r="V41" i="19"/>
  <c r="T59" i="19"/>
  <c r="W59" i="19" s="1"/>
  <c r="V59" i="19"/>
  <c r="T73" i="19"/>
  <c r="W73" i="19" s="1"/>
  <c r="V73" i="19"/>
  <c r="T52" i="19"/>
  <c r="W52" i="19" s="1"/>
  <c r="V52" i="19"/>
  <c r="T30" i="19"/>
  <c r="W30" i="19" s="1"/>
  <c r="V30" i="19"/>
  <c r="T4" i="19"/>
  <c r="W4" i="19" s="1"/>
  <c r="V4" i="19"/>
  <c r="T21" i="19"/>
  <c r="W21" i="19" s="1"/>
  <c r="V21" i="19"/>
  <c r="T35" i="19"/>
  <c r="W35" i="19" s="1"/>
  <c r="V35" i="19"/>
  <c r="V49" i="19"/>
  <c r="T49" i="19"/>
  <c r="W49" i="19" s="1"/>
  <c r="T67" i="19"/>
  <c r="W67" i="19" s="1"/>
  <c r="V67" i="19"/>
  <c r="T85" i="19"/>
  <c r="W85" i="19" s="1"/>
  <c r="V85" i="19"/>
  <c r="T79" i="19"/>
  <c r="W79" i="19" s="1"/>
  <c r="V79" i="19"/>
  <c r="T63" i="19"/>
  <c r="W63" i="19" s="1"/>
  <c r="V63" i="19"/>
  <c r="V58" i="19"/>
  <c r="T58" i="19"/>
  <c r="W58" i="19" s="1"/>
  <c r="T20" i="19"/>
  <c r="W20" i="19" s="1"/>
  <c r="V20" i="19"/>
  <c r="T14" i="19"/>
  <c r="W14" i="19" s="1"/>
  <c r="V14" i="19"/>
  <c r="T25" i="19"/>
  <c r="W25" i="19" s="1"/>
  <c r="V25" i="19"/>
  <c r="T61" i="19"/>
  <c r="W61" i="19" s="1"/>
  <c r="V61" i="19"/>
  <c r="T74" i="19"/>
  <c r="W74" i="19" s="1"/>
  <c r="T60" i="19"/>
  <c r="W60" i="19" s="1"/>
  <c r="V60" i="19"/>
  <c r="T57" i="19"/>
  <c r="W57" i="19" s="1"/>
  <c r="V57" i="19"/>
  <c r="V37" i="19"/>
  <c r="T37" i="19"/>
  <c r="W37" i="19" s="1"/>
  <c r="T84" i="19"/>
  <c r="W84" i="19" s="1"/>
  <c r="V84" i="19"/>
  <c r="T82" i="19"/>
  <c r="W82" i="19" s="1"/>
  <c r="V82" i="19"/>
  <c r="T64" i="19"/>
  <c r="W64" i="19" s="1"/>
  <c r="V64" i="19"/>
  <c r="T62" i="19"/>
  <c r="W62" i="19" s="1"/>
  <c r="V62" i="19"/>
  <c r="V48" i="19"/>
  <c r="T48" i="19"/>
  <c r="W48" i="19" s="1"/>
  <c r="V34" i="19"/>
  <c r="T34" i="19"/>
  <c r="W34" i="19" s="1"/>
  <c r="T8" i="19"/>
  <c r="W8" i="19" s="1"/>
  <c r="V8" i="19"/>
  <c r="T45" i="19"/>
  <c r="W45" i="19" s="1"/>
  <c r="V45" i="19"/>
  <c r="T77" i="19"/>
  <c r="W77" i="19" s="1"/>
  <c r="V77" i="19"/>
  <c r="T91" i="19"/>
  <c r="W91" i="19" s="1"/>
  <c r="V91" i="19"/>
  <c r="T38" i="19"/>
  <c r="W38" i="19" s="1"/>
  <c r="V38" i="19"/>
  <c r="T12" i="19"/>
  <c r="W12" i="19" s="1"/>
  <c r="V12" i="19"/>
  <c r="V53" i="19"/>
  <c r="T53" i="19"/>
  <c r="W53" i="19" s="1"/>
  <c r="T87" i="19"/>
  <c r="W87" i="19" s="1"/>
  <c r="V87" i="19"/>
  <c r="T71" i="19"/>
  <c r="W71" i="19" s="1"/>
  <c r="V71" i="19"/>
  <c r="T55" i="19"/>
  <c r="W55" i="19" s="1"/>
  <c r="V55" i="19"/>
  <c r="T15" i="19"/>
  <c r="W15" i="19" s="1"/>
  <c r="V15" i="19"/>
  <c r="V5" i="19"/>
  <c r="V42" i="19"/>
  <c r="T42" i="19"/>
  <c r="W42" i="19" s="1"/>
  <c r="T89" i="19"/>
  <c r="W89" i="19" s="1"/>
  <c r="V89" i="19"/>
  <c r="T19" i="19"/>
  <c r="W19" i="19" s="1"/>
  <c r="V80" i="19"/>
  <c r="T80" i="19"/>
  <c r="W80" i="19" s="1"/>
  <c r="T54" i="19"/>
  <c r="W54" i="19" s="1"/>
  <c r="V54" i="19"/>
  <c r="V40" i="19"/>
  <c r="T40" i="19"/>
  <c r="W40" i="19" s="1"/>
  <c r="T26" i="19"/>
  <c r="W26" i="19" s="1"/>
  <c r="V26" i="19"/>
  <c r="T18" i="19"/>
  <c r="W18" i="19" s="1"/>
  <c r="V18" i="19"/>
  <c r="T13" i="19"/>
  <c r="W13" i="19" s="1"/>
  <c r="V13" i="19"/>
  <c r="T31" i="19"/>
  <c r="W31" i="19" s="1"/>
  <c r="V31" i="19"/>
  <c r="T23" i="19"/>
  <c r="W23" i="19" s="1"/>
  <c r="V23" i="19"/>
  <c r="T28" i="19"/>
  <c r="W28" i="19" s="1"/>
  <c r="V28" i="19"/>
  <c r="T6" i="19"/>
  <c r="W6" i="19" s="1"/>
  <c r="V6" i="19"/>
  <c r="T29" i="19"/>
  <c r="W29" i="19" s="1"/>
  <c r="V29" i="19"/>
  <c r="V90" i="19"/>
  <c r="T90" i="19"/>
  <c r="W90" i="19" s="1"/>
  <c r="T76" i="19"/>
  <c r="W76" i="19" s="1"/>
  <c r="V76" i="19"/>
  <c r="V72" i="19"/>
  <c r="T72" i="19"/>
  <c r="W72" i="19" s="1"/>
  <c r="T70" i="19"/>
  <c r="W70" i="19" s="1"/>
  <c r="V70" i="19"/>
  <c r="V32" i="19"/>
  <c r="T22" i="19"/>
  <c r="W22" i="19" s="1"/>
  <c r="V22" i="19"/>
  <c r="T17" i="19"/>
  <c r="W17" i="19" s="1"/>
  <c r="V17" i="19"/>
  <c r="T81" i="19"/>
  <c r="W81" i="19" s="1"/>
  <c r="V81" i="19"/>
  <c r="T47" i="19"/>
  <c r="W47" i="19" s="1"/>
  <c r="V47" i="19"/>
  <c r="T39" i="19"/>
  <c r="W39" i="19" s="1"/>
  <c r="V39" i="19"/>
  <c r="T11" i="19"/>
  <c r="W11" i="19" s="1"/>
  <c r="V11" i="19"/>
  <c r="T7" i="19"/>
  <c r="W7" i="19" s="1"/>
  <c r="V7" i="19"/>
  <c r="T50" i="19"/>
  <c r="W50" i="19" s="1"/>
  <c r="V50" i="19"/>
  <c r="T36" i="19"/>
  <c r="W36" i="19" s="1"/>
  <c r="V36" i="19"/>
  <c r="S94" i="19" l="1"/>
  <c r="T93" i="19"/>
  <c r="W93" i="19" s="1"/>
  <c r="V93" i="19"/>
  <c r="P8" i="41" l="1"/>
  <c r="E27" i="41"/>
  <c r="P27" i="41" s="1"/>
</calcChain>
</file>

<file path=xl/sharedStrings.xml><?xml version="1.0" encoding="utf-8"?>
<sst xmlns="http://schemas.openxmlformats.org/spreadsheetml/2006/main" count="4293" uniqueCount="620">
  <si>
    <t>2002 Internal migration estimates for local authorities - Birmingham</t>
  </si>
  <si>
    <t>Source: ONS, Crown Copyright 2019</t>
  </si>
  <si>
    <t>rounded to the nearest 10</t>
  </si>
  <si>
    <t>supplied by: Transport &amp; Connectivity, Inclusive Growth Directorate,</t>
  </si>
  <si>
    <t>Region name</t>
  </si>
  <si>
    <t>0-15</t>
  </si>
  <si>
    <t>16-64</t>
  </si>
  <si>
    <t>65+</t>
  </si>
  <si>
    <t>Persons</t>
  </si>
  <si>
    <t>inflow</t>
  </si>
  <si>
    <t>outflow</t>
  </si>
  <si>
    <t>netflow</t>
  </si>
  <si>
    <t>outlfow</t>
  </si>
  <si>
    <t>Herefordshire, County of</t>
  </si>
  <si>
    <t>Telford and Wrekin</t>
  </si>
  <si>
    <t>Stoke-on-Trent</t>
  </si>
  <si>
    <t>Shropshire</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</si>
  <si>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</si>
  <si>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</si>
  <si>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</si>
  <si>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</si>
  <si>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</si>
  <si>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</si>
  <si>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</si>
  <si>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</si>
  <si>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</si>
  <si>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</si>
  <si>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</si>
  <si>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</si>
  <si>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</si>
  <si>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Bromsgrove</t>
  </si>
  <si>
    <t>Malvern Hills</t>
  </si>
  <si>
    <t>Redditch</t>
  </si>
  <si>
    <t>Worcester</t>
  </si>
  <si>
    <t>Wychavon</t>
  </si>
  <si>
    <t>Wyre Forest</t>
  </si>
  <si>
    <t>Birmingham</t>
  </si>
  <si>
    <t>Coventry</t>
  </si>
  <si>
    <t>Dudley</t>
  </si>
  <si>
    <t>Sandwell</t>
  </si>
  <si>
    <t>Solihull</t>
  </si>
  <si>
    <t>Walsall</t>
  </si>
  <si>
    <t>Wolverhampton</t>
  </si>
  <si>
    <t>East</t>
  </si>
  <si>
    <t>East Midlands</t>
  </si>
  <si>
    <t>London</t>
  </si>
  <si>
    <t>North East</t>
  </si>
  <si>
    <t>North West</t>
  </si>
  <si>
    <t>South East</t>
  </si>
  <si>
    <t>South West</t>
  </si>
  <si>
    <t>Wales</t>
  </si>
  <si>
    <t>Yorkshire and The Humber</t>
  </si>
  <si>
    <t>Northern Ireland</t>
  </si>
  <si>
    <t>Scotland</t>
  </si>
  <si>
    <t>2003 Internal migration estimates for local authorities - Birmingham</t>
  </si>
  <si>
    <t>2004 Internal migration estimates for local authorities - Birmingham</t>
  </si>
  <si>
    <t>2005 Internal migration estimates for local authorities - Birmingham</t>
  </si>
  <si>
    <t>2006 Internal migration estimates for local authorities - Birmingham</t>
  </si>
  <si>
    <t>2007 Internal migration estimates for local authorities - Birmingham</t>
  </si>
  <si>
    <t>2008 Internal migration estimates for local authorities - Birmingham</t>
  </si>
  <si>
    <t>2009 Internal migration estimates for local authorities - Birmingham</t>
  </si>
  <si>
    <t>2010 Internal migration estimates for local authorities - Birmingham</t>
  </si>
  <si>
    <t>2011 Internal migration estimates for local authorities - Birmingham</t>
  </si>
  <si>
    <t>2012 Internal migration estimates for local authorities - Birmingham</t>
  </si>
  <si>
    <t>2014 Internal migration estimates for local authorities - Birmingham</t>
  </si>
  <si>
    <t>2013 Internal migration estimates for local authorities - Birmingham</t>
  </si>
  <si>
    <t>2015 Internal migration estimates for local authorities - Birmingham</t>
  </si>
  <si>
    <t>2016 Internal migration estimates for local authorities - Birmingham</t>
  </si>
  <si>
    <t>ALL</t>
  </si>
  <si>
    <t>migration turnover</t>
  </si>
  <si>
    <t>migration flows</t>
  </si>
  <si>
    <t>F</t>
  </si>
  <si>
    <t>E08000025</t>
  </si>
  <si>
    <t>M</t>
  </si>
  <si>
    <t>f</t>
  </si>
  <si>
    <t>m</t>
  </si>
  <si>
    <t>SumOfMoves</t>
  </si>
  <si>
    <t>Sex</t>
  </si>
  <si>
    <t>Age</t>
  </si>
  <si>
    <t>InLA</t>
  </si>
  <si>
    <t>OutLA</t>
  </si>
  <si>
    <t>all</t>
  </si>
  <si>
    <t xml:space="preserve">                                                                                                                    </t>
  </si>
  <si>
    <t>males</t>
  </si>
  <si>
    <t>females</t>
  </si>
  <si>
    <t>90+</t>
  </si>
  <si>
    <t>population</t>
  </si>
  <si>
    <t>male</t>
  </si>
  <si>
    <t>female</t>
  </si>
  <si>
    <t>Males</t>
  </si>
  <si>
    <t>Females</t>
  </si>
  <si>
    <t>All migration flows</t>
  </si>
  <si>
    <t>persons</t>
  </si>
  <si>
    <t>migration rates percent</t>
  </si>
  <si>
    <t>rate (%)</t>
  </si>
  <si>
    <t>rate(%)</t>
  </si>
  <si>
    <t>out-migration rates (%)</t>
  </si>
  <si>
    <t>turnover</t>
  </si>
  <si>
    <t>inflows</t>
  </si>
  <si>
    <t>East of England</t>
  </si>
  <si>
    <t>Herefordshire</t>
  </si>
  <si>
    <t>supplied by: Transport &amp; Connectivity,</t>
  </si>
  <si>
    <t>brenda.henry@birmingham.gov.uk, 0121 303 4208</t>
  </si>
  <si>
    <t>inflow pensioner</t>
  </si>
  <si>
    <t>Inclusive growth directorate, www.birmingham.gov.uk/census</t>
  </si>
  <si>
    <t>net</t>
  </si>
  <si>
    <t>Year</t>
  </si>
  <si>
    <t>Notes</t>
  </si>
  <si>
    <t>The data shows a continuation of the longstanding trend of more people leaving Birmingham than coming to live here from elsewhere in the UK.</t>
  </si>
  <si>
    <t>Transport &amp; Connectivity, Inclusive Growth Directorate</t>
  </si>
  <si>
    <t>www.birmingham.gov.uk/census, brenda.henry@birmingham.gov.uk</t>
  </si>
  <si>
    <t>0121 303 4208</t>
  </si>
  <si>
    <t>while pensioners perferred the South of England.</t>
  </si>
  <si>
    <t>Outflows</t>
  </si>
  <si>
    <t>Inflows</t>
  </si>
  <si>
    <t>Netflows</t>
  </si>
  <si>
    <t>For pensioners and children the most popular origin was Solihull and Sandwell followed by Walsall</t>
  </si>
  <si>
    <t>For the working age population it was Sandwell and Solihull followed by Walsall.</t>
  </si>
  <si>
    <t>The largest net outflows were to Solihull (-2,270) and Sandwell (-1,690) followed by Walsall (-1,310).</t>
  </si>
  <si>
    <t>two-thirds of Birmingham's net outflow to the West Midlands region were to 1 of the 6 West Midlands Metropolitan LAs.</t>
  </si>
  <si>
    <t>For pensioners the most popular destination was Solihull (370), Bromsgrove (250)  followed by Sandwell (210),</t>
  </si>
  <si>
    <t xml:space="preserve">For children It was Solihull (4070), Sandwell (3820) and Walsall (2220) and for working age - Sandwell (4070) </t>
  </si>
  <si>
    <t>and Solihull (3820) followed by Walsall (2220).</t>
  </si>
  <si>
    <t xml:space="preserve">The most popular region outside of the West Midlands for Birmingham residents was London (6930)followed by </t>
  </si>
  <si>
    <t xml:space="preserve">the East Midlands (4440). This pattern was true for children and the working age population, </t>
  </si>
  <si>
    <t>The greatest inflows outside of the West Midlands region were from London(7,600) and the East Midlands (4910)</t>
  </si>
  <si>
    <t xml:space="preserve"> www.birmingham.gov.uk/census, brenda.henry@birmingham.gov.uk</t>
  </si>
  <si>
    <t>Birmingham migration flows by age</t>
  </si>
  <si>
    <t>2018 Internal migration flows - Birmingham</t>
  </si>
  <si>
    <t>2017 Internal migration flows between Birmingham and the restu estimates for local authorities - Birmingham</t>
  </si>
  <si>
    <t>Inflow</t>
  </si>
  <si>
    <t>LA name</t>
  </si>
  <si>
    <t>Wandsworth</t>
  </si>
  <si>
    <t>Camden</t>
  </si>
  <si>
    <t>Lambeth</t>
  </si>
  <si>
    <t>Manchester</t>
  </si>
  <si>
    <t>Liverpool</t>
  </si>
  <si>
    <t>Bristol, City of</t>
  </si>
  <si>
    <t>Cornwall</t>
  </si>
  <si>
    <t>Hammersmith and Fulham</t>
  </si>
  <si>
    <t>Hinckley and Bosworth</t>
  </si>
  <si>
    <t>Kirklees</t>
  </si>
  <si>
    <t>Salford</t>
  </si>
  <si>
    <t>South Derbyshire</t>
  </si>
  <si>
    <t>Isle of Wight</t>
  </si>
  <si>
    <t>Harrow</t>
  </si>
  <si>
    <t>Tower Hamlets</t>
  </si>
  <si>
    <t>Islington</t>
  </si>
  <si>
    <t>Torbay</t>
  </si>
  <si>
    <t>Wokingham</t>
  </si>
  <si>
    <t>Westminster</t>
  </si>
  <si>
    <t>Teignbridge</t>
  </si>
  <si>
    <t>Denbighshire</t>
  </si>
  <si>
    <t>East Lindsey</t>
  </si>
  <si>
    <t>North West Leicestershire</t>
  </si>
  <si>
    <t>Ipswich</t>
  </si>
  <si>
    <t>Huntingdonshire</t>
  </si>
  <si>
    <t>Northumberland</t>
  </si>
  <si>
    <t>Conwy</t>
  </si>
  <si>
    <t>South Norfolk</t>
  </si>
  <si>
    <t>Scarborough</t>
  </si>
  <si>
    <t>Darlington</t>
  </si>
  <si>
    <t>Southwark</t>
  </si>
  <si>
    <t>York</t>
  </si>
  <si>
    <t>County Durham</t>
  </si>
  <si>
    <t>Preston</t>
  </si>
  <si>
    <t>Bury</t>
  </si>
  <si>
    <t>Dacorum</t>
  </si>
  <si>
    <t>Blackpool</t>
  </si>
  <si>
    <t>Tewkesbury</t>
  </si>
  <si>
    <t>Cotswold</t>
  </si>
  <si>
    <t>Bridgend</t>
  </si>
  <si>
    <t>North Devon</t>
  </si>
  <si>
    <t>West Lancashire</t>
  </si>
  <si>
    <t>Torridge</t>
  </si>
  <si>
    <t>Bolsover</t>
  </si>
  <si>
    <t>Hartlepool</t>
  </si>
  <si>
    <t>Nottingham</t>
  </si>
  <si>
    <t>Cambridge</t>
  </si>
  <si>
    <t>Reading</t>
  </si>
  <si>
    <t>Cheshire West and Chester</t>
  </si>
  <si>
    <t>Bath and North East Somerset</t>
  </si>
  <si>
    <t>South Gloucestershire</t>
  </si>
  <si>
    <t>Cherwell</t>
  </si>
  <si>
    <t>Hertsmere</t>
  </si>
  <si>
    <t>Blaby</t>
  </si>
  <si>
    <t>East Riding of Yorkshire</t>
  </si>
  <si>
    <t>Basingstoke and Deane</t>
  </si>
  <si>
    <t>Gwynedd</t>
  </si>
  <si>
    <t>Powys</t>
  </si>
  <si>
    <t>Harborough</t>
  </si>
  <si>
    <t>Daventry</t>
  </si>
  <si>
    <t>Kensington and Chelsea</t>
  </si>
  <si>
    <t>Wellingborough</t>
  </si>
  <si>
    <t>Lincoln</t>
  </si>
  <si>
    <t>West Oxfordshire</t>
  </si>
  <si>
    <t>Amber Valley</t>
  </si>
  <si>
    <t>North Hertfordshire</t>
  </si>
  <si>
    <t>South Somerset</t>
  </si>
  <si>
    <t>Mid Sussex</t>
  </si>
  <si>
    <t>Basildon</t>
  </si>
  <si>
    <t>North Kesteven</t>
  </si>
  <si>
    <t>Wyre</t>
  </si>
  <si>
    <t>Fareham</t>
  </si>
  <si>
    <t>Hyndburn</t>
  </si>
  <si>
    <t>Horsham</t>
  </si>
  <si>
    <t>Eastbourne</t>
  </si>
  <si>
    <t>South Lakeland</t>
  </si>
  <si>
    <t>Lewes</t>
  </si>
  <si>
    <t>South Tyneside</t>
  </si>
  <si>
    <t>Carlisle</t>
  </si>
  <si>
    <t>North Tyneside</t>
  </si>
  <si>
    <t>Burnley</t>
  </si>
  <si>
    <t>South Ribble</t>
  </si>
  <si>
    <t>Redcar and Cleveland</t>
  </si>
  <si>
    <t>Isle of Anglesey</t>
  </si>
  <si>
    <t>Torfaen</t>
  </si>
  <si>
    <t>North Norfolk</t>
  </si>
  <si>
    <t>Ryedale</t>
  </si>
  <si>
    <t>Maldon</t>
  </si>
  <si>
    <t>Rochford</t>
  </si>
  <si>
    <t>Blaenau Gwent</t>
  </si>
  <si>
    <t>Haringey</t>
  </si>
  <si>
    <t>Wiltshire</t>
  </si>
  <si>
    <t>Hackney</t>
  </si>
  <si>
    <t>Trafford</t>
  </si>
  <si>
    <t>Merton</t>
  </si>
  <si>
    <t>North Somerset</t>
  </si>
  <si>
    <t>Oldham</t>
  </si>
  <si>
    <t>South Cambridgeshire</t>
  </si>
  <si>
    <t>Richmond upon Thames</t>
  </si>
  <si>
    <t>Vale of White Horse</t>
  </si>
  <si>
    <t>Ceredigion</t>
  </si>
  <si>
    <t>Oadby and Wigston</t>
  </si>
  <si>
    <t>Broxtowe</t>
  </si>
  <si>
    <t>Calderdale</t>
  </si>
  <si>
    <t>Warrington</t>
  </si>
  <si>
    <t>Tameside</t>
  </si>
  <si>
    <t>Wrexham</t>
  </si>
  <si>
    <t>Sedgemoor</t>
  </si>
  <si>
    <t>East Hertfordshire</t>
  </si>
  <si>
    <t>Harrogate</t>
  </si>
  <si>
    <t>Three Rivers</t>
  </si>
  <si>
    <t>Ashfield</t>
  </si>
  <si>
    <t>Epping Forest</t>
  </si>
  <si>
    <t>Chelmsford</t>
  </si>
  <si>
    <t>Newark and Sherwood</t>
  </si>
  <si>
    <t>Chesterfield</t>
  </si>
  <si>
    <t>North East Derbyshire</t>
  </si>
  <si>
    <t>Monmouthshire</t>
  </si>
  <si>
    <t>Test Valley</t>
  </si>
  <si>
    <t>Stevenage</t>
  </si>
  <si>
    <t>Crawley</t>
  </si>
  <si>
    <t>Tunbridge Wells</t>
  </si>
  <si>
    <t>Rushmoor</t>
  </si>
  <si>
    <t>Derbyshire Dales</t>
  </si>
  <si>
    <t>Corby</t>
  </si>
  <si>
    <t>Neath Port Talbot</t>
  </si>
  <si>
    <t>Rutland</t>
  </si>
  <si>
    <t>Flintshire</t>
  </si>
  <si>
    <t>Pendle</t>
  </si>
  <si>
    <t>Arun</t>
  </si>
  <si>
    <t>Breckland</t>
  </si>
  <si>
    <t>Great Yarmouth</t>
  </si>
  <si>
    <t>Hastings</t>
  </si>
  <si>
    <t>West Devon</t>
  </si>
  <si>
    <t>Mid Devon</t>
  </si>
  <si>
    <t>East Cambridgeshire</t>
  </si>
  <si>
    <t>Tendring</t>
  </si>
  <si>
    <t>Caerphilly</t>
  </si>
  <si>
    <t>Mansfield</t>
  </si>
  <si>
    <t>Rossendale</t>
  </si>
  <si>
    <t>Halton</t>
  </si>
  <si>
    <t>Havant</t>
  </si>
  <si>
    <t>Swale</t>
  </si>
  <si>
    <t>Hambleton</t>
  </si>
  <si>
    <t>Knowsley</t>
  </si>
  <si>
    <t>Dover</t>
  </si>
  <si>
    <t>West Lindsey</t>
  </si>
  <si>
    <t>Selby</t>
  </si>
  <si>
    <t>Eden</t>
  </si>
  <si>
    <t>Adur</t>
  </si>
  <si>
    <t>City of London</t>
  </si>
  <si>
    <t>Isles of Scilly</t>
  </si>
  <si>
    <t>Newcastle upon Tyne</t>
  </si>
  <si>
    <t>Brighton and Hove</t>
  </si>
  <si>
    <t>Sutton</t>
  </si>
  <si>
    <t>Windsor and Maidenhead</t>
  </si>
  <si>
    <t>Swindon</t>
  </si>
  <si>
    <t>Kingston upon Thames</t>
  </si>
  <si>
    <t>Rotherham</t>
  </si>
  <si>
    <t>Lancaster</t>
  </si>
  <si>
    <t>Medway</t>
  </si>
  <si>
    <t>Blackburn with Darwen</t>
  </si>
  <si>
    <t>Doncaster</t>
  </si>
  <si>
    <t>Carmarthenshire</t>
  </si>
  <si>
    <t>Elmbridge</t>
  </si>
  <si>
    <t>Kettering</t>
  </si>
  <si>
    <t>Rochdale</t>
  </si>
  <si>
    <t>East Devon</t>
  </si>
  <si>
    <t>Epsom and Ewell</t>
  </si>
  <si>
    <t>Southend-on-Sea</t>
  </si>
  <si>
    <t>Mendip</t>
  </si>
  <si>
    <t>King's Lynn and West Norfolk</t>
  </si>
  <si>
    <t>Bracknell Forest</t>
  </si>
  <si>
    <t>Sunderland</t>
  </si>
  <si>
    <t>Pembrokeshire</t>
  </si>
  <si>
    <t>North Lincolnshire</t>
  </si>
  <si>
    <t>Vale of Glamorgan</t>
  </si>
  <si>
    <t>Gateshead</t>
  </si>
  <si>
    <t>Mole Valley</t>
  </si>
  <si>
    <t>Runnymede</t>
  </si>
  <si>
    <t>Broadland</t>
  </si>
  <si>
    <t>Chichester</t>
  </si>
  <si>
    <t>Tonbridge and Malling</t>
  </si>
  <si>
    <t>Bassetlaw</t>
  </si>
  <si>
    <t>High Peak</t>
  </si>
  <si>
    <t>Barnsley</t>
  </si>
  <si>
    <t>Thanet</t>
  </si>
  <si>
    <t>Dartford</t>
  </si>
  <si>
    <t>Spelthorne</t>
  </si>
  <si>
    <t>Uttlesford</t>
  </si>
  <si>
    <t>New Forest</t>
  </si>
  <si>
    <t>East Hampshire</t>
  </si>
  <si>
    <t>South Hams</t>
  </si>
  <si>
    <t>Ashford</t>
  </si>
  <si>
    <t>Eastleigh</t>
  </si>
  <si>
    <t>Sevenoaks</t>
  </si>
  <si>
    <t>North East Lincolnshire</t>
  </si>
  <si>
    <t>Tandridge</t>
  </si>
  <si>
    <t>Mid Suffolk</t>
  </si>
  <si>
    <t>South Holland</t>
  </si>
  <si>
    <t>Chorley</t>
  </si>
  <si>
    <t>St. Helens</t>
  </si>
  <si>
    <t>Brentwood</t>
  </si>
  <si>
    <t>Gosport</t>
  </si>
  <si>
    <t>Allerdale</t>
  </si>
  <si>
    <t>Craven</t>
  </si>
  <si>
    <t>Richmondshire</t>
  </si>
  <si>
    <t>Rother</t>
  </si>
  <si>
    <t>Barrow-in-Furness</t>
  </si>
  <si>
    <t>Ribble Valley</t>
  </si>
  <si>
    <t>Castle Point</t>
  </si>
  <si>
    <t>Copeland</t>
  </si>
  <si>
    <t>Merthyr Tydfil</t>
  </si>
  <si>
    <t>Lewisham</t>
  </si>
  <si>
    <t>Cheltenham</t>
  </si>
  <si>
    <t>Plymouth</t>
  </si>
  <si>
    <t>Swansea</t>
  </si>
  <si>
    <t>Gloucester</t>
  </si>
  <si>
    <t>Exeter</t>
  </si>
  <si>
    <t>Guildford</t>
  </si>
  <si>
    <t>Norwich</t>
  </si>
  <si>
    <t>South Oxfordshire</t>
  </si>
  <si>
    <t>Havering</t>
  </si>
  <si>
    <t>Sefton</t>
  </si>
  <si>
    <t>Colchester</t>
  </si>
  <si>
    <t>Canterbury</t>
  </si>
  <si>
    <t>Gedling</t>
  </si>
  <si>
    <t>South Northamptonshire</t>
  </si>
  <si>
    <t>Rhondda Cynon Taf</t>
  </si>
  <si>
    <t>Stockton-on-Tees</t>
  </si>
  <si>
    <t>Stroud</t>
  </si>
  <si>
    <t>West Berkshire</t>
  </si>
  <si>
    <t>Surrey Heath</t>
  </si>
  <si>
    <t>East Northamptonshire</t>
  </si>
  <si>
    <t>Thurrock</t>
  </si>
  <si>
    <t>Forest of Dean</t>
  </si>
  <si>
    <t>Maidstone</t>
  </si>
  <si>
    <t>Hart</t>
  </si>
  <si>
    <t>Fenland</t>
  </si>
  <si>
    <t>Gravesham</t>
  </si>
  <si>
    <t>Melton</t>
  </si>
  <si>
    <t>Fylde</t>
  </si>
  <si>
    <t>Worthing</t>
  </si>
  <si>
    <t>Boston</t>
  </si>
  <si>
    <t>Babergh</t>
  </si>
  <si>
    <t>Sheffield</t>
  </si>
  <si>
    <t>Oxford</t>
  </si>
  <si>
    <t>Cheshire East</t>
  </si>
  <si>
    <t>Kingston upon Hull, City of</t>
  </si>
  <si>
    <t>Stockport</t>
  </si>
  <si>
    <t>Welwyn Hatfield</t>
  </si>
  <si>
    <t>Wirral</t>
  </si>
  <si>
    <t>Wakefield</t>
  </si>
  <si>
    <t>Winchester</t>
  </si>
  <si>
    <t>Wigan</t>
  </si>
  <si>
    <t>Erewash</t>
  </si>
  <si>
    <t>Broxbourne</t>
  </si>
  <si>
    <t>Braintree</t>
  </si>
  <si>
    <t>Harlow</t>
  </si>
  <si>
    <t>Wealden</t>
  </si>
  <si>
    <t>Derby</t>
  </si>
  <si>
    <t>Hounslow</t>
  </si>
  <si>
    <t>Milton Keynes</t>
  </si>
  <si>
    <t>Southampton</t>
  </si>
  <si>
    <t>Bedford</t>
  </si>
  <si>
    <t>Bromley</t>
  </si>
  <si>
    <t>Watford</t>
  </si>
  <si>
    <t>Woking</t>
  </si>
  <si>
    <t>South Kesteven</t>
  </si>
  <si>
    <t>Waverley</t>
  </si>
  <si>
    <t>Reigate and Banstead</t>
  </si>
  <si>
    <t>Bolton</t>
  </si>
  <si>
    <t>Portsmouth</t>
  </si>
  <si>
    <t>Central Bedfordshire</t>
  </si>
  <si>
    <t>Ealing</t>
  </si>
  <si>
    <t>Bradford</t>
  </si>
  <si>
    <t>Barnet</t>
  </si>
  <si>
    <t>Bexley</t>
  </si>
  <si>
    <t>Leeds</t>
  </si>
  <si>
    <t>Croydon</t>
  </si>
  <si>
    <t>Peterborough</t>
  </si>
  <si>
    <t>St Albans</t>
  </si>
  <si>
    <t>Middlesbrough</t>
  </si>
  <si>
    <t>Brent</t>
  </si>
  <si>
    <t>Cardiff</t>
  </si>
  <si>
    <t>Greenwich</t>
  </si>
  <si>
    <t>Rushcliffe</t>
  </si>
  <si>
    <t>Newport</t>
  </si>
  <si>
    <t>Enfield</t>
  </si>
  <si>
    <t>Charnwood</t>
  </si>
  <si>
    <t>Hillingdon</t>
  </si>
  <si>
    <t>Barking and Dagenham</t>
  </si>
  <si>
    <t>Slough</t>
  </si>
  <si>
    <t>Newham</t>
  </si>
  <si>
    <t>Northampton</t>
  </si>
  <si>
    <t>Leicester</t>
  </si>
  <si>
    <t>Waltham Forest</t>
  </si>
  <si>
    <t>Luton</t>
  </si>
  <si>
    <t>Redbridge</t>
  </si>
  <si>
    <t>2016 to 2017 there were net outflows from Birmingham to all other local authorities in the West Midlands region, except for Coventry (170) and Staffordshire Moorlands (0). Redbridge, Luton, Leicester, Waltham Forrest, Newham, Northampton and Slough aslo had net inflows of a similar size to Coventry.  The largest net inflow was 220 from Redbridge.</t>
  </si>
  <si>
    <t>0-4</t>
  </si>
  <si>
    <t>5-9</t>
  </si>
  <si>
    <t>10-14</t>
  </si>
  <si>
    <t>15-19</t>
  </si>
  <si>
    <t>20-24</t>
  </si>
  <si>
    <t>25-29</t>
  </si>
  <si>
    <t>30-34</t>
  </si>
  <si>
    <t>35-39</t>
  </si>
  <si>
    <t>40-44</t>
  </si>
  <si>
    <t>45-49</t>
  </si>
  <si>
    <t>50-54</t>
  </si>
  <si>
    <t>55-59</t>
  </si>
  <si>
    <t>60-64</t>
  </si>
  <si>
    <t>65-69</t>
  </si>
  <si>
    <t>70-74</t>
  </si>
  <si>
    <t>75-79</t>
  </si>
  <si>
    <t>80-84</t>
  </si>
  <si>
    <t>85-89</t>
  </si>
  <si>
    <t>LA code</t>
  </si>
  <si>
    <t>Outflow</t>
  </si>
  <si>
    <t>Net</t>
  </si>
  <si>
    <t>Broad ages</t>
  </si>
  <si>
    <t>males and females difference</t>
  </si>
  <si>
    <t>rounded to nearest 10, Source: ONS, Crown Copyright</t>
  </si>
  <si>
    <t>Age specific migration rate:</t>
  </si>
  <si>
    <t>The most popular destination for Birmingham residents was Sandwell (5,520) followed by Solihull (5,270).  Solihull was a far more popular destination for pensioners and slightly more popular for children. As Destination, Sandwell (3,880) was the most popular origin, pensioners preferred Solihull.</t>
  </si>
  <si>
    <t>There were net outflows to all other West Midlands LAs except for Coventry (+80), Stoke on Trent (+40) and Staffordshire Moorlands (+10).  The greatest net outflows were to Solihull (-2,110), Sandwell (-1,640) and Walsall (-1,450). For pensioners the greatest net outflows were to Solihull (-100), Bromsgrove (-70) and Lichfield (-70). For children the highest net outflows were to Solihull (-740), Sandwell (-400) and Walsall (-390).  There were 6 LAs outside of the West Midlands regions where net inflows were more than 100, Redbridge (+220), Leicester (+200), Barking and Dagenham (+150), Northampton (+130), Ealing (+120) and Newham (+100).</t>
  </si>
  <si>
    <t>Total</t>
  </si>
  <si>
    <t>2018Internal migration flows - Birmingham</t>
  </si>
  <si>
    <t>2019 Internal Migration flows - Birmingham</t>
  </si>
  <si>
    <t>There were net outflows to all other West Midlands LAs except for Coventry (+180) and Stoke on Trent (+60).   The greatest net outflows were to Solihull (-2,560), Sandwell (-1,800) and Walsall (-1,520). For pensioners the greatest net outflows were to Bromsgrove (-140) and to Solihull(-810) for children.  There were 7 LAs outside of the West Midlands regions where net inflows were more than 100, Newham (+110), Sheffield (+110), Milton Keynes (+110),Bukinghamshire (+120), Waltham Forest (+130), Redbridge (+150) and Leicester (+310).</t>
  </si>
  <si>
    <t>Source: ONS, Crown Copyright 2020</t>
  </si>
  <si>
    <t>2019 Internal migration flows between Birmingham and the rest of the UK</t>
  </si>
  <si>
    <t>Bournemouth, Christchurch and Poole</t>
  </si>
  <si>
    <t>Dorset</t>
  </si>
  <si>
    <t>Buckinghamshire</t>
  </si>
  <si>
    <t>Folkestone and Hythe</t>
  </si>
  <si>
    <t>East Suffolk</t>
  </si>
  <si>
    <t>West Suffolk</t>
  </si>
  <si>
    <t>Somerset West and Taunton</t>
  </si>
  <si>
    <t>England &amp; Wales</t>
  </si>
  <si>
    <t>Scotland &amp; Northern Ireland</t>
  </si>
  <si>
    <t>United Kingdom</t>
  </si>
  <si>
    <t>2001/02 to 2018/19 Internal Migration rates (percent)- Birmingham</t>
  </si>
  <si>
    <t>July 2020</t>
  </si>
  <si>
    <t>total flows</t>
  </si>
  <si>
    <t>The rest of England &amp; Wales</t>
  </si>
  <si>
    <t>70-79</t>
  </si>
  <si>
    <t>80-89</t>
  </si>
  <si>
    <t xml:space="preserve">Net migration outflows are markedly raised from 2017, this is partly because of the change of data sources, </t>
  </si>
  <si>
    <t xml:space="preserve">from the National Health Service Central Register (NHSCR) to the the Personal Demographic Service (PDS).  </t>
  </si>
  <si>
    <t>ONS do not know why the PDS produces a higher number of flows, this is being investigated.</t>
  </si>
  <si>
    <t>Area</t>
  </si>
  <si>
    <t>start population</t>
  </si>
  <si>
    <t>births</t>
  </si>
  <si>
    <t>deaths</t>
  </si>
  <si>
    <t>other changes</t>
  </si>
  <si>
    <t>UPC</t>
  </si>
  <si>
    <t>end population</t>
  </si>
  <si>
    <r>
      <t xml:space="preserve">Inflow </t>
    </r>
    <r>
      <rPr>
        <sz val="12"/>
        <color indexed="8"/>
        <rFont val="Arial"/>
        <family val="2"/>
      </rPr>
      <t>is the number of people arriving in an area.</t>
    </r>
  </si>
  <si>
    <r>
      <t>Outflow</t>
    </r>
    <r>
      <rPr>
        <sz val="12"/>
        <color indexed="8"/>
        <rFont val="Arial"/>
        <family val="2"/>
      </rPr>
      <t xml:space="preserve"> is the number of people leaving an area.</t>
    </r>
  </si>
  <si>
    <r>
      <t>Netflow</t>
    </r>
    <r>
      <rPr>
        <sz val="12"/>
        <color indexed="8"/>
        <rFont val="Arial"/>
        <family val="2"/>
      </rPr>
      <t xml:space="preserve"> is the difference between inflow and outflow.</t>
    </r>
  </si>
  <si>
    <r>
      <t>Net Outflow</t>
    </r>
    <r>
      <rPr>
        <sz val="12"/>
        <color indexed="8"/>
        <rFont val="Arial"/>
        <family val="2"/>
      </rPr>
      <t xml:space="preserve"> is where there are more people leaving an area than arriving.</t>
    </r>
  </si>
  <si>
    <r>
      <t>Net Inflow</t>
    </r>
    <r>
      <rPr>
        <sz val="12"/>
        <color indexed="8"/>
        <rFont val="Arial"/>
        <family val="2"/>
      </rPr>
      <t xml:space="preserve"> is where there are more people arriving than leaving an area.</t>
    </r>
  </si>
  <si>
    <r>
      <t xml:space="preserve">Out-migration rate = </t>
    </r>
    <r>
      <rPr>
        <sz val="12"/>
        <color theme="1"/>
        <rFont val="Arial"/>
        <family val="2"/>
      </rPr>
      <t xml:space="preserve"> out-migrants from an area in a given time period/population of an area at the beginning of the time period.</t>
    </r>
  </si>
  <si>
    <r>
      <t xml:space="preserve">In-migration rate = </t>
    </r>
    <r>
      <rPr>
        <sz val="12"/>
        <color theme="1"/>
        <rFont val="Arial"/>
        <family val="2"/>
      </rPr>
      <t xml:space="preserve"> in-migrants from an area in a given time period/population of an area at the beginning of the time period.</t>
    </r>
  </si>
  <si>
    <r>
      <t>Migration rate=</t>
    </r>
    <r>
      <rPr>
        <sz val="12"/>
        <color theme="1"/>
        <rFont val="Arial"/>
        <family val="2"/>
      </rPr>
      <t>number of migration events in a given time period/'poulation at risk of moving in a given time period.</t>
    </r>
  </si>
  <si>
    <r>
      <t>Internal migration</t>
    </r>
    <r>
      <rPr>
        <sz val="11"/>
        <color theme="1"/>
        <rFont val="Arial"/>
        <family val="2"/>
      </rPr>
      <t xml:space="preserve"> </t>
    </r>
    <r>
      <rPr>
        <sz val="12"/>
        <color indexed="8"/>
        <rFont val="Arial"/>
        <family val="2"/>
      </rPr>
      <t xml:space="preserve">is an estimate of people moving within the UK.  Estimates are primarily based on health records that flag up </t>
    </r>
  </si>
  <si>
    <t>when someone changes their home address with their doctor.  Most people notify their change of address within one month, so it</t>
  </si>
  <si>
    <t>serves as a proxy for internal migration.</t>
  </si>
  <si>
    <t>Inflow: 16-64</t>
  </si>
  <si>
    <t>Inflow: 65+</t>
  </si>
  <si>
    <t>Outlfow: 0-15</t>
  </si>
  <si>
    <t>Outflow: 16-64</t>
  </si>
  <si>
    <t>Outflow: 65+</t>
  </si>
  <si>
    <t>Netflow: 0-15</t>
  </si>
  <si>
    <t>Netflow: 16-64</t>
  </si>
  <si>
    <t>Netflow: 65+</t>
  </si>
  <si>
    <t>LA Name</t>
  </si>
  <si>
    <t>Inflow:  0-15</t>
  </si>
  <si>
    <t>Inflow:    0-15</t>
  </si>
  <si>
    <t>Outflow:  0-15</t>
  </si>
  <si>
    <t>Netflow:0-15</t>
  </si>
  <si>
    <t xml:space="preserve">Outflow: 16-64 </t>
  </si>
  <si>
    <t xml:space="preserve">Inflow: 65+ </t>
  </si>
  <si>
    <t>Turnover:16-64</t>
  </si>
  <si>
    <t>Turnover65+</t>
  </si>
  <si>
    <t>Turnover:0-15</t>
  </si>
  <si>
    <t>Turnover: All</t>
  </si>
  <si>
    <t xml:space="preserve">Inflow: All </t>
  </si>
  <si>
    <t>Outflow: All</t>
  </si>
  <si>
    <t>Netflow: All</t>
  </si>
  <si>
    <t>Netflow:  0-15</t>
  </si>
  <si>
    <t>Inflow:    16-64</t>
  </si>
  <si>
    <t>natural change</t>
  </si>
  <si>
    <t>internal in-migration</t>
  </si>
  <si>
    <t>internal out-migration</t>
  </si>
  <si>
    <t>internal net-migration</t>
  </si>
  <si>
    <t>International in-migration</t>
  </si>
  <si>
    <t>international out-migration</t>
  </si>
  <si>
    <t>international net-migration</t>
  </si>
  <si>
    <t>special</t>
  </si>
  <si>
    <t>total population change</t>
  </si>
  <si>
    <t>2010</t>
  </si>
  <si>
    <t>2011</t>
  </si>
  <si>
    <t>2012</t>
  </si>
  <si>
    <t>2013</t>
  </si>
  <si>
    <t>2014</t>
  </si>
  <si>
    <t>2015</t>
  </si>
  <si>
    <t>2016</t>
  </si>
  <si>
    <t>2017</t>
  </si>
  <si>
    <t>2018</t>
  </si>
  <si>
    <t>overall  net-migration</t>
  </si>
  <si>
    <t>July 1st</t>
  </si>
  <si>
    <t>June 30th</t>
  </si>
  <si>
    <t>Inflow: all</t>
  </si>
  <si>
    <t>Outflow: all</t>
  </si>
  <si>
    <t>Netflow: all</t>
  </si>
  <si>
    <t>Inflow: All</t>
  </si>
  <si>
    <t>Inflow: 0-15</t>
  </si>
  <si>
    <t>Outflow: 0-15</t>
  </si>
  <si>
    <t>Outfow: 16-64</t>
  </si>
  <si>
    <t>Inflow: males</t>
  </si>
  <si>
    <t>Outflow: males</t>
  </si>
  <si>
    <t>Net: males</t>
  </si>
  <si>
    <t>Inflow: females</t>
  </si>
  <si>
    <t>Outflow: females</t>
  </si>
  <si>
    <t>Net: females</t>
  </si>
  <si>
    <t>All</t>
  </si>
  <si>
    <t>sex breakdown for broad age groups are in the wmet/birmingham folder on c:/</t>
  </si>
  <si>
    <t>five year age groups are ONS file on G:/internal migration</t>
  </si>
  <si>
    <t>2001/02 to 2019/20 Internal Migration flows - Birmingham</t>
  </si>
  <si>
    <t>2019/20 (-13,440) shows the greatest net out-migration flow, with 2011/12 (-3,160) showing the least.</t>
  </si>
  <si>
    <t>2020 Internal Migration flows - Birmingham</t>
  </si>
  <si>
    <t>Source: ONS, Crown Copyright 2021</t>
  </si>
  <si>
    <t>netflow pensioner</t>
  </si>
  <si>
    <t>outflow pensioner</t>
  </si>
  <si>
    <t>Table IM2020-T5b: 2020 LA boundaries</t>
  </si>
  <si>
    <t>Internal migration for local authorities in England and Wales, by sex and five-year age groups, year ending June 2020</t>
  </si>
  <si>
    <t>CN</t>
  </si>
  <si>
    <t>The average number of netflows 2002 to 2020 was -7,600.</t>
  </si>
  <si>
    <t>October 2021</t>
  </si>
  <si>
    <t>2019</t>
  </si>
  <si>
    <t>Table 1: Components of change in Birmingham's population 20011 to 2020</t>
  </si>
  <si>
    <t>2019 MYE</t>
  </si>
  <si>
    <t>2020 MIG</t>
  </si>
  <si>
    <t>2019MYE</t>
  </si>
  <si>
    <t>2001/02 to 2019/20 Internal Migration rates (percent)- Birmingham</t>
  </si>
  <si>
    <t>www.birmingham.gov.uk/census, brenda.henry@birmingham.gov.uk.</t>
  </si>
  <si>
    <t>0 to 15 inflow</t>
  </si>
  <si>
    <t>0 to 15 outflow</t>
  </si>
  <si>
    <t>0 to 15 netflow</t>
  </si>
  <si>
    <t>16 to 64 inflow</t>
  </si>
  <si>
    <t>16 to 64 outflow</t>
  </si>
  <si>
    <t>16 to 64 netflow</t>
  </si>
  <si>
    <t>65+ inflow</t>
  </si>
  <si>
    <t>65+ outflow</t>
  </si>
  <si>
    <t>65+ netflow</t>
  </si>
  <si>
    <t>persons inflow</t>
  </si>
  <si>
    <t>persons outflow</t>
  </si>
  <si>
    <t>persons netflow</t>
  </si>
  <si>
    <t>All moves Inflow</t>
  </si>
  <si>
    <t>All moves Outflow</t>
  </si>
  <si>
    <t>All moves Net flow</t>
  </si>
  <si>
    <t>Males Inflow</t>
  </si>
  <si>
    <t>Males Outflow</t>
  </si>
  <si>
    <t>Males Net</t>
  </si>
  <si>
    <t>Females Inflow</t>
  </si>
  <si>
    <t>Females Outflow</t>
  </si>
  <si>
    <t>Females Net</t>
  </si>
  <si>
    <t>2016 to 2020 internal migration estimates for local authorities - Birmingham</t>
  </si>
  <si>
    <t>total</t>
  </si>
  <si>
    <t>2020 Internal migration estimates</t>
  </si>
  <si>
    <t>This workbook contains internal migration estimates for Birmingham 2019 to 2020</t>
  </si>
  <si>
    <t>Back to Contents</t>
  </si>
  <si>
    <t>2020 origin_destination</t>
  </si>
  <si>
    <t>time series number</t>
  </si>
  <si>
    <t>time series rate</t>
  </si>
  <si>
    <t>five year estimates</t>
  </si>
  <si>
    <t>ten year estimates</t>
  </si>
  <si>
    <t>Table and charts showing internal migration estimates by broad ages, 2002 to 2020</t>
  </si>
  <si>
    <t>Table and charts showing the origin and destination of internal migrants by broad ages, 2019 to 2020</t>
  </si>
  <si>
    <t>Tables and charts showing internal migration rates by broad ages, 2002 to 2020</t>
  </si>
  <si>
    <t>Age Specific Mortality rates (ASMR)</t>
  </si>
  <si>
    <t>To view a chart showing ASMR, please click on the 'ASMR' tab below</t>
  </si>
  <si>
    <t>Table showing migration moves between Birmingham and other West Midlands region LAs, Regions, Northern Ireland and Scotland, 2016 to 2020</t>
  </si>
  <si>
    <t>2011 to 2020 Internal migration estimates for local authorities - Birmingham</t>
  </si>
  <si>
    <t>Table showing migration moves between Birmingham and other West Midlands region LAs, Regions, Northern Ireland and Scotland, 2011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</si>
</sst>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0.0"/>
  </numFmts>
  <fonts count="95" x14ac:knownFonts="1">
    <font>
      <sz val="11"/>
      <color theme="1"/>
      <name val="Calibri"/>
      <family val="2"/>
      <scheme val="minor"/>
    </font>
    <font>
      <sz val="11"/>
      <name val="Calibri"/>
      <family val="2"/>
    </font>
    <font>
      <sz val="10"/>
      <name val="MS Sans Serif"/>
      <family val="2"/>
    </font>
    <font>
      <sz val="10"/>
      <name val="Arial"/>
      <family val="2"/>
    </font>
    <font>
      <sz val="10"/>
      <name val="MS Sans Serif"/>
      <family val="2"/>
    </font>
    <font>
      <b/>
      <sz val="8"/>
      <name val="MS Sans Serif"/>
      <family val="2"/>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4"/>
      <color theme="1"/>
      <name val="Calibri"/>
      <family val="2"/>
      <scheme val="minor"/>
    </font>
    <font>
      <sz val="12"/>
      <name val="Calibri"/>
      <family val="2"/>
      <scheme val="minor"/>
    </font>
    <font>
      <b/>
      <sz val="10"/>
      <name val="Calibri"/>
      <family val="2"/>
      <scheme val="minor"/>
    </font>
    <font>
      <sz val="8"/>
      <color theme="1"/>
      <name val="Calibri"/>
      <family val="2"/>
      <scheme val="minor"/>
    </font>
    <font>
      <sz val="8"/>
      <name val="Calibri"/>
      <family val="2"/>
      <scheme val="minor"/>
    </font>
    <font>
      <b/>
      <sz val="8"/>
      <name val="Calibri"/>
      <family val="2"/>
      <scheme val="minor"/>
    </font>
    <font>
      <b/>
      <sz val="12"/>
      <color theme="1" tint="0.34998626667073579"/>
      <name val="Calibri"/>
      <family val="2"/>
      <scheme val="minor"/>
    </font>
    <font>
      <sz val="8"/>
      <color theme="1" tint="0.14999847407452621"/>
      <name val="Calibri"/>
      <family val="2"/>
      <scheme val="minor"/>
    </font>
    <font>
      <b/>
      <sz val="12"/>
      <color theme="1" tint="0.249977111117893"/>
      <name val="Calibri"/>
      <family val="2"/>
      <scheme val="minor"/>
    </font>
    <font>
      <sz val="11"/>
      <color theme="1" tint="0.1499984740745262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u/>
      <sz val="12"/>
      <color theme="10"/>
      <name val="Calibri"/>
      <family val="2"/>
      <scheme val="minor"/>
    </font>
    <font>
      <b/>
      <sz val="9"/>
      <color theme="1"/>
      <name val="Calibri"/>
      <family val="2"/>
      <scheme val="minor"/>
    </font>
    <font>
      <sz val="9"/>
      <name val="Calibri"/>
      <family val="2"/>
      <scheme val="minor"/>
    </font>
    <font>
      <sz val="7"/>
      <color theme="1" tint="0.14999847407452621"/>
      <name val="Calibri"/>
      <family val="2"/>
      <scheme val="minor"/>
    </font>
    <font>
      <sz val="7"/>
      <name val="Calibri"/>
      <family val="2"/>
      <scheme val="minor"/>
    </font>
    <font>
      <sz val="7"/>
      <color theme="1"/>
      <name val="Calibri"/>
      <family val="2"/>
      <scheme val="minor"/>
    </font>
    <font>
      <sz val="11"/>
      <color theme="1" tint="0.249977111117893"/>
      <name val="Calibri"/>
      <family val="2"/>
      <scheme val="minor"/>
    </font>
    <font>
      <sz val="12"/>
      <color theme="1" tint="0.249977111117893"/>
      <name val="Calibri"/>
      <family val="2"/>
    </font>
    <font>
      <b/>
      <sz val="9"/>
      <color rgb="FFFF0000"/>
      <name val="Calibri"/>
      <family val="2"/>
      <scheme val="minor"/>
    </font>
    <font>
      <sz val="9"/>
      <color rgb="FFFF0000"/>
      <name val="Calibri"/>
      <family val="2"/>
      <scheme val="minor"/>
    </font>
    <font>
      <u/>
      <sz val="10"/>
      <color indexed="12"/>
      <name val="MS Sans Serif"/>
      <family val="2"/>
    </font>
    <font>
      <b/>
      <sz val="10"/>
      <name val="Arial"/>
      <family val="2"/>
    </font>
    <font>
      <sz val="11"/>
      <name val="Arial"/>
      <family val="2"/>
    </font>
    <font>
      <sz val="11"/>
      <color indexed="8"/>
      <name val="Calibri"/>
      <family val="2"/>
    </font>
    <font>
      <u/>
      <sz val="10"/>
      <color indexed="12"/>
      <name val="Arial"/>
      <family val="2"/>
    </font>
    <font>
      <sz val="11"/>
      <name val="Calibri"/>
      <family val="2"/>
      <scheme val="minor"/>
    </font>
    <font>
      <b/>
      <sz val="9"/>
      <color theme="1"/>
      <name val="Arial"/>
      <family val="2"/>
    </font>
    <font>
      <b/>
      <sz val="11"/>
      <name val="Calibri"/>
      <family val="2"/>
      <scheme val="minor"/>
    </font>
    <font>
      <sz val="10"/>
      <color theme="1"/>
      <name val="Calibri"/>
      <family val="2"/>
      <scheme val="minor"/>
    </font>
    <font>
      <b/>
      <sz val="12"/>
      <color rgb="FF16365C"/>
      <name val="Calibri"/>
      <family val="2"/>
      <scheme val="minor"/>
    </font>
    <font>
      <sz val="11"/>
      <color rgb="FF16365C"/>
      <name val="Calibri"/>
      <family val="2"/>
      <scheme val="minor"/>
    </font>
    <font>
      <b/>
      <sz val="11"/>
      <color rgb="FF16365C"/>
      <name val="Calibri"/>
      <family val="2"/>
      <scheme val="minor"/>
    </font>
    <font>
      <sz val="10"/>
      <color theme="0"/>
      <name val="MS Sans Serif"/>
      <family val="2"/>
    </font>
    <font>
      <sz val="8"/>
      <name val="Calibri"/>
      <family val="2"/>
    </font>
    <font>
      <sz val="10.5"/>
      <color theme="1"/>
      <name val="Calibri"/>
      <family val="2"/>
      <scheme val="minor"/>
    </font>
    <font>
      <b/>
      <sz val="9"/>
      <color theme="1" tint="0.249977111117893"/>
      <name val="Calibri"/>
      <family val="2"/>
    </font>
    <font>
      <b/>
      <sz val="8"/>
      <color theme="1" tint="0.249977111117893"/>
      <name val="Calibri"/>
      <family val="2"/>
      <scheme val="minor"/>
    </font>
    <font>
      <b/>
      <sz val="9"/>
      <color theme="1" tint="0.249977111117893"/>
      <name val="Calibri"/>
      <family val="2"/>
      <scheme val="minor"/>
    </font>
    <font>
      <sz val="10"/>
      <name val="Calibri"/>
      <family val="2"/>
      <scheme val="minor"/>
    </font>
    <font>
      <b/>
      <sz val="18"/>
      <color rgb="FFFF0000"/>
      <name val="Calibri"/>
      <family val="2"/>
      <scheme val="minor"/>
    </font>
    <font>
      <b/>
      <sz val="8"/>
      <name val="Calibri"/>
      <family val="2"/>
    </font>
    <font>
      <sz val="8"/>
      <color indexed="8"/>
      <name val="Calibri"/>
      <family val="2"/>
      <scheme val="minor"/>
    </font>
    <font>
      <sz val="14"/>
      <name val="Calibri"/>
      <family val="2"/>
      <scheme val="minor"/>
    </font>
    <font>
      <b/>
      <sz val="12"/>
      <name val="Calibri"/>
      <family val="2"/>
      <scheme val="minor"/>
    </font>
    <font>
      <sz val="11"/>
      <color theme="1"/>
      <name val="Arial"/>
      <family val="2"/>
    </font>
    <font>
      <sz val="12"/>
      <color theme="1"/>
      <name val="Arial"/>
      <family val="2"/>
    </font>
    <font>
      <b/>
      <sz val="12"/>
      <color theme="1"/>
      <name val="Arial"/>
      <family val="2"/>
    </font>
    <font>
      <sz val="12"/>
      <color indexed="8"/>
      <name val="Arial"/>
      <family val="2"/>
    </font>
    <font>
      <sz val="10"/>
      <color theme="1"/>
      <name val="Arial"/>
      <family val="2"/>
    </font>
    <font>
      <b/>
      <sz val="11"/>
      <color theme="1"/>
      <name val="Arial"/>
      <family val="2"/>
    </font>
    <font>
      <b/>
      <sz val="9"/>
      <color theme="0"/>
      <name val="Calibri"/>
      <family val="2"/>
    </font>
    <font>
      <b/>
      <sz val="9"/>
      <color theme="0"/>
      <name val="Calibri"/>
      <family val="2"/>
      <scheme val="minor"/>
    </font>
    <font>
      <b/>
      <sz val="8"/>
      <color theme="0"/>
      <name val="Calibri"/>
      <family val="2"/>
      <scheme val="minor"/>
    </font>
    <font>
      <sz val="9"/>
      <color theme="1" tint="0.249977111117893"/>
      <name val="Calibri"/>
      <family val="2"/>
    </font>
    <font>
      <sz val="8"/>
      <color theme="1" tint="0.249977111117893"/>
      <name val="Calibri"/>
      <family val="2"/>
      <scheme val="minor"/>
    </font>
    <font>
      <b/>
      <sz val="8"/>
      <color theme="1"/>
      <name val="Calibri"/>
      <family val="2"/>
      <scheme val="minor"/>
    </font>
    <font>
      <i/>
      <sz val="8"/>
      <color theme="1"/>
      <name val="Calibri"/>
      <family val="2"/>
      <scheme val="minor"/>
    </font>
    <font>
      <sz val="9"/>
      <color theme="1"/>
      <name val="Arial"/>
      <family val="2"/>
    </font>
    <font>
      <sz val="9"/>
      <name val="Calibri"/>
      <family val="2"/>
    </font>
    <font>
      <sz val="11"/>
      <name val="Calibri"/>
      <family val="2"/>
      <scheme val="minor"/>
    </font>
    <font>
      <sz val="11"/>
      <color theme="1" tint="0.14999847407452621"/>
      <name val="Calibri"/>
      <family val="2"/>
      <scheme val="minor"/>
    </font>
    <font>
      <b/>
      <sz val="10"/>
      <color theme="0"/>
      <name val="MS Sans Serif"/>
    </font>
    <font>
      <sz val="9"/>
      <color rgb="FF000000"/>
      <name val="Calibri"/>
      <family val="2"/>
      <scheme val="minor"/>
    </font>
    <font>
      <sz val="8"/>
      <color theme="1"/>
      <name val="Arial"/>
      <family val="2"/>
    </font>
    <font>
      <sz val="12"/>
      <color theme="1" tint="0.249977111117893"/>
      <name val="Calibri"/>
      <family val="2"/>
      <scheme val="minor"/>
    </font>
    <font>
      <i/>
      <sz val="12"/>
      <color theme="1"/>
      <name val="Calibri"/>
      <family val="2"/>
      <scheme val="minor"/>
    </font>
    <font>
      <u/>
      <sz val="10"/>
      <color theme="10"/>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11"/>
        <bgColor indexed="49"/>
      </patternFill>
    </fill>
    <fill>
      <patternFill patternType="solid">
        <fgColor indexed="10"/>
        <bgColor indexed="60"/>
      </patternFill>
    </fill>
    <fill>
      <patternFill patternType="solid">
        <fgColor theme="0"/>
        <bgColor indexed="64"/>
      </patternFill>
    </fill>
    <fill>
      <patternFill patternType="solid">
        <fgColor theme="1"/>
        <bgColor indexed="64"/>
      </patternFill>
    </fill>
  </fills>
  <borders count="26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1" tint="0.34998626667073579"/>
      </left>
      <right style="thin">
        <color theme="1" tint="0.34998626667073579"/>
      </right>
      <top/>
      <bottom style="dashed">
        <color theme="1" tint="0.14996795556505021"/>
      </bottom>
      <diagonal/>
    </border>
    <border>
      <left style="medium">
        <color theme="1" tint="0.34998626667073579"/>
      </left>
      <right style="thin">
        <color theme="1" tint="0.34998626667073579"/>
      </right>
      <top/>
      <bottom style="medium">
        <color theme="1" tint="0.34998626667073579"/>
      </bottom>
      <diagonal/>
    </border>
    <border>
      <left style="thin">
        <color theme="1" tint="0.34998626667073579"/>
      </left>
      <right style="medium">
        <color theme="1" tint="0.34998626667073579"/>
      </right>
      <top/>
      <bottom style="medium">
        <color theme="1" tint="0.34998626667073579"/>
      </bottom>
      <diagonal/>
    </border>
    <border>
      <left style="medium">
        <color theme="1" tint="0.34998626667073579"/>
      </left>
      <right style="thin">
        <color theme="1" tint="0.34998626667073579"/>
      </right>
      <top/>
      <bottom style="dashed">
        <color theme="1" tint="0.14996795556505021"/>
      </bottom>
      <diagonal/>
    </border>
    <border>
      <left style="medium">
        <color theme="1" tint="0.34998626667073579"/>
      </left>
      <right style="medium">
        <color theme="1" tint="0.34998626667073579"/>
      </right>
      <top/>
      <bottom style="dashed">
        <color theme="1" tint="0.24994659260841701"/>
      </bottom>
      <diagonal/>
    </border>
    <border>
      <left style="medium">
        <color theme="1" tint="0.34998626667073579"/>
      </left>
      <right style="medium">
        <color theme="1" tint="0.34998626667073579"/>
      </right>
      <top style="dashed">
        <color theme="1" tint="0.24994659260841701"/>
      </top>
      <bottom style="dashed">
        <color theme="1" tint="0.24994659260841701"/>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style="medium">
        <color theme="1" tint="0.34998626667073579"/>
      </right>
      <top/>
      <bottom style="dashed">
        <color theme="1" tint="0.14996795556505021"/>
      </bottom>
      <diagonal/>
    </border>
    <border>
      <left style="medium">
        <color theme="1" tint="0.34998626667073579"/>
      </left>
      <right style="medium">
        <color theme="1" tint="0.34998626667073579"/>
      </right>
      <top style="dashed">
        <color theme="1" tint="0.24994659260841701"/>
      </top>
      <bottom/>
      <diagonal/>
    </border>
    <border>
      <left style="medium">
        <color theme="1" tint="0.34998626667073579"/>
      </left>
      <right style="thin">
        <color theme="1" tint="0.34998626667073579"/>
      </right>
      <top/>
      <bottom/>
      <diagonal/>
    </border>
    <border>
      <left style="thin">
        <color theme="1" tint="0.34998626667073579"/>
      </left>
      <right style="thin">
        <color theme="1" tint="0.34998626667073579"/>
      </right>
      <top/>
      <bottom/>
      <diagonal/>
    </border>
    <border>
      <left style="thin">
        <color theme="1" tint="0.34998626667073579"/>
      </left>
      <right style="medium">
        <color theme="1" tint="0.34998626667073579"/>
      </right>
      <top/>
      <bottom/>
      <diagonal/>
    </border>
    <border>
      <left style="medium">
        <color theme="1" tint="0.34998626667073579"/>
      </left>
      <right style="medium">
        <color theme="1" tint="0.34998626667073579"/>
      </right>
      <top style="medium">
        <color theme="1" tint="0.34998626667073579"/>
      </top>
      <bottom style="double">
        <color theme="1" tint="0.34998626667073579"/>
      </bottom>
      <diagonal/>
    </border>
    <border>
      <left style="medium">
        <color theme="1" tint="0.34998626667073579"/>
      </left>
      <right style="thin">
        <color theme="1" tint="0.34998626667073579"/>
      </right>
      <top style="medium">
        <color theme="1" tint="0.34998626667073579"/>
      </top>
      <bottom style="double">
        <color theme="1" tint="0.34998626667073579"/>
      </bottom>
      <diagonal/>
    </border>
    <border>
      <left style="thin">
        <color theme="1" tint="0.34998626667073579"/>
      </left>
      <right style="thin">
        <color theme="1" tint="0.34998626667073579"/>
      </right>
      <top style="medium">
        <color theme="1" tint="0.34998626667073579"/>
      </top>
      <bottom style="double">
        <color theme="1" tint="0.34998626667073579"/>
      </bottom>
      <diagonal/>
    </border>
    <border>
      <left style="thin">
        <color theme="1" tint="0.34998626667073579"/>
      </left>
      <right style="medium">
        <color theme="1" tint="0.34998626667073579"/>
      </right>
      <top style="medium">
        <color theme="1" tint="0.34998626667073579"/>
      </top>
      <bottom style="double">
        <color theme="1" tint="0.34998626667073579"/>
      </bottom>
      <diagonal/>
    </border>
    <border>
      <left style="medium">
        <color theme="1" tint="0.34998626667073579"/>
      </left>
      <right style="thin">
        <color theme="1" tint="0.34998626667073579"/>
      </right>
      <top style="dashed">
        <color theme="1" tint="0.14996795556505021"/>
      </top>
      <bottom style="thin">
        <color indexed="64"/>
      </bottom>
      <diagonal/>
    </border>
    <border>
      <left style="thin">
        <color theme="1" tint="0.34998626667073579"/>
      </left>
      <right style="medium">
        <color theme="1" tint="0.34998626667073579"/>
      </right>
      <top style="dashed">
        <color theme="1" tint="0.14996795556505021"/>
      </top>
      <bottom style="thin">
        <color indexed="64"/>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style="medium">
        <color theme="1" tint="0.34998626667073579"/>
      </bottom>
      <diagonal/>
    </border>
    <border>
      <left style="thin">
        <color indexed="64"/>
      </left>
      <right style="thin">
        <color theme="1" tint="0.499984740745262"/>
      </right>
      <top/>
      <bottom style="dashed">
        <color theme="1" tint="0.499984740745262"/>
      </bottom>
      <diagonal/>
    </border>
    <border>
      <left style="thin">
        <color indexed="64"/>
      </left>
      <right style="thin">
        <color theme="1" tint="0.499984740745262"/>
      </right>
      <top style="dashed">
        <color theme="1" tint="0.499984740745262"/>
      </top>
      <bottom style="dashed">
        <color theme="1" tint="0.499984740745262"/>
      </bottom>
      <diagonal/>
    </border>
    <border>
      <left style="thin">
        <color indexed="64"/>
      </left>
      <right style="thin">
        <color theme="1" tint="0.499984740745262"/>
      </right>
      <top style="dashed">
        <color theme="1" tint="0.499984740745262"/>
      </top>
      <bottom/>
      <diagonal/>
    </border>
    <border>
      <left style="thin">
        <color indexed="64"/>
      </left>
      <right style="thin">
        <color theme="1" tint="0.499984740745262"/>
      </right>
      <top style="thin">
        <color indexed="64"/>
      </top>
      <bottom style="double">
        <color indexed="64"/>
      </bottom>
      <diagonal/>
    </border>
    <border>
      <left style="thin">
        <color theme="1" tint="0.499984740745262"/>
      </left>
      <right style="thin">
        <color theme="1" tint="0.499984740745262"/>
      </right>
      <top/>
      <bottom style="dashed">
        <color theme="1" tint="0.499984740745262"/>
      </bottom>
      <diagonal/>
    </border>
    <border>
      <left style="thin">
        <color theme="1" tint="0.499984740745262"/>
      </left>
      <right style="thin">
        <color theme="1" tint="0.499984740745262"/>
      </right>
      <top style="thin">
        <color indexed="64"/>
      </top>
      <bottom style="double">
        <color indexed="64"/>
      </bottom>
      <diagonal/>
    </border>
    <border>
      <left style="thin">
        <color theme="1" tint="0.24994659260841701"/>
      </left>
      <right style="thin">
        <color theme="1" tint="0.24994659260841701"/>
      </right>
      <top style="dotted">
        <color theme="1" tint="0.24994659260841701"/>
      </top>
      <bottom style="dotted">
        <color theme="1" tint="0.24994659260841701"/>
      </bottom>
      <diagonal/>
    </border>
    <border>
      <left style="thin">
        <color theme="1" tint="0.24994659260841701"/>
      </left>
      <right style="thin">
        <color theme="1" tint="0.24994659260841701"/>
      </right>
      <top/>
      <bottom style="dotted">
        <color theme="1" tint="0.24994659260841701"/>
      </bottom>
      <diagonal/>
    </border>
    <border>
      <left style="thin">
        <color theme="1" tint="0.24994659260841701"/>
      </left>
      <right style="thin">
        <color theme="1" tint="0.24994659260841701"/>
      </right>
      <top style="dotted">
        <color theme="1" tint="0.24994659260841701"/>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medium">
        <color theme="1" tint="0.34998626667073579"/>
      </right>
      <top style="medium">
        <color theme="1" tint="0.34998626667073579"/>
      </top>
      <bottom style="dashed">
        <color theme="1" tint="0.34998626667073579"/>
      </bottom>
      <diagonal/>
    </border>
    <border>
      <left style="medium">
        <color theme="1" tint="0.34998626667073579"/>
      </left>
      <right style="medium">
        <color theme="1" tint="0.34998626667073579"/>
      </right>
      <top style="dashed">
        <color theme="1" tint="0.34998626667073579"/>
      </top>
      <bottom style="medium">
        <color theme="1" tint="0.34998626667073579"/>
      </bottom>
      <diagonal/>
    </border>
    <border>
      <left style="thin">
        <color indexed="64"/>
      </left>
      <right style="thin">
        <color theme="1" tint="0.34998626667073579"/>
      </right>
      <top style="thin">
        <color indexed="64"/>
      </top>
      <bottom/>
      <diagonal/>
    </border>
    <border>
      <left style="thin">
        <color theme="1" tint="0.34998626667073579"/>
      </left>
      <right style="thin">
        <color theme="1" tint="0.34998626667073579"/>
      </right>
      <top style="thin">
        <color indexed="64"/>
      </top>
      <bottom/>
      <diagonal/>
    </border>
    <border>
      <left style="thin">
        <color theme="1" tint="0.34998626667073579"/>
      </left>
      <right/>
      <top style="thin">
        <color indexed="64"/>
      </top>
      <bottom/>
      <diagonal/>
    </border>
    <border>
      <left style="thin">
        <color theme="1" tint="0.34998626667073579"/>
      </left>
      <right style="thin">
        <color indexed="64"/>
      </right>
      <top style="thin">
        <color indexed="64"/>
      </top>
      <bottom/>
      <diagonal/>
    </border>
    <border>
      <left style="medium">
        <color theme="1" tint="0.24994659260841701"/>
      </left>
      <right style="thin">
        <color theme="1" tint="0.24994659260841701"/>
      </right>
      <top style="dashed">
        <color theme="1" tint="0.24994659260841701"/>
      </top>
      <bottom style="dashed">
        <color theme="1" tint="0.24994659260841701"/>
      </bottom>
      <diagonal/>
    </border>
    <border>
      <left style="thin">
        <color theme="1" tint="0.24994659260841701"/>
      </left>
      <right style="thin">
        <color theme="1" tint="0.24994659260841701"/>
      </right>
      <top style="dashed">
        <color theme="1" tint="0.24994659260841701"/>
      </top>
      <bottom style="dashed">
        <color theme="1" tint="0.24994659260841701"/>
      </bottom>
      <diagonal/>
    </border>
    <border>
      <left style="thin">
        <color theme="1" tint="0.24994659260841701"/>
      </left>
      <right style="medium">
        <color theme="1" tint="0.24994659260841701"/>
      </right>
      <top style="dashed">
        <color theme="1" tint="0.24994659260841701"/>
      </top>
      <bottom style="dashed">
        <color theme="1" tint="0.24994659260841701"/>
      </bottom>
      <diagonal/>
    </border>
    <border>
      <left style="thin">
        <color theme="1" tint="0.24994659260841701"/>
      </left>
      <right style="thin">
        <color theme="1" tint="0.24994659260841701"/>
      </right>
      <top style="dashed">
        <color theme="1" tint="0.24994659260841701"/>
      </top>
      <bottom style="medium">
        <color theme="1" tint="0.24994659260841701"/>
      </bottom>
      <diagonal/>
    </border>
    <border>
      <left style="thin">
        <color theme="1" tint="0.24994659260841701"/>
      </left>
      <right style="medium">
        <color theme="1" tint="0.24994659260841701"/>
      </right>
      <top style="dashed">
        <color theme="1" tint="0.24994659260841701"/>
      </top>
      <bottom style="medium">
        <color theme="1" tint="0.24994659260841701"/>
      </bottom>
      <diagonal/>
    </border>
    <border>
      <left/>
      <right style="thin">
        <color theme="1" tint="0.24994659260841701"/>
      </right>
      <top style="dashed">
        <color theme="1" tint="0.24994659260841701"/>
      </top>
      <bottom style="dashed">
        <color theme="1" tint="0.24994659260841701"/>
      </bottom>
      <diagonal/>
    </border>
    <border>
      <left style="medium">
        <color theme="1" tint="0.24994659260841701"/>
      </left>
      <right style="medium">
        <color theme="1" tint="0.24994659260841701"/>
      </right>
      <top style="dashed">
        <color theme="1" tint="0.24994659260841701"/>
      </top>
      <bottom style="dashed">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diagonal/>
    </border>
    <border>
      <left style="medium">
        <color theme="1" tint="0.24994659260841701"/>
      </left>
      <right style="thin">
        <color theme="1" tint="0.24994659260841701"/>
      </right>
      <top style="dashed">
        <color theme="1" tint="0.24994659260841701"/>
      </top>
      <bottom/>
      <diagonal/>
    </border>
    <border>
      <left style="thin">
        <color theme="1" tint="0.24994659260841701"/>
      </left>
      <right style="thin">
        <color theme="1" tint="0.24994659260841701"/>
      </right>
      <top style="dashed">
        <color theme="1" tint="0.24994659260841701"/>
      </top>
      <bottom/>
      <diagonal/>
    </border>
    <border>
      <left style="thin">
        <color theme="1" tint="0.24994659260841701"/>
      </left>
      <right style="medium">
        <color theme="1" tint="0.24994659260841701"/>
      </right>
      <top style="dashed">
        <color theme="1" tint="0.24994659260841701"/>
      </top>
      <bottom/>
      <diagonal/>
    </border>
    <border>
      <left/>
      <right style="thin">
        <color theme="1" tint="0.24994659260841701"/>
      </right>
      <top style="dashed">
        <color theme="1" tint="0.24994659260841701"/>
      </top>
      <bottom/>
      <diagonal/>
    </border>
    <border>
      <left style="medium">
        <color theme="1" tint="0.24994659260841701"/>
      </left>
      <right style="medium">
        <color theme="1" tint="0.24994659260841701"/>
      </right>
      <top/>
      <bottom style="dashed">
        <color theme="1" tint="0.24994659260841701"/>
      </bottom>
      <diagonal/>
    </border>
    <border>
      <left style="medium">
        <color theme="1" tint="0.24994659260841701"/>
      </left>
      <right style="thin">
        <color theme="1" tint="0.24994659260841701"/>
      </right>
      <top/>
      <bottom style="dashed">
        <color theme="1" tint="0.24994659260841701"/>
      </bottom>
      <diagonal/>
    </border>
    <border>
      <left style="thin">
        <color theme="1" tint="0.24994659260841701"/>
      </left>
      <right style="thin">
        <color theme="1" tint="0.24994659260841701"/>
      </right>
      <top/>
      <bottom style="dashed">
        <color theme="1" tint="0.24994659260841701"/>
      </bottom>
      <diagonal/>
    </border>
    <border>
      <left style="thin">
        <color theme="1" tint="0.24994659260841701"/>
      </left>
      <right style="medium">
        <color theme="1" tint="0.24994659260841701"/>
      </right>
      <top/>
      <bottom style="dashed">
        <color theme="1" tint="0.24994659260841701"/>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medium">
        <color indexed="64"/>
      </left>
      <right style="medium">
        <color theme="1" tint="0.24994659260841701"/>
      </right>
      <top style="dashed">
        <color theme="1" tint="0.24994659260841701"/>
      </top>
      <bottom style="dashed">
        <color theme="1" tint="0.24994659260841701"/>
      </bottom>
      <diagonal/>
    </border>
    <border>
      <left style="medium">
        <color indexed="64"/>
      </left>
      <right style="medium">
        <color theme="1" tint="0.24994659260841701"/>
      </right>
      <top style="dashed">
        <color theme="1" tint="0.24994659260841701"/>
      </top>
      <bottom style="medium">
        <color indexed="64"/>
      </bottom>
      <diagonal/>
    </border>
    <border>
      <left style="medium">
        <color theme="1" tint="0.24994659260841701"/>
      </left>
      <right style="thin">
        <color theme="1" tint="0.24994659260841701"/>
      </right>
      <top/>
      <bottom style="medium">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medium">
        <color theme="1" tint="0.34998626667073579"/>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theme="1" tint="0.24994659260841701"/>
      </right>
      <top/>
      <bottom style="dotted">
        <color theme="1" tint="0.24994659260841701"/>
      </bottom>
      <diagonal/>
    </border>
    <border>
      <left style="thin">
        <color theme="1" tint="0.24994659260841701"/>
      </left>
      <right style="medium">
        <color indexed="64"/>
      </right>
      <top/>
      <bottom style="dotted">
        <color theme="1" tint="0.24994659260841701"/>
      </bottom>
      <diagonal/>
    </border>
    <border>
      <left style="medium">
        <color indexed="64"/>
      </left>
      <right style="thin">
        <color theme="1" tint="0.24994659260841701"/>
      </right>
      <top style="dotted">
        <color theme="1" tint="0.24994659260841701"/>
      </top>
      <bottom style="dotted">
        <color theme="1" tint="0.24994659260841701"/>
      </bottom>
      <diagonal/>
    </border>
    <border>
      <left style="thin">
        <color theme="1" tint="0.24994659260841701"/>
      </left>
      <right style="medium">
        <color indexed="64"/>
      </right>
      <top style="dotted">
        <color theme="1" tint="0.24994659260841701"/>
      </top>
      <bottom style="dotted">
        <color theme="1" tint="0.24994659260841701"/>
      </bottom>
      <diagonal/>
    </border>
    <border>
      <left style="medium">
        <color indexed="64"/>
      </left>
      <right style="thin">
        <color theme="1" tint="0.24994659260841701"/>
      </right>
      <top style="dotted">
        <color theme="1" tint="0.24994659260841701"/>
      </top>
      <bottom/>
      <diagonal/>
    </border>
    <border>
      <left style="thin">
        <color theme="1" tint="0.24994659260841701"/>
      </left>
      <right style="medium">
        <color indexed="64"/>
      </right>
      <top style="dotted">
        <color theme="1" tint="0.24994659260841701"/>
      </top>
      <bottom/>
      <diagonal/>
    </border>
    <border>
      <left style="thin">
        <color theme="1" tint="0.24994659260841701"/>
      </left>
      <right style="medium">
        <color indexed="64"/>
      </right>
      <top style="dashed">
        <color theme="1" tint="0.24994659260841701"/>
      </top>
      <bottom style="medium">
        <color indexed="64"/>
      </bottom>
      <diagonal/>
    </border>
    <border>
      <left/>
      <right style="thin">
        <color theme="1" tint="0.24994659260841701"/>
      </right>
      <top style="dashed">
        <color theme="1" tint="0.24994659260841701"/>
      </top>
      <bottom style="medium">
        <color indexed="64"/>
      </bottom>
      <diagonal/>
    </border>
    <border>
      <left style="medium">
        <color theme="1" tint="0.24994659260841701"/>
      </left>
      <right style="thin">
        <color theme="1" tint="0.24994659260841701"/>
      </right>
      <top style="dashed">
        <color theme="1" tint="0.24994659260841701"/>
      </top>
      <bottom style="medium">
        <color indexed="64"/>
      </bottom>
      <diagonal/>
    </border>
    <border>
      <left/>
      <right/>
      <top style="medium">
        <color indexed="64"/>
      </top>
      <bottom style="dashed">
        <color theme="1" tint="0.24994659260841701"/>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ashed">
        <color theme="1" tint="0.24994659260841701"/>
      </bottom>
      <diagonal/>
    </border>
    <border>
      <left style="thin">
        <color theme="1" tint="0.24994659260841701"/>
      </left>
      <right style="medium">
        <color indexed="64"/>
      </right>
      <top style="dashed">
        <color theme="1" tint="0.24994659260841701"/>
      </top>
      <bottom style="dashed">
        <color theme="1" tint="0.24994659260841701"/>
      </bottom>
      <diagonal/>
    </border>
    <border>
      <left style="medium">
        <color indexed="64"/>
      </left>
      <right style="medium">
        <color theme="1" tint="0.24994659260841701"/>
      </right>
      <top/>
      <bottom style="dashed">
        <color theme="1" tint="0.24994659260841701"/>
      </bottom>
      <diagonal/>
    </border>
    <border>
      <left style="thin">
        <color theme="1" tint="0.24994659260841701"/>
      </left>
      <right style="thin">
        <color theme="1" tint="0.24994659260841701"/>
      </right>
      <top style="dashed">
        <color theme="1" tint="0.24994659260841701"/>
      </top>
      <bottom style="medium">
        <color indexed="64"/>
      </bottom>
      <diagonal/>
    </border>
    <border>
      <left style="medium">
        <color theme="1" tint="0.24994659260841701"/>
      </left>
      <right/>
      <top style="medium">
        <color indexed="64"/>
      </top>
      <bottom style="dashed">
        <color theme="1" tint="0.24994659260841701"/>
      </bottom>
      <diagonal/>
    </border>
    <border>
      <left style="medium">
        <color theme="1" tint="0.24994659260841701"/>
      </left>
      <right style="medium">
        <color theme="1" tint="0.24994659260841701"/>
      </right>
      <top style="dashed">
        <color theme="1" tint="0.24994659260841701"/>
      </top>
      <bottom style="medium">
        <color indexed="64"/>
      </bottom>
      <diagonal/>
    </border>
    <border>
      <left style="medium">
        <color theme="1" tint="0.24994659260841701"/>
      </left>
      <right style="medium">
        <color theme="1" tint="0.24994659260841701"/>
      </right>
      <top/>
      <bottom style="medium">
        <color indexed="64"/>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diagonal/>
    </border>
    <border>
      <left style="medium">
        <color theme="1" tint="0.499984740745262"/>
      </left>
      <right style="thin">
        <color theme="1" tint="0.499984740745262"/>
      </right>
      <top style="medium">
        <color theme="1" tint="0.499984740745262"/>
      </top>
      <bottom style="dotted">
        <color indexed="64"/>
      </bottom>
      <diagonal/>
    </border>
    <border>
      <left style="thin">
        <color theme="1" tint="0.499984740745262"/>
      </left>
      <right style="thin">
        <color theme="1" tint="0.499984740745262"/>
      </right>
      <top style="medium">
        <color theme="1" tint="0.499984740745262"/>
      </top>
      <bottom style="dotted">
        <color indexed="64"/>
      </bottom>
      <diagonal/>
    </border>
    <border>
      <left style="thin">
        <color theme="1" tint="0.499984740745262"/>
      </left>
      <right style="medium">
        <color theme="1" tint="0.499984740745262"/>
      </right>
      <top style="medium">
        <color theme="1" tint="0.499984740745262"/>
      </top>
      <bottom style="dotted">
        <color indexed="64"/>
      </bottom>
      <diagonal/>
    </border>
    <border>
      <left style="thin">
        <color theme="1" tint="0.499984740745262"/>
      </left>
      <right style="thin">
        <color theme="1" tint="0.499984740745262"/>
      </right>
      <top/>
      <bottom style="dotted">
        <color indexed="64"/>
      </bottom>
      <diagonal/>
    </border>
    <border>
      <left style="thin">
        <color theme="1" tint="0.499984740745262"/>
      </left>
      <right style="medium">
        <color theme="1" tint="0.499984740745262"/>
      </right>
      <top/>
      <bottom style="dotted">
        <color indexed="64"/>
      </bottom>
      <diagonal/>
    </border>
    <border>
      <left style="medium">
        <color theme="1" tint="0.499984740745262"/>
      </left>
      <right style="thin">
        <color theme="1" tint="0.499984740745262"/>
      </right>
      <top style="thin">
        <color indexed="64"/>
      </top>
      <bottom style="double">
        <color indexed="64"/>
      </bottom>
      <diagonal/>
    </border>
    <border>
      <left style="medium">
        <color theme="1" tint="0.499984740745262"/>
      </left>
      <right style="thin">
        <color theme="1" tint="0.499984740745262"/>
      </right>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style="medium">
        <color theme="1" tint="0.499984740745262"/>
      </top>
      <bottom style="dotted">
        <color indexed="64"/>
      </bottom>
      <diagonal/>
    </border>
    <border>
      <left style="medium">
        <color theme="1" tint="0.499984740745262"/>
      </left>
      <right style="medium">
        <color theme="1" tint="0.499984740745262"/>
      </right>
      <top style="dotted">
        <color indexed="64"/>
      </top>
      <bottom style="dotted">
        <color indexed="64"/>
      </bottom>
      <diagonal/>
    </border>
    <border>
      <left style="medium">
        <color theme="1" tint="0.499984740745262"/>
      </left>
      <right style="medium">
        <color theme="1" tint="0.499984740745262"/>
      </right>
      <top style="dotted">
        <color indexed="64"/>
      </top>
      <bottom/>
      <diagonal/>
    </border>
    <border>
      <left style="medium">
        <color theme="1" tint="0.499984740745262"/>
      </left>
      <right style="medium">
        <color theme="1" tint="0.499984740745262"/>
      </right>
      <top style="thin">
        <color indexed="64"/>
      </top>
      <bottom style="double">
        <color indexed="64"/>
      </bottom>
      <diagonal/>
    </border>
    <border>
      <left style="medium">
        <color theme="1" tint="0.499984740745262"/>
      </left>
      <right style="thin">
        <color theme="1" tint="0.499984740745262"/>
      </right>
      <top/>
      <bottom style="dotted">
        <color indexed="64"/>
      </bottom>
      <diagonal/>
    </border>
    <border>
      <left style="thin">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thin">
        <color theme="1" tint="0.499984740745262"/>
      </left>
      <right style="medium">
        <color theme="1" tint="0.499984740745262"/>
      </right>
      <top style="thin">
        <color indexed="64"/>
      </top>
      <bottom style="double">
        <color indexed="64"/>
      </bottom>
      <diagonal/>
    </border>
    <border>
      <left style="medium">
        <color indexed="64"/>
      </left>
      <right style="medium">
        <color theme="1" tint="0.24994659260841701"/>
      </right>
      <top style="medium">
        <color indexed="64"/>
      </top>
      <bottom style="medium">
        <color indexed="64"/>
      </bottom>
      <diagonal/>
    </border>
    <border>
      <left style="thin">
        <color theme="1" tint="0.24994659260841701"/>
      </left>
      <right style="thin">
        <color theme="1" tint="0.24994659260841701"/>
      </right>
      <top style="medium">
        <color indexed="64"/>
      </top>
      <bottom style="medium">
        <color indexed="64"/>
      </bottom>
      <diagonal/>
    </border>
    <border>
      <left style="thin">
        <color theme="1" tint="0.24994659260841701"/>
      </left>
      <right style="medium">
        <color indexed="64"/>
      </right>
      <top style="medium">
        <color indexed="64"/>
      </top>
      <bottom style="medium">
        <color indexed="64"/>
      </bottom>
      <diagonal/>
    </border>
    <border>
      <left style="medium">
        <color theme="1" tint="0.499984740745262"/>
      </left>
      <right style="thin">
        <color theme="1" tint="0.499984740745262"/>
      </right>
      <top/>
      <bottom style="dashed">
        <color theme="1" tint="0.499984740745262"/>
      </bottom>
      <diagonal/>
    </border>
    <border>
      <left/>
      <right style="thin">
        <color theme="1" tint="0.24994659260841701"/>
      </right>
      <top/>
      <bottom style="dotted">
        <color theme="1" tint="0.24994659260841701"/>
      </bottom>
      <diagonal/>
    </border>
    <border>
      <left/>
      <right style="thin">
        <color theme="1" tint="0.24994659260841701"/>
      </right>
      <top style="dotted">
        <color theme="1" tint="0.24994659260841701"/>
      </top>
      <bottom style="dotted">
        <color theme="1" tint="0.24994659260841701"/>
      </bottom>
      <diagonal/>
    </border>
    <border>
      <left/>
      <right style="thin">
        <color theme="1" tint="0.24994659260841701"/>
      </right>
      <top style="dotted">
        <color theme="1" tint="0.24994659260841701"/>
      </top>
      <bottom/>
      <diagonal/>
    </border>
    <border>
      <left/>
      <right style="thin">
        <color indexed="64"/>
      </right>
      <top style="medium">
        <color indexed="64"/>
      </top>
      <bottom style="dotted">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top/>
      <bottom style="medium">
        <color theme="1" tint="0.499984740745262"/>
      </bottom>
      <diagonal/>
    </border>
    <border>
      <left/>
      <right style="medium">
        <color indexed="64"/>
      </right>
      <top/>
      <bottom style="dotted">
        <color indexed="64"/>
      </bottom>
      <diagonal/>
    </border>
    <border>
      <left style="thin">
        <color indexed="64"/>
      </left>
      <right/>
      <top style="medium">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bottom style="dotted">
        <color theme="1" tint="0.24994659260841701"/>
      </bottom>
      <diagonal/>
    </border>
    <border>
      <left/>
      <right style="medium">
        <color indexed="64"/>
      </right>
      <top style="dotted">
        <color theme="1" tint="0.24994659260841701"/>
      </top>
      <bottom style="dotted">
        <color theme="1" tint="0.24994659260841701"/>
      </bottom>
      <diagonal/>
    </border>
    <border>
      <left/>
      <right style="medium">
        <color indexed="64"/>
      </right>
      <top style="dotted">
        <color theme="1" tint="0.24994659260841701"/>
      </top>
      <bottom/>
      <diagonal/>
    </border>
    <border>
      <left/>
      <right style="medium">
        <color indexed="64"/>
      </right>
      <top style="dotted">
        <color theme="1" tint="0.499984740745262"/>
      </top>
      <bottom/>
      <diagonal/>
    </border>
    <border>
      <left style="thin">
        <color theme="1" tint="0.24994659260841701"/>
      </left>
      <right/>
      <top/>
      <bottom style="dotted">
        <color theme="1" tint="0.24994659260841701"/>
      </bottom>
      <diagonal/>
    </border>
    <border>
      <left style="thin">
        <color theme="1" tint="0.24994659260841701"/>
      </left>
      <right/>
      <top style="dotted">
        <color theme="1" tint="0.24994659260841701"/>
      </top>
      <bottom style="dotted">
        <color theme="1" tint="0.24994659260841701"/>
      </bottom>
      <diagonal/>
    </border>
    <border>
      <left style="thin">
        <color theme="1" tint="0.24994659260841701"/>
      </left>
      <right/>
      <top style="dotted">
        <color theme="1" tint="0.24994659260841701"/>
      </top>
      <bottom/>
      <diagonal/>
    </border>
    <border>
      <left/>
      <right style="medium">
        <color indexed="64"/>
      </right>
      <top style="dotted">
        <color indexed="64"/>
      </top>
      <bottom/>
      <diagonal/>
    </border>
    <border>
      <left/>
      <right/>
      <top style="dotted">
        <color indexed="64"/>
      </top>
      <bottom style="dotted">
        <color indexed="64"/>
      </bottom>
      <diagonal/>
    </border>
    <border>
      <left/>
      <right/>
      <top style="dotted">
        <color indexed="64"/>
      </top>
      <bottom style="dashed">
        <color indexed="64"/>
      </bottom>
      <diagonal/>
    </border>
    <border>
      <left/>
      <right/>
      <top style="dashed">
        <color indexed="64"/>
      </top>
      <bottom/>
      <diagonal/>
    </border>
    <border>
      <left/>
      <right/>
      <top/>
      <bottom style="dashed">
        <color theme="1" tint="0.499984740745262"/>
      </bottom>
      <diagonal/>
    </border>
    <border>
      <left/>
      <right/>
      <top style="dashed">
        <color theme="1" tint="0.499984740745262"/>
      </top>
      <bottom style="dashed">
        <color theme="1" tint="0.499984740745262"/>
      </bottom>
      <diagonal/>
    </border>
    <border>
      <left/>
      <right/>
      <top style="dashed">
        <color theme="1" tint="0.499984740745262"/>
      </top>
      <bottom/>
      <diagonal/>
    </border>
    <border>
      <left style="medium">
        <color indexed="64"/>
      </left>
      <right style="medium">
        <color indexed="64"/>
      </right>
      <top style="medium">
        <color indexed="64"/>
      </top>
      <bottom style="thin">
        <color rgb="FF818181"/>
      </bottom>
      <diagonal/>
    </border>
    <border>
      <left style="medium">
        <color indexed="64"/>
      </left>
      <right style="medium">
        <color indexed="64"/>
      </right>
      <top style="thin">
        <color rgb="FF818181"/>
      </top>
      <bottom style="thin">
        <color rgb="FF818181"/>
      </bottom>
      <diagonal/>
    </border>
    <border>
      <left style="medium">
        <color indexed="64"/>
      </left>
      <right style="medium">
        <color indexed="64"/>
      </right>
      <top style="thin">
        <color rgb="FF81818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indexed="64"/>
      </right>
      <top/>
      <bottom style="medium">
        <color rgb="FF818181"/>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medium">
        <color theme="1" tint="0.499984740745262"/>
      </right>
      <top style="thin">
        <color indexed="64"/>
      </top>
      <bottom/>
      <diagonal/>
    </border>
    <border>
      <left style="medium">
        <color theme="1" tint="0.499984740745262"/>
      </left>
      <right style="thin">
        <color indexed="64"/>
      </right>
      <top style="medium">
        <color theme="1" tint="0.499984740745262"/>
      </top>
      <bottom style="medium">
        <color theme="1" tint="0.499984740745262"/>
      </bottom>
      <diagonal/>
    </border>
    <border>
      <left style="thin">
        <color auto="1"/>
      </left>
      <right style="thin">
        <color auto="1"/>
      </right>
      <top style="medium">
        <color theme="1" tint="0.499984740745262"/>
      </top>
      <bottom style="medium">
        <color theme="1" tint="0.499984740745262"/>
      </bottom>
      <diagonal/>
    </border>
    <border>
      <left style="thin">
        <color indexed="64"/>
      </left>
      <right style="medium">
        <color theme="1" tint="0.499984740745262"/>
      </right>
      <top style="medium">
        <color theme="1" tint="0.499984740745262"/>
      </top>
      <bottom style="medium">
        <color theme="1" tint="0.499984740745262"/>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rgb="FF818181"/>
      </left>
      <right style="thin">
        <color rgb="FF818181"/>
      </right>
      <top/>
      <bottom style="thin">
        <color rgb="FF818181"/>
      </bottom>
      <diagonal/>
    </border>
    <border>
      <left style="thin">
        <color auto="1"/>
      </left>
      <right style="thin">
        <color auto="1"/>
      </right>
      <top/>
      <bottom style="thin">
        <color auto="1"/>
      </bottom>
      <diagonal/>
    </border>
    <border>
      <left style="thin">
        <color rgb="FF818181"/>
      </left>
      <right/>
      <top/>
      <bottom style="thin">
        <color rgb="FF818181"/>
      </bottom>
      <diagonal/>
    </border>
    <border>
      <left style="thin">
        <color auto="1"/>
      </left>
      <right/>
      <top/>
      <bottom style="thin">
        <color auto="1"/>
      </bottom>
      <diagonal/>
    </border>
    <border>
      <left style="medium">
        <color indexed="64"/>
      </left>
      <right style="medium">
        <color indexed="64"/>
      </right>
      <top style="thin">
        <color rgb="FF818181"/>
      </top>
      <bottom/>
      <diagonal/>
    </border>
    <border>
      <left style="medium">
        <color indexed="64"/>
      </left>
      <right style="medium">
        <color indexed="64"/>
      </right>
      <top/>
      <bottom style="thin">
        <color rgb="FF818181"/>
      </bottom>
      <diagonal/>
    </border>
    <border>
      <left style="thin">
        <color indexed="64"/>
      </left>
      <right style="thin">
        <color indexed="64"/>
      </right>
      <top style="medium">
        <color theme="1" tint="0.499984740745262"/>
      </top>
      <bottom style="medium">
        <color indexed="64"/>
      </bottom>
      <diagonal/>
    </border>
    <border>
      <left style="thin">
        <color indexed="64"/>
      </left>
      <right style="medium">
        <color theme="1" tint="0.499984740745262"/>
      </right>
      <top style="medium">
        <color theme="1" tint="0.499984740745262"/>
      </top>
      <bottom style="medium">
        <color indexed="64"/>
      </bottom>
      <diagonal/>
    </border>
    <border>
      <left/>
      <right style="thin">
        <color theme="1" tint="0.499984740745262"/>
      </right>
      <top/>
      <bottom style="dashed">
        <color theme="1" tint="0.499984740745262"/>
      </bottom>
      <diagonal/>
    </border>
    <border>
      <left/>
      <right style="thin">
        <color indexed="64"/>
      </right>
      <top style="medium">
        <color theme="1" tint="0.499984740745262"/>
      </top>
      <bottom style="medium">
        <color indexed="64"/>
      </bottom>
      <diagonal/>
    </border>
    <border>
      <left style="medium">
        <color indexed="64"/>
      </left>
      <right style="thin">
        <color theme="1" tint="0.499984740745262"/>
      </right>
      <top/>
      <bottom style="dashed">
        <color theme="1" tint="0.499984740745262"/>
      </bottom>
      <diagonal/>
    </border>
    <border>
      <left style="medium">
        <color theme="1" tint="0.499984740745262"/>
      </left>
      <right style="medium">
        <color indexed="64"/>
      </right>
      <top/>
      <bottom style="dashed">
        <color theme="1" tint="0.499984740745262"/>
      </bottom>
      <diagonal/>
    </border>
    <border>
      <left/>
      <right style="thin">
        <color theme="1" tint="0.499984740745262"/>
      </right>
      <top style="thin">
        <color indexed="64"/>
      </top>
      <bottom style="double">
        <color indexed="64"/>
      </bottom>
      <diagonal/>
    </border>
    <border>
      <left style="medium">
        <color indexed="64"/>
      </left>
      <right style="thin">
        <color theme="1" tint="0.499984740745262"/>
      </right>
      <top/>
      <bottom/>
      <diagonal/>
    </border>
    <border>
      <left style="medium">
        <color theme="1" tint="0.499984740745262"/>
      </left>
      <right style="medium">
        <color indexed="64"/>
      </right>
      <top/>
      <bottom/>
      <diagonal/>
    </border>
    <border>
      <left/>
      <right style="thin">
        <color theme="1" tint="0.499984740745262"/>
      </right>
      <top/>
      <bottom/>
      <diagonal/>
    </border>
    <border>
      <left/>
      <right/>
      <top style="thin">
        <color indexed="64"/>
      </top>
      <bottom style="double">
        <color indexed="64"/>
      </bottom>
      <diagonal/>
    </border>
    <border>
      <left style="medium">
        <color indexed="64"/>
      </left>
      <right style="thin">
        <color theme="1" tint="0.499984740745262"/>
      </right>
      <top style="thin">
        <color indexed="64"/>
      </top>
      <bottom style="double">
        <color indexed="64"/>
      </bottom>
      <diagonal/>
    </border>
    <border>
      <left style="medium">
        <color theme="1" tint="0.499984740745262"/>
      </left>
      <right style="medium">
        <color indexed="64"/>
      </right>
      <top style="thin">
        <color indexed="64"/>
      </top>
      <bottom style="double">
        <color indexed="64"/>
      </bottom>
      <diagonal/>
    </border>
    <border>
      <left style="medium">
        <color theme="1" tint="0.34998626667073579"/>
      </left>
      <right/>
      <top/>
      <bottom style="medium">
        <color theme="1" tint="0.34998626667073579"/>
      </bottom>
      <diagonal/>
    </border>
    <border>
      <left style="medium">
        <color theme="1" tint="0.34998626667073579"/>
      </left>
      <right/>
      <top/>
      <bottom style="dashed">
        <color theme="1" tint="0.24994659260841701"/>
      </bottom>
      <diagonal/>
    </border>
    <border>
      <left style="medium">
        <color theme="1" tint="0.34998626667073579"/>
      </left>
      <right/>
      <top/>
      <bottom/>
      <diagonal/>
    </border>
    <border>
      <left/>
      <right style="medium">
        <color theme="1" tint="0.34998626667073579"/>
      </right>
      <top/>
      <bottom style="dashed">
        <color theme="1" tint="0.24994659260841701"/>
      </bottom>
      <diagonal/>
    </border>
    <border>
      <left/>
      <right style="medium">
        <color theme="1" tint="0.34998626667073579"/>
      </right>
      <top/>
      <bottom/>
      <diagonal/>
    </border>
    <border>
      <left style="medium">
        <color indexed="64"/>
      </left>
      <right style="medium">
        <color theme="1" tint="0.34998626667073579"/>
      </right>
      <top/>
      <bottom style="dashed">
        <color theme="1" tint="0.24994659260841701"/>
      </bottom>
      <diagonal/>
    </border>
    <border>
      <left style="medium">
        <color theme="1" tint="0.34998626667073579"/>
      </left>
      <right style="medium">
        <color indexed="64"/>
      </right>
      <top/>
      <bottom style="dashed">
        <color theme="1" tint="0.24994659260841701"/>
      </bottom>
      <diagonal/>
    </border>
    <border>
      <left style="medium">
        <color indexed="64"/>
      </left>
      <right style="medium">
        <color theme="1" tint="0.34998626667073579"/>
      </right>
      <top/>
      <bottom/>
      <diagonal/>
    </border>
    <border>
      <left style="medium">
        <color theme="1" tint="0.34998626667073579"/>
      </left>
      <right style="medium">
        <color indexed="64"/>
      </right>
      <top/>
      <bottom/>
      <diagonal/>
    </border>
    <border>
      <left style="medium">
        <color indexed="64"/>
      </left>
      <right style="medium">
        <color theme="1" tint="0.34998626667073579"/>
      </right>
      <top style="thin">
        <color indexed="64"/>
      </top>
      <bottom style="double">
        <color indexed="64"/>
      </bottom>
      <diagonal/>
    </border>
    <border>
      <left style="medium">
        <color theme="1" tint="0.34998626667073579"/>
      </left>
      <right style="medium">
        <color theme="1" tint="0.34998626667073579"/>
      </right>
      <top style="thin">
        <color indexed="64"/>
      </top>
      <bottom style="double">
        <color indexed="64"/>
      </bottom>
      <diagonal/>
    </border>
    <border>
      <left style="medium">
        <color theme="1" tint="0.34998626667073579"/>
      </left>
      <right style="medium">
        <color indexed="64"/>
      </right>
      <top style="thin">
        <color indexed="64"/>
      </top>
      <bottom style="double">
        <color indexed="64"/>
      </bottom>
      <diagonal/>
    </border>
    <border>
      <left/>
      <right style="medium">
        <color theme="1" tint="0.34998626667073579"/>
      </right>
      <top style="thin">
        <color indexed="64"/>
      </top>
      <bottom style="double">
        <color indexed="64"/>
      </bottom>
      <diagonal/>
    </border>
    <border>
      <left style="medium">
        <color theme="1" tint="0.24994659260841701"/>
      </left>
      <right/>
      <top style="medium">
        <color theme="1" tint="0.24994659260841701"/>
      </top>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style="medium">
        <color indexed="64"/>
      </left>
      <right style="medium">
        <color theme="1" tint="0.24994659260841701"/>
      </right>
      <top style="medium">
        <color indexed="64"/>
      </top>
      <bottom style="dashed">
        <color theme="1" tint="0.24994659260841701"/>
      </bottom>
      <diagonal/>
    </border>
    <border>
      <left style="medium">
        <color theme="1" tint="0.24994659260841701"/>
      </left>
      <right style="thin">
        <color theme="1" tint="0.24994659260841701"/>
      </right>
      <top style="medium">
        <color indexed="64"/>
      </top>
      <bottom style="dashed">
        <color theme="1" tint="0.24994659260841701"/>
      </bottom>
      <diagonal/>
    </border>
    <border>
      <left style="medium">
        <color theme="1" tint="0.24994659260841701"/>
      </left>
      <right style="medium">
        <color indexed="64"/>
      </right>
      <top style="dashed">
        <color theme="1" tint="0.24994659260841701"/>
      </top>
      <bottom style="medium">
        <color indexed="64"/>
      </bottom>
      <diagonal/>
    </border>
    <border>
      <left/>
      <right style="thin">
        <color theme="1" tint="0.24994659260841701"/>
      </right>
      <top/>
      <bottom style="dashed">
        <color theme="1" tint="0.24994659260841701"/>
      </bottom>
      <diagonal/>
    </border>
    <border>
      <left style="medium">
        <color theme="1" tint="0.24994659260841701"/>
      </left>
      <right style="thin">
        <color theme="1" tint="0.24994659260841701"/>
      </right>
      <top style="medium">
        <color indexed="64"/>
      </top>
      <bottom style="medium">
        <color indexed="64"/>
      </bottom>
      <diagonal/>
    </border>
    <border>
      <left style="thin">
        <color theme="1" tint="0.24994659260841701"/>
      </left>
      <right style="medium">
        <color theme="1" tint="0.24994659260841701"/>
      </right>
      <top style="medium">
        <color indexed="64"/>
      </top>
      <bottom style="medium">
        <color indexed="64"/>
      </bottom>
      <diagonal/>
    </border>
    <border>
      <left/>
      <right style="thin">
        <color theme="1" tint="0.24994659260841701"/>
      </right>
      <top style="medium">
        <color indexed="64"/>
      </top>
      <bottom style="medium">
        <color indexed="64"/>
      </bottom>
      <diagonal/>
    </border>
    <border>
      <left/>
      <right style="thin">
        <color indexed="64"/>
      </right>
      <top style="thin">
        <color indexed="64"/>
      </top>
      <bottom style="medium">
        <color indexed="64"/>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s>
  <cellStyleXfs count="20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29" applyNumberFormat="0" applyAlignment="0" applyProtection="0"/>
    <xf numFmtId="0" fontId="11" fillId="28" borderId="30" applyNumberFormat="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1" applyNumberFormat="0" applyFill="0" applyAlignment="0" applyProtection="0"/>
    <xf numFmtId="0" fontId="15" fillId="0" borderId="32"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29" applyNumberFormat="0" applyAlignment="0" applyProtection="0"/>
    <xf numFmtId="0" fontId="19" fillId="0" borderId="34" applyNumberFormat="0" applyFill="0" applyAlignment="0" applyProtection="0"/>
    <xf numFmtId="0" fontId="20" fillId="31" borderId="0" applyNumberFormat="0" applyBorder="0" applyAlignment="0" applyProtection="0"/>
    <xf numFmtId="0" fontId="7" fillId="0" borderId="0"/>
    <xf numFmtId="0" fontId="2" fillId="0" borderId="0"/>
    <xf numFmtId="0" fontId="3" fillId="0" borderId="0"/>
    <xf numFmtId="0" fontId="7" fillId="0" borderId="0"/>
    <xf numFmtId="0" fontId="2" fillId="0" borderId="0"/>
    <xf numFmtId="0" fontId="6" fillId="0" borderId="0"/>
    <xf numFmtId="0" fontId="7" fillId="0" borderId="0"/>
    <xf numFmtId="0" fontId="7" fillId="0" borderId="0"/>
    <xf numFmtId="0" fontId="2" fillId="0" borderId="0"/>
    <xf numFmtId="0" fontId="3" fillId="0" borderId="0"/>
    <xf numFmtId="0" fontId="3" fillId="0" borderId="0"/>
    <xf numFmtId="0" fontId="2" fillId="0" borderId="0"/>
    <xf numFmtId="0" fontId="2" fillId="0" borderId="0"/>
    <xf numFmtId="0" fontId="4" fillId="0" borderId="0"/>
    <xf numFmtId="0" fontId="7" fillId="32" borderId="35" applyNumberFormat="0" applyFont="0" applyAlignment="0" applyProtection="0"/>
    <xf numFmtId="0" fontId="21" fillId="27" borderId="36" applyNumberFormat="0" applyAlignment="0" applyProtection="0"/>
    <xf numFmtId="0" fontId="22" fillId="0" borderId="0" applyNumberFormat="0" applyFill="0" applyBorder="0" applyAlignment="0" applyProtection="0"/>
    <xf numFmtId="0" fontId="23" fillId="0" borderId="37" applyNumberFormat="0" applyFill="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 fillId="0" borderId="0"/>
    <xf numFmtId="0" fontId="50" fillId="0" borderId="0"/>
    <xf numFmtId="43" fontId="3" fillId="0" borderId="0" applyFont="0" applyFill="0" applyBorder="0" applyAlignment="0" applyProtection="0"/>
    <xf numFmtId="43" fontId="51" fillId="0" borderId="0" applyFont="0" applyFill="0" applyBorder="0" applyAlignment="0" applyProtection="0"/>
    <xf numFmtId="0" fontId="51" fillId="0" borderId="0"/>
    <xf numFmtId="0" fontId="3" fillId="0" borderId="0"/>
    <xf numFmtId="0" fontId="49" fillId="33" borderId="0" applyNumberFormat="0" applyBorder="0" applyAlignment="0" applyProtection="0"/>
    <xf numFmtId="0" fontId="49" fillId="34" borderId="0" applyNumberFormat="0" applyBorder="0" applyAlignment="0" applyProtection="0"/>
    <xf numFmtId="0" fontId="7" fillId="0" borderId="0"/>
    <xf numFmtId="0" fontId="3" fillId="0" borderId="0"/>
    <xf numFmtId="0" fontId="7" fillId="0" borderId="0"/>
    <xf numFmtId="0" fontId="2" fillId="0" borderId="0"/>
    <xf numFmtId="0" fontId="3" fillId="0" borderId="0"/>
    <xf numFmtId="0" fontId="3" fillId="0" borderId="0"/>
    <xf numFmtId="0" fontId="2" fillId="0" borderId="0"/>
    <xf numFmtId="0" fontId="52" fillId="0" borderId="0" applyNumberFormat="0" applyFill="0" applyBorder="0" applyAlignment="0" applyProtection="0">
      <alignment vertical="top"/>
      <protection locked="0"/>
    </xf>
    <xf numFmtId="43" fontId="3" fillId="0" borderId="0" applyFont="0" applyFill="0" applyBorder="0" applyAlignment="0" applyProtection="0"/>
    <xf numFmtId="0" fontId="7" fillId="0" borderId="0"/>
    <xf numFmtId="0" fontId="3"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32" borderId="35" applyNumberFormat="0" applyFont="0" applyAlignment="0" applyProtection="0"/>
    <xf numFmtId="0" fontId="7" fillId="0" borderId="0"/>
    <xf numFmtId="9" fontId="7" fillId="0" borderId="0" applyFont="0" applyFill="0" applyBorder="0" applyAlignment="0" applyProtection="0"/>
    <xf numFmtId="0" fontId="48" fillId="0" borderId="0" applyNumberFormat="0" applyFill="0" applyBorder="0" applyAlignment="0" applyProtection="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32" borderId="35"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9" fontId="7" fillId="0" borderId="0" applyFont="0" applyFill="0" applyBorder="0" applyAlignment="0" applyProtection="0"/>
    <xf numFmtId="0" fontId="1" fillId="0" borderId="0"/>
    <xf numFmtId="0" fontId="2" fillId="0" borderId="0"/>
    <xf numFmtId="0" fontId="2" fillId="0" borderId="0"/>
    <xf numFmtId="0" fontId="7" fillId="0" borderId="0"/>
    <xf numFmtId="0" fontId="7" fillId="32" borderId="35"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0" fontId="7" fillId="32" borderId="35"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0" fontId="7" fillId="32" borderId="35"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32" borderId="35"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32" borderId="35" applyNumberFormat="0" applyFont="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32" borderId="35"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9" fontId="7" fillId="0" borderId="0" applyFont="0" applyFill="0" applyBorder="0" applyAlignment="0" applyProtection="0"/>
    <xf numFmtId="0" fontId="7" fillId="0" borderId="0"/>
    <xf numFmtId="0" fontId="7" fillId="32" borderId="35"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cellStyleXfs>
  <cellXfs count="566">
    <xf numFmtId="0" fontId="0" fillId="0" borderId="0" xfId="0"/>
    <xf numFmtId="0" fontId="2" fillId="0" borderId="0" xfId="40"/>
    <xf numFmtId="0" fontId="25" fillId="0" borderId="0" xfId="39" applyFont="1"/>
    <xf numFmtId="0" fontId="25" fillId="0" borderId="0" xfId="39" applyFont="1"/>
    <xf numFmtId="0" fontId="25" fillId="0" borderId="0" xfId="39" applyFont="1"/>
    <xf numFmtId="0" fontId="25" fillId="0" borderId="0" xfId="39" applyFont="1"/>
    <xf numFmtId="0" fontId="25" fillId="0" borderId="0" xfId="39" applyFont="1"/>
    <xf numFmtId="0" fontId="25" fillId="0" borderId="0" xfId="39" applyFont="1"/>
    <xf numFmtId="0" fontId="25" fillId="0" borderId="0" xfId="39" applyFont="1"/>
    <xf numFmtId="0" fontId="25" fillId="0" borderId="0" xfId="39" applyFont="1"/>
    <xf numFmtId="0" fontId="25" fillId="0" borderId="0" xfId="39" applyFont="1"/>
    <xf numFmtId="0" fontId="25" fillId="0" borderId="0" xfId="39" applyFont="1"/>
    <xf numFmtId="0" fontId="25" fillId="0" borderId="0" xfId="39" applyFont="1"/>
    <xf numFmtId="0" fontId="25" fillId="0" borderId="0" xfId="39" applyFont="1"/>
    <xf numFmtId="0" fontId="25" fillId="0" borderId="0" xfId="39" applyFont="1"/>
    <xf numFmtId="0" fontId="25" fillId="0" borderId="0" xfId="39" applyFont="1"/>
    <xf numFmtId="0" fontId="26" fillId="0" borderId="0" xfId="0" applyFont="1"/>
    <xf numFmtId="0" fontId="27" fillId="0" borderId="0" xfId="40" applyFont="1" applyBorder="1"/>
    <xf numFmtId="3" fontId="0" fillId="0" borderId="0" xfId="0" applyNumberFormat="1"/>
    <xf numFmtId="0" fontId="27" fillId="0" borderId="0" xfId="40" applyFont="1" applyBorder="1" applyAlignment="1">
      <alignment horizontal="right"/>
    </xf>
    <xf numFmtId="0" fontId="27" fillId="0" borderId="0" xfId="40" applyNumberFormat="1" applyFont="1" applyBorder="1" applyAlignment="1">
      <alignment horizontal="right"/>
    </xf>
    <xf numFmtId="3" fontId="27" fillId="0" borderId="0" xfId="40" applyNumberFormat="1" applyFont="1" applyBorder="1"/>
    <xf numFmtId="3" fontId="0" fillId="0" borderId="0" xfId="0" applyNumberFormat="1" applyBorder="1"/>
    <xf numFmtId="0" fontId="0" fillId="0" borderId="6" xfId="0" applyBorder="1"/>
    <xf numFmtId="0" fontId="0" fillId="0" borderId="3" xfId="0" applyBorder="1"/>
    <xf numFmtId="0" fontId="27" fillId="0" borderId="3" xfId="40" applyFont="1" applyBorder="1" applyAlignment="1">
      <alignment horizontal="right"/>
    </xf>
    <xf numFmtId="0" fontId="27" fillId="0" borderId="4" xfId="40" applyNumberFormat="1" applyFont="1" applyBorder="1" applyAlignment="1">
      <alignment horizontal="right"/>
    </xf>
    <xf numFmtId="0" fontId="27" fillId="0" borderId="5" xfId="40" applyNumberFormat="1" applyFont="1" applyBorder="1" applyAlignment="1">
      <alignment horizontal="right"/>
    </xf>
    <xf numFmtId="0" fontId="27" fillId="0" borderId="4" xfId="40" applyFont="1" applyBorder="1" applyAlignment="1">
      <alignment horizontal="right"/>
    </xf>
    <xf numFmtId="0" fontId="27" fillId="0" borderId="5" xfId="40" applyFont="1" applyBorder="1" applyAlignment="1">
      <alignment horizontal="right"/>
    </xf>
    <xf numFmtId="3" fontId="0" fillId="0" borderId="0" xfId="0" applyNumberFormat="1" applyAlignment="1">
      <alignment horizontal="right"/>
    </xf>
    <xf numFmtId="0" fontId="0" fillId="0" borderId="0" xfId="0" applyAlignment="1">
      <alignment horizontal="right"/>
    </xf>
    <xf numFmtId="2" fontId="0" fillId="0" borderId="0" xfId="0" applyNumberFormat="1"/>
    <xf numFmtId="0" fontId="0" fillId="0" borderId="0" xfId="0" applyBorder="1"/>
    <xf numFmtId="0" fontId="0" fillId="0" borderId="0" xfId="0" quotePrefix="1" applyBorder="1"/>
    <xf numFmtId="1" fontId="2" fillId="0" borderId="0" xfId="40" applyNumberFormat="1"/>
    <xf numFmtId="14" fontId="28" fillId="0" borderId="0" xfId="39" quotePrefix="1" applyNumberFormat="1" applyFont="1"/>
    <xf numFmtId="3" fontId="29" fillId="0" borderId="38" xfId="0" applyNumberFormat="1" applyFont="1" applyBorder="1"/>
    <xf numFmtId="0" fontId="30" fillId="0" borderId="39" xfId="0" applyFont="1" applyBorder="1" applyAlignment="1">
      <alignment horizontal="right"/>
    </xf>
    <xf numFmtId="0" fontId="30" fillId="0" borderId="40" xfId="0" applyFont="1" applyBorder="1" applyAlignment="1">
      <alignment horizontal="right"/>
    </xf>
    <xf numFmtId="3" fontId="29" fillId="0" borderId="41" xfId="0" applyNumberFormat="1" applyFont="1" applyBorder="1"/>
    <xf numFmtId="0" fontId="29" fillId="0" borderId="42" xfId="0" applyFont="1" applyBorder="1"/>
    <xf numFmtId="0" fontId="29" fillId="0" borderId="43" xfId="0" applyFont="1" applyBorder="1"/>
    <xf numFmtId="0" fontId="30" fillId="0" borderId="44" xfId="0" applyNumberFormat="1" applyFont="1" applyBorder="1" applyAlignment="1">
      <alignment horizontal="right"/>
    </xf>
    <xf numFmtId="0" fontId="30" fillId="0" borderId="40" xfId="0" applyNumberFormat="1" applyFont="1" applyBorder="1" applyAlignment="1">
      <alignment horizontal="right"/>
    </xf>
    <xf numFmtId="0" fontId="30" fillId="0" borderId="44" xfId="0" applyFont="1" applyBorder="1" applyAlignment="1">
      <alignment horizontal="right"/>
    </xf>
    <xf numFmtId="3" fontId="29" fillId="0" borderId="45" xfId="0" applyNumberFormat="1" applyFont="1" applyBorder="1"/>
    <xf numFmtId="0" fontId="0" fillId="0" borderId="0" xfId="0"/>
    <xf numFmtId="3" fontId="0" fillId="0" borderId="0" xfId="0" applyNumberFormat="1"/>
    <xf numFmtId="0" fontId="29" fillId="0" borderId="46" xfId="0" applyFont="1" applyBorder="1"/>
    <xf numFmtId="3" fontId="29" fillId="0" borderId="47" xfId="0" applyNumberFormat="1" applyFont="1" applyBorder="1"/>
    <xf numFmtId="3" fontId="29" fillId="0" borderId="48" xfId="0" applyNumberFormat="1" applyFont="1" applyBorder="1"/>
    <xf numFmtId="3" fontId="29" fillId="0" borderId="49" xfId="0" applyNumberFormat="1" applyFont="1" applyBorder="1"/>
    <xf numFmtId="0" fontId="30" fillId="0" borderId="50" xfId="0" applyFont="1" applyBorder="1"/>
    <xf numFmtId="3" fontId="29" fillId="0" borderId="51" xfId="0" applyNumberFormat="1" applyFont="1" applyBorder="1"/>
    <xf numFmtId="3" fontId="29" fillId="0" borderId="52" xfId="0" applyNumberFormat="1" applyFont="1" applyBorder="1"/>
    <xf numFmtId="3" fontId="29" fillId="0" borderId="53" xfId="0" applyNumberFormat="1" applyFont="1" applyBorder="1"/>
    <xf numFmtId="0" fontId="29" fillId="0" borderId="42" xfId="40" applyFont="1" applyBorder="1"/>
    <xf numFmtId="3" fontId="29" fillId="0" borderId="41" xfId="40" applyNumberFormat="1" applyFont="1" applyBorder="1"/>
    <xf numFmtId="3" fontId="29" fillId="0" borderId="38" xfId="40" applyNumberFormat="1" applyFont="1" applyBorder="1"/>
    <xf numFmtId="3" fontId="29" fillId="0" borderId="45" xfId="40" applyNumberFormat="1" applyFont="1" applyBorder="1"/>
    <xf numFmtId="0" fontId="28" fillId="0" borderId="0" xfId="0" applyFont="1"/>
    <xf numFmtId="0" fontId="29" fillId="0" borderId="43" xfId="40" applyFont="1" applyBorder="1"/>
    <xf numFmtId="3" fontId="29" fillId="0" borderId="47" xfId="40" applyNumberFormat="1" applyFont="1" applyBorder="1"/>
    <xf numFmtId="3" fontId="29" fillId="0" borderId="48" xfId="40" applyNumberFormat="1" applyFont="1" applyBorder="1"/>
    <xf numFmtId="3" fontId="29" fillId="0" borderId="49" xfId="40" applyNumberFormat="1" applyFont="1" applyBorder="1"/>
    <xf numFmtId="0" fontId="29" fillId="0" borderId="46" xfId="40" applyFont="1" applyBorder="1"/>
    <xf numFmtId="0" fontId="30" fillId="0" borderId="50" xfId="40" applyFont="1" applyBorder="1"/>
    <xf numFmtId="3" fontId="29" fillId="0" borderId="51" xfId="40" applyNumberFormat="1" applyFont="1" applyBorder="1"/>
    <xf numFmtId="3" fontId="29" fillId="0" borderId="52" xfId="40" applyNumberFormat="1" applyFont="1" applyBorder="1"/>
    <xf numFmtId="3" fontId="29" fillId="0" borderId="53" xfId="40" applyNumberFormat="1" applyFont="1" applyBorder="1"/>
    <xf numFmtId="0" fontId="29" fillId="0" borderId="0" xfId="0" applyFont="1"/>
    <xf numFmtId="0" fontId="30" fillId="0" borderId="39" xfId="40" applyFont="1" applyBorder="1" applyAlignment="1">
      <alignment horizontal="right"/>
    </xf>
    <xf numFmtId="0" fontId="30" fillId="0" borderId="44" xfId="40" applyNumberFormat="1" applyFont="1" applyBorder="1" applyAlignment="1">
      <alignment horizontal="right"/>
    </xf>
    <xf numFmtId="0" fontId="30" fillId="0" borderId="40" xfId="40" applyNumberFormat="1" applyFont="1" applyBorder="1" applyAlignment="1">
      <alignment horizontal="right"/>
    </xf>
    <xf numFmtId="0" fontId="30" fillId="0" borderId="44" xfId="40" applyFont="1" applyBorder="1" applyAlignment="1">
      <alignment horizontal="right"/>
    </xf>
    <xf numFmtId="0" fontId="30" fillId="0" borderId="40" xfId="40" applyFont="1" applyBorder="1" applyAlignment="1">
      <alignment horizontal="right"/>
    </xf>
    <xf numFmtId="0" fontId="31" fillId="0" borderId="0" xfId="39" applyFont="1"/>
    <xf numFmtId="3" fontId="29" fillId="0" borderId="0" xfId="40" applyNumberFormat="1" applyFont="1" applyBorder="1"/>
    <xf numFmtId="3" fontId="29" fillId="0" borderId="0" xfId="0" applyNumberFormat="1" applyFont="1" applyBorder="1"/>
    <xf numFmtId="3" fontId="29" fillId="0" borderId="54" xfId="40" applyNumberFormat="1" applyFont="1" applyBorder="1"/>
    <xf numFmtId="3" fontId="29" fillId="0" borderId="55" xfId="40" applyNumberFormat="1" applyFont="1" applyBorder="1"/>
    <xf numFmtId="3" fontId="29" fillId="0" borderId="54" xfId="0" applyNumberFormat="1" applyFont="1" applyBorder="1"/>
    <xf numFmtId="3" fontId="29" fillId="0" borderId="55" xfId="0" applyNumberFormat="1" applyFont="1" applyBorder="1"/>
    <xf numFmtId="0" fontId="30" fillId="0" borderId="0" xfId="40" applyFont="1" applyBorder="1" applyAlignment="1">
      <alignment horizontal="center"/>
    </xf>
    <xf numFmtId="0" fontId="30" fillId="0" borderId="0" xfId="40" applyFont="1" applyBorder="1" applyAlignment="1">
      <alignment horizontal="right"/>
    </xf>
    <xf numFmtId="0" fontId="30" fillId="0" borderId="0" xfId="0" applyFont="1" applyBorder="1" applyAlignment="1">
      <alignment horizontal="center"/>
    </xf>
    <xf numFmtId="0" fontId="30" fillId="0" borderId="0" xfId="0" applyFont="1" applyBorder="1" applyAlignment="1">
      <alignment horizontal="right"/>
    </xf>
    <xf numFmtId="0" fontId="32" fillId="0" borderId="0" xfId="0" applyFont="1"/>
    <xf numFmtId="0" fontId="30" fillId="0" borderId="56" xfId="0" applyFont="1" applyBorder="1" applyAlignment="1"/>
    <xf numFmtId="0" fontId="30" fillId="0" borderId="57" xfId="0" applyFont="1" applyBorder="1" applyAlignment="1"/>
    <xf numFmtId="0" fontId="30" fillId="0" borderId="0" xfId="40" applyFont="1" applyBorder="1"/>
    <xf numFmtId="0" fontId="30" fillId="0" borderId="0" xfId="0" applyFont="1" applyBorder="1"/>
    <xf numFmtId="0" fontId="28" fillId="0" borderId="0" xfId="0" applyFont="1" applyAlignment="1">
      <alignment horizontal="right"/>
    </xf>
    <xf numFmtId="0" fontId="29" fillId="0" borderId="0" xfId="0" applyFont="1" applyAlignment="1">
      <alignment horizontal="right"/>
    </xf>
    <xf numFmtId="20" fontId="0" fillId="0" borderId="0" xfId="0" applyNumberFormat="1"/>
    <xf numFmtId="0" fontId="0" fillId="0" borderId="0" xfId="0"/>
    <xf numFmtId="3" fontId="0" fillId="0" borderId="0" xfId="0" applyNumberFormat="1"/>
    <xf numFmtId="3" fontId="0" fillId="0" borderId="0" xfId="0" applyNumberFormat="1" applyBorder="1"/>
    <xf numFmtId="0" fontId="31" fillId="0" borderId="0" xfId="0" applyFont="1"/>
    <xf numFmtId="0" fontId="33" fillId="0" borderId="0" xfId="0" applyFont="1"/>
    <xf numFmtId="0" fontId="35" fillId="0" borderId="0" xfId="0" applyFont="1" applyAlignment="1">
      <alignment vertical="center"/>
    </xf>
    <xf numFmtId="3" fontId="29" fillId="0" borderId="0" xfId="0" applyNumberFormat="1" applyFont="1"/>
    <xf numFmtId="0" fontId="37" fillId="0" borderId="0" xfId="0" applyFont="1"/>
    <xf numFmtId="0" fontId="39" fillId="0" borderId="0" xfId="0" applyFont="1"/>
    <xf numFmtId="3" fontId="40" fillId="0" borderId="0" xfId="0" applyNumberFormat="1" applyFont="1" applyBorder="1"/>
    <xf numFmtId="3" fontId="37" fillId="0" borderId="0" xfId="0" applyNumberFormat="1" applyFont="1"/>
    <xf numFmtId="0" fontId="41" fillId="0" borderId="0" xfId="0" applyFont="1"/>
    <xf numFmtId="3" fontId="42" fillId="0" borderId="0" xfId="0" applyNumberFormat="1" applyFont="1" applyBorder="1"/>
    <xf numFmtId="0" fontId="41" fillId="0" borderId="0" xfId="0" applyFont="1" applyAlignment="1">
      <alignment horizontal="right"/>
    </xf>
    <xf numFmtId="0" fontId="42" fillId="0" borderId="0" xfId="0" applyFont="1"/>
    <xf numFmtId="0" fontId="43" fillId="0" borderId="0" xfId="0" applyFont="1"/>
    <xf numFmtId="0" fontId="28" fillId="0" borderId="0" xfId="39" applyFont="1"/>
    <xf numFmtId="0" fontId="43" fillId="0" borderId="0" xfId="0" applyFont="1" applyAlignment="1">
      <alignment horizontal="right"/>
    </xf>
    <xf numFmtId="0" fontId="0" fillId="0" borderId="0" xfId="0" applyFill="1" applyBorder="1"/>
    <xf numFmtId="0" fontId="45" fillId="0" borderId="0" xfId="44" applyNumberFormat="1" applyFont="1" applyFill="1" applyBorder="1" applyAlignment="1">
      <alignment horizontal="left"/>
    </xf>
    <xf numFmtId="0" fontId="44" fillId="0" borderId="0" xfId="0" applyFont="1"/>
    <xf numFmtId="17" fontId="33" fillId="0" borderId="0" xfId="0" quotePrefix="1" applyNumberFormat="1" applyFont="1"/>
    <xf numFmtId="1" fontId="0" fillId="0" borderId="0" xfId="0" applyNumberFormat="1"/>
    <xf numFmtId="0" fontId="46" fillId="0" borderId="0" xfId="0" applyFont="1"/>
    <xf numFmtId="0" fontId="47" fillId="0" borderId="0" xfId="0" applyFont="1"/>
    <xf numFmtId="0" fontId="53" fillId="0" borderId="0" xfId="0" applyFont="1"/>
    <xf numFmtId="3" fontId="7" fillId="0" borderId="0" xfId="76" applyNumberFormat="1"/>
    <xf numFmtId="0" fontId="54" fillId="0" borderId="4" xfId="0" applyFont="1" applyBorder="1"/>
    <xf numFmtId="0" fontId="55" fillId="0" borderId="0" xfId="0" applyFont="1"/>
    <xf numFmtId="0" fontId="23" fillId="0" borderId="0" xfId="40" applyFont="1" applyAlignment="1">
      <alignment horizontal="left"/>
    </xf>
    <xf numFmtId="3" fontId="0" fillId="0" borderId="77" xfId="0" applyNumberFormat="1" applyBorder="1"/>
    <xf numFmtId="3" fontId="0" fillId="0" borderId="78" xfId="0" applyNumberFormat="1" applyBorder="1"/>
    <xf numFmtId="3" fontId="0" fillId="0" borderId="81" xfId="0" applyNumberFormat="1" applyBorder="1"/>
    <xf numFmtId="0" fontId="0" fillId="0" borderId="82" xfId="0" applyBorder="1"/>
    <xf numFmtId="3" fontId="0" fillId="0" borderId="76" xfId="0" applyNumberFormat="1" applyBorder="1"/>
    <xf numFmtId="0" fontId="23" fillId="0" borderId="83" xfId="0" applyFont="1" applyBorder="1"/>
    <xf numFmtId="3" fontId="23" fillId="0" borderId="79" xfId="0" applyNumberFormat="1" applyFont="1" applyBorder="1"/>
    <xf numFmtId="3" fontId="23" fillId="0" borderId="80" xfId="0" applyNumberFormat="1" applyFont="1" applyBorder="1"/>
    <xf numFmtId="0" fontId="0" fillId="0" borderId="84" xfId="0" applyBorder="1"/>
    <xf numFmtId="3" fontId="0" fillId="0" borderId="85" xfId="0" applyNumberFormat="1" applyBorder="1"/>
    <xf numFmtId="3" fontId="0" fillId="0" borderId="86" xfId="0" applyNumberFormat="1" applyBorder="1"/>
    <xf numFmtId="3" fontId="0" fillId="0" borderId="87" xfId="0" applyNumberFormat="1" applyBorder="1"/>
    <xf numFmtId="3" fontId="0" fillId="0" borderId="88" xfId="0" applyNumberFormat="1" applyBorder="1"/>
    <xf numFmtId="0" fontId="0" fillId="0" borderId="89" xfId="0" applyBorder="1"/>
    <xf numFmtId="3" fontId="0" fillId="0" borderId="90" xfId="0" applyNumberFormat="1" applyFill="1" applyBorder="1"/>
    <xf numFmtId="3" fontId="0" fillId="0" borderId="91" xfId="0" applyNumberFormat="1" applyFill="1" applyBorder="1"/>
    <xf numFmtId="3" fontId="0" fillId="0" borderId="92" xfId="0" applyNumberFormat="1" applyBorder="1"/>
    <xf numFmtId="0" fontId="56" fillId="0" borderId="0" xfId="0" applyFont="1" applyBorder="1"/>
    <xf numFmtId="0" fontId="59" fillId="0" borderId="0" xfId="0" applyFont="1" applyBorder="1" applyAlignment="1">
      <alignment vertical="center"/>
    </xf>
    <xf numFmtId="3" fontId="59" fillId="0" borderId="0" xfId="0" applyNumberFormat="1" applyFont="1" applyBorder="1" applyAlignment="1">
      <alignment horizontal="right" vertical="center"/>
    </xf>
    <xf numFmtId="3" fontId="8" fillId="36" borderId="0" xfId="76" applyNumberFormat="1" applyFont="1" applyFill="1"/>
    <xf numFmtId="3" fontId="60" fillId="36" borderId="0" xfId="40" applyNumberFormat="1" applyFont="1" applyFill="1"/>
    <xf numFmtId="0" fontId="0" fillId="0" borderId="96" xfId="0" applyBorder="1"/>
    <xf numFmtId="0" fontId="23" fillId="0" borderId="97" xfId="0" applyFont="1" applyBorder="1"/>
    <xf numFmtId="0" fontId="61" fillId="0" borderId="10" xfId="44" applyFont="1" applyBorder="1"/>
    <xf numFmtId="3" fontId="61" fillId="0" borderId="9" xfId="44" applyNumberFormat="1" applyFont="1" applyBorder="1"/>
    <xf numFmtId="3" fontId="61" fillId="0" borderId="8" xfId="44" applyNumberFormat="1" applyFont="1" applyBorder="1"/>
    <xf numFmtId="3" fontId="61" fillId="0" borderId="10" xfId="44" applyNumberFormat="1" applyFont="1" applyBorder="1"/>
    <xf numFmtId="0" fontId="61" fillId="0" borderId="12" xfId="44" applyFont="1" applyBorder="1"/>
    <xf numFmtId="3" fontId="61" fillId="0" borderId="11" xfId="44" applyNumberFormat="1" applyFont="1" applyBorder="1"/>
    <xf numFmtId="3" fontId="61" fillId="0" borderId="16" xfId="44" applyNumberFormat="1" applyFont="1" applyBorder="1"/>
    <xf numFmtId="3" fontId="61" fillId="0" borderId="12" xfId="44" applyNumberFormat="1" applyFont="1" applyBorder="1"/>
    <xf numFmtId="0" fontId="61" fillId="0" borderId="12" xfId="44" applyFont="1" applyFill="1" applyBorder="1"/>
    <xf numFmtId="3" fontId="61" fillId="0" borderId="99" xfId="44" applyNumberFormat="1" applyFont="1" applyBorder="1"/>
    <xf numFmtId="3" fontId="61" fillId="0" borderId="100" xfId="44" applyNumberFormat="1" applyFont="1" applyBorder="1"/>
    <xf numFmtId="3" fontId="61" fillId="0" borderId="101" xfId="44" applyNumberFormat="1" applyFont="1" applyBorder="1"/>
    <xf numFmtId="0" fontId="61" fillId="0" borderId="101" xfId="44" applyFont="1" applyBorder="1"/>
    <xf numFmtId="0" fontId="61" fillId="0" borderId="102" xfId="44" applyFont="1" applyFill="1" applyBorder="1"/>
    <xf numFmtId="0" fontId="64" fillId="0" borderId="13" xfId="44" applyNumberFormat="1" applyFont="1" applyBorder="1" applyAlignment="1">
      <alignment horizontal="right"/>
    </xf>
    <xf numFmtId="0" fontId="64" fillId="0" borderId="14" xfId="44" applyNumberFormat="1" applyFont="1" applyBorder="1" applyAlignment="1">
      <alignment horizontal="right"/>
    </xf>
    <xf numFmtId="0" fontId="64" fillId="0" borderId="14" xfId="44" applyNumberFormat="1" applyFont="1" applyFill="1" applyBorder="1" applyAlignment="1">
      <alignment horizontal="right"/>
    </xf>
    <xf numFmtId="0" fontId="64" fillId="0" borderId="15" xfId="44" applyNumberFormat="1" applyFont="1" applyFill="1" applyBorder="1" applyAlignment="1">
      <alignment horizontal="right"/>
    </xf>
    <xf numFmtId="0" fontId="64" fillId="0" borderId="13" xfId="44" applyNumberFormat="1" applyFont="1" applyFill="1" applyBorder="1" applyAlignment="1">
      <alignment horizontal="right"/>
    </xf>
    <xf numFmtId="0" fontId="62" fillId="0" borderId="0" xfId="0" applyFont="1" applyAlignment="1">
      <alignment vertical="center"/>
    </xf>
    <xf numFmtId="0" fontId="56" fillId="0" borderId="0" xfId="0" applyFont="1"/>
    <xf numFmtId="0" fontId="56" fillId="0" borderId="0" xfId="0" applyFont="1" applyAlignment="1">
      <alignment vertical="top" wrapText="1"/>
    </xf>
    <xf numFmtId="0" fontId="63" fillId="0" borderId="24" xfId="44" applyNumberFormat="1" applyFont="1" applyBorder="1" applyAlignment="1">
      <alignment horizontal="left" vertical="center"/>
    </xf>
    <xf numFmtId="0" fontId="63" fillId="0" borderId="25" xfId="44" applyNumberFormat="1" applyFont="1" applyBorder="1" applyAlignment="1">
      <alignment horizontal="left" vertical="center"/>
    </xf>
    <xf numFmtId="0" fontId="29" fillId="0" borderId="105" xfId="0" applyFont="1" applyBorder="1"/>
    <xf numFmtId="0" fontId="29" fillId="0" borderId="104" xfId="0" applyFont="1" applyBorder="1"/>
    <xf numFmtId="3" fontId="29" fillId="0" borderId="42" xfId="0" applyNumberFormat="1" applyFont="1" applyBorder="1"/>
    <xf numFmtId="3" fontId="29" fillId="0" borderId="105" xfId="0" applyNumberFormat="1" applyFont="1" applyBorder="1"/>
    <xf numFmtId="3" fontId="29" fillId="0" borderId="104" xfId="0" applyNumberFormat="1" applyFont="1" applyBorder="1"/>
    <xf numFmtId="0" fontId="66" fillId="0" borderId="0" xfId="0" applyFont="1" applyAlignment="1">
      <alignment vertical="top" wrapText="1"/>
    </xf>
    <xf numFmtId="3" fontId="61" fillId="0" borderId="111" xfId="44" applyNumberFormat="1" applyFont="1" applyBorder="1"/>
    <xf numFmtId="3" fontId="61" fillId="0" borderId="110" xfId="44" applyNumberFormat="1" applyFont="1" applyBorder="1"/>
    <xf numFmtId="3" fontId="61" fillId="0" borderId="109" xfId="44" applyNumberFormat="1" applyFont="1" applyBorder="1"/>
    <xf numFmtId="0" fontId="61" fillId="0" borderId="103" xfId="44" applyFont="1" applyBorder="1"/>
    <xf numFmtId="3" fontId="61" fillId="0" borderId="108" xfId="44" applyNumberFormat="1" applyFont="1" applyBorder="1"/>
    <xf numFmtId="3" fontId="61" fillId="0" borderId="107" xfId="44" applyNumberFormat="1" applyFont="1" applyBorder="1"/>
    <xf numFmtId="3" fontId="61" fillId="0" borderId="106" xfId="44" applyNumberFormat="1" applyFont="1" applyBorder="1"/>
    <xf numFmtId="0" fontId="61" fillId="0" borderId="108" xfId="44" applyFont="1" applyBorder="1"/>
    <xf numFmtId="0" fontId="67" fillId="0" borderId="0" xfId="0" applyFont="1"/>
    <xf numFmtId="0" fontId="0" fillId="0" borderId="20" xfId="0" applyBorder="1"/>
    <xf numFmtId="0" fontId="0" fillId="0" borderId="20" xfId="0" quotePrefix="1" applyBorder="1"/>
    <xf numFmtId="3" fontId="0" fillId="0" borderId="20" xfId="0" applyNumberFormat="1" applyBorder="1"/>
    <xf numFmtId="0" fontId="0" fillId="0" borderId="20" xfId="0" quotePrefix="1" applyFill="1" applyBorder="1"/>
    <xf numFmtId="164" fontId="27" fillId="0" borderId="20" xfId="40" applyNumberFormat="1" applyFont="1" applyBorder="1"/>
    <xf numFmtId="3" fontId="0" fillId="0" borderId="20" xfId="0" quotePrefix="1" applyNumberFormat="1" applyBorder="1"/>
    <xf numFmtId="0" fontId="2" fillId="0" borderId="13" xfId="40" applyBorder="1"/>
    <xf numFmtId="0" fontId="54" fillId="0" borderId="119" xfId="0" applyFont="1" applyBorder="1" applyAlignment="1">
      <alignment horizontal="center"/>
    </xf>
    <xf numFmtId="0" fontId="0" fillId="0" borderId="0" xfId="0" quotePrefix="1" applyNumberFormat="1"/>
    <xf numFmtId="3" fontId="61" fillId="0" borderId="125" xfId="44" applyNumberFormat="1" applyFont="1" applyBorder="1"/>
    <xf numFmtId="164" fontId="27" fillId="0" borderId="7" xfId="40" applyNumberFormat="1" applyFont="1" applyFill="1" applyBorder="1"/>
    <xf numFmtId="0" fontId="2" fillId="0" borderId="0" xfId="40"/>
    <xf numFmtId="0" fontId="54" fillId="0" borderId="134" xfId="0" applyFont="1" applyBorder="1" applyAlignment="1">
      <alignment horizontal="center"/>
    </xf>
    <xf numFmtId="0" fontId="54" fillId="0" borderId="120" xfId="0" applyFont="1" applyBorder="1" applyAlignment="1">
      <alignment horizontal="center"/>
    </xf>
    <xf numFmtId="0" fontId="2" fillId="0" borderId="26" xfId="40" applyBorder="1"/>
    <xf numFmtId="3" fontId="0" fillId="0" borderId="132" xfId="0" applyNumberFormat="1" applyBorder="1"/>
    <xf numFmtId="3" fontId="23" fillId="0" borderId="118" xfId="0" applyNumberFormat="1" applyFont="1" applyBorder="1"/>
    <xf numFmtId="3" fontId="23" fillId="0" borderId="134" xfId="0" applyNumberFormat="1" applyFont="1" applyBorder="1"/>
    <xf numFmtId="0" fontId="54" fillId="0" borderId="118" xfId="0" applyFont="1" applyBorder="1" applyAlignment="1">
      <alignment horizontal="center"/>
    </xf>
    <xf numFmtId="0" fontId="0" fillId="0" borderId="133" xfId="0" applyBorder="1"/>
    <xf numFmtId="3" fontId="0" fillId="0" borderId="82" xfId="0" applyNumberFormat="1" applyBorder="1"/>
    <xf numFmtId="3" fontId="0" fillId="0" borderId="89" xfId="0" applyNumberFormat="1" applyFill="1" applyBorder="1"/>
    <xf numFmtId="0" fontId="23" fillId="0" borderId="136" xfId="0" applyFont="1" applyBorder="1"/>
    <xf numFmtId="3" fontId="0" fillId="0" borderId="90" xfId="0" applyNumberFormat="1" applyBorder="1"/>
    <xf numFmtId="3" fontId="0" fillId="0" borderId="89" xfId="0" applyNumberFormat="1" applyBorder="1"/>
    <xf numFmtId="0" fontId="54" fillId="0" borderId="138" xfId="0" applyFont="1" applyBorder="1"/>
    <xf numFmtId="3" fontId="44" fillId="0" borderId="0" xfId="0" applyNumberFormat="1" applyFont="1"/>
    <xf numFmtId="3" fontId="61" fillId="0" borderId="139" xfId="44" applyNumberFormat="1" applyFont="1" applyBorder="1"/>
    <xf numFmtId="3" fontId="61" fillId="0" borderId="0" xfId="44" applyNumberFormat="1" applyFont="1" applyBorder="1"/>
    <xf numFmtId="3" fontId="61" fillId="0" borderId="140" xfId="44" applyNumberFormat="1" applyFont="1" applyBorder="1"/>
    <xf numFmtId="3" fontId="61" fillId="0" borderId="141" xfId="44" applyNumberFormat="1" applyFont="1" applyBorder="1"/>
    <xf numFmtId="0" fontId="61" fillId="0" borderId="142" xfId="44" applyFont="1" applyBorder="1"/>
    <xf numFmtId="0" fontId="61" fillId="0" borderId="143" xfId="44" applyFont="1" applyBorder="1"/>
    <xf numFmtId="0" fontId="61" fillId="0" borderId="143" xfId="44" applyFont="1" applyFill="1" applyBorder="1"/>
    <xf numFmtId="0" fontId="61" fillId="0" borderId="145" xfId="44" applyFont="1" applyBorder="1"/>
    <xf numFmtId="0" fontId="61" fillId="0" borderId="144" xfId="44" applyFont="1" applyBorder="1"/>
    <xf numFmtId="0" fontId="61" fillId="0" borderId="146" xfId="44" applyFont="1" applyBorder="1"/>
    <xf numFmtId="3" fontId="61" fillId="0" borderId="122" xfId="44" applyNumberFormat="1" applyFont="1" applyBorder="1"/>
    <xf numFmtId="3" fontId="61" fillId="0" borderId="123" xfId="44" applyNumberFormat="1" applyFont="1" applyBorder="1"/>
    <xf numFmtId="3" fontId="61" fillId="0" borderId="124" xfId="44" applyNumberFormat="1" applyFont="1" applyBorder="1"/>
    <xf numFmtId="3" fontId="61" fillId="0" borderId="147" xfId="44" applyNumberFormat="1" applyFont="1" applyBorder="1"/>
    <xf numFmtId="3" fontId="61" fillId="0" borderId="148" xfId="44" applyNumberFormat="1" applyFont="1" applyBorder="1"/>
    <xf numFmtId="3" fontId="61" fillId="0" borderId="149" xfId="44" applyNumberFormat="1" applyFont="1" applyBorder="1"/>
    <xf numFmtId="3" fontId="61" fillId="0" borderId="7" xfId="44" applyNumberFormat="1" applyFont="1" applyBorder="1"/>
    <xf numFmtId="3" fontId="61" fillId="0" borderId="150" xfId="44" applyNumberFormat="1" applyFont="1" applyBorder="1"/>
    <xf numFmtId="3" fontId="61" fillId="0" borderId="152" xfId="44" applyNumberFormat="1" applyFont="1" applyBorder="1"/>
    <xf numFmtId="3" fontId="61" fillId="0" borderId="153" xfId="44" applyNumberFormat="1" applyFont="1" applyBorder="1"/>
    <xf numFmtId="3" fontId="61" fillId="0" borderId="154" xfId="44" applyNumberFormat="1" applyFont="1" applyBorder="1"/>
    <xf numFmtId="3" fontId="61" fillId="0" borderId="155" xfId="44" applyNumberFormat="1" applyFont="1" applyBorder="1"/>
    <xf numFmtId="0" fontId="61" fillId="0" borderId="159" xfId="44" applyFont="1" applyBorder="1"/>
    <xf numFmtId="0" fontId="61" fillId="0" borderId="160" xfId="44" applyFont="1" applyBorder="1"/>
    <xf numFmtId="0" fontId="61" fillId="0" borderId="160" xfId="44" applyFont="1" applyFill="1" applyBorder="1"/>
    <xf numFmtId="0" fontId="61" fillId="0" borderId="161" xfId="44" applyFont="1" applyBorder="1"/>
    <xf numFmtId="0" fontId="61" fillId="0" borderId="158" xfId="44" applyFont="1" applyBorder="1"/>
    <xf numFmtId="3" fontId="61" fillId="0" borderId="151" xfId="44" applyNumberFormat="1" applyFont="1" applyBorder="1"/>
    <xf numFmtId="3" fontId="61" fillId="0" borderId="163" xfId="44" applyNumberFormat="1" applyFont="1" applyBorder="1"/>
    <xf numFmtId="3" fontId="61" fillId="0" borderId="157" xfId="44" applyNumberFormat="1" applyFont="1" applyBorder="1"/>
    <xf numFmtId="3" fontId="61" fillId="0" borderId="164" xfId="44" applyNumberFormat="1" applyFont="1" applyBorder="1"/>
    <xf numFmtId="3" fontId="61" fillId="0" borderId="165" xfId="44" applyNumberFormat="1" applyFont="1" applyBorder="1"/>
    <xf numFmtId="0" fontId="68" fillId="0" borderId="162" xfId="44" applyFont="1" applyBorder="1"/>
    <xf numFmtId="3" fontId="68" fillId="0" borderId="156" xfId="44" applyNumberFormat="1" applyFont="1" applyBorder="1"/>
    <xf numFmtId="3" fontId="68" fillId="0" borderId="63" xfId="44" applyNumberFormat="1" applyFont="1" applyBorder="1"/>
    <xf numFmtId="3" fontId="68" fillId="0" borderId="166" xfId="44" applyNumberFormat="1" applyFont="1" applyBorder="1"/>
    <xf numFmtId="164" fontId="0" fillId="0" borderId="0" xfId="0" applyNumberFormat="1"/>
    <xf numFmtId="165" fontId="61" fillId="0" borderId="9" xfId="44" applyNumberFormat="1" applyFont="1" applyBorder="1"/>
    <xf numFmtId="0" fontId="36" fillId="0" borderId="0" xfId="0" applyFont="1" applyAlignment="1">
      <alignment vertical="center"/>
    </xf>
    <xf numFmtId="0" fontId="69" fillId="0" borderId="0" xfId="39" applyFont="1" applyFill="1" applyBorder="1"/>
    <xf numFmtId="3" fontId="53" fillId="0" borderId="112" xfId="0" applyNumberFormat="1" applyFont="1" applyBorder="1"/>
    <xf numFmtId="3" fontId="53" fillId="0" borderId="65" xfId="0" applyNumberFormat="1" applyFont="1" applyBorder="1"/>
    <xf numFmtId="3" fontId="53" fillId="0" borderId="113" xfId="0" applyNumberFormat="1" applyFont="1" applyBorder="1"/>
    <xf numFmtId="3" fontId="53" fillId="0" borderId="114" xfId="0" applyNumberFormat="1" applyFont="1" applyBorder="1"/>
    <xf numFmtId="3" fontId="53" fillId="0" borderId="64" xfId="0" applyNumberFormat="1" applyFont="1" applyBorder="1"/>
    <xf numFmtId="3" fontId="53" fillId="0" borderId="115" xfId="0" applyNumberFormat="1" applyFont="1" applyBorder="1"/>
    <xf numFmtId="3" fontId="53" fillId="0" borderId="116" xfId="0" applyNumberFormat="1" applyFont="1" applyBorder="1"/>
    <xf numFmtId="3" fontId="53" fillId="0" borderId="66" xfId="0" applyNumberFormat="1" applyFont="1" applyBorder="1"/>
    <xf numFmtId="3" fontId="53" fillId="0" borderId="117" xfId="0" applyNumberFormat="1" applyFont="1" applyBorder="1"/>
    <xf numFmtId="164" fontId="53" fillId="0" borderId="122" xfId="0" applyNumberFormat="1" applyFont="1" applyBorder="1"/>
    <xf numFmtId="164" fontId="53" fillId="0" borderId="123" xfId="0" applyNumberFormat="1" applyFont="1" applyBorder="1"/>
    <xf numFmtId="164" fontId="53" fillId="0" borderId="124" xfId="0" applyNumberFormat="1" applyFont="1" applyBorder="1"/>
    <xf numFmtId="164" fontId="53" fillId="0" borderId="9" xfId="0" applyNumberFormat="1" applyFont="1" applyBorder="1"/>
    <xf numFmtId="164" fontId="53" fillId="0" borderId="8" xfId="0" applyNumberFormat="1" applyFont="1" applyBorder="1"/>
    <xf numFmtId="164" fontId="53" fillId="0" borderId="10" xfId="0" applyNumberFormat="1" applyFont="1" applyBorder="1"/>
    <xf numFmtId="0" fontId="55" fillId="0" borderId="0" xfId="39" applyFont="1"/>
    <xf numFmtId="0" fontId="29" fillId="0" borderId="0" xfId="39" applyFont="1"/>
    <xf numFmtId="14" fontId="29" fillId="0" borderId="0" xfId="39" quotePrefix="1" applyNumberFormat="1" applyFont="1"/>
    <xf numFmtId="0" fontId="29" fillId="0" borderId="58" xfId="0" applyFont="1" applyBorder="1"/>
    <xf numFmtId="3" fontId="29" fillId="0" borderId="62" xfId="0" applyNumberFormat="1" applyFont="1" applyBorder="1"/>
    <xf numFmtId="0" fontId="29" fillId="0" borderId="59" xfId="0" applyFont="1" applyBorder="1"/>
    <xf numFmtId="0" fontId="29" fillId="0" borderId="60" xfId="0" applyFont="1" applyBorder="1"/>
    <xf numFmtId="0" fontId="29" fillId="0" borderId="61" xfId="0" applyFont="1" applyBorder="1"/>
    <xf numFmtId="3" fontId="29" fillId="0" borderId="63" xfId="0" applyNumberFormat="1" applyFont="1" applyBorder="1"/>
    <xf numFmtId="0" fontId="70" fillId="0" borderId="0" xfId="39" applyFont="1"/>
    <xf numFmtId="3" fontId="40" fillId="0" borderId="0" xfId="0" applyNumberFormat="1" applyFont="1"/>
    <xf numFmtId="3" fontId="53" fillId="0" borderId="0" xfId="0" applyNumberFormat="1" applyFont="1"/>
    <xf numFmtId="0" fontId="29" fillId="0" borderId="0" xfId="39" applyFont="1" applyFill="1" applyBorder="1"/>
    <xf numFmtId="0" fontId="36" fillId="0" borderId="0" xfId="0" applyFont="1" applyAlignment="1">
      <alignment vertical="center" wrapText="1"/>
    </xf>
    <xf numFmtId="0" fontId="53" fillId="0" borderId="0" xfId="0" applyFont="1" applyAlignment="1"/>
    <xf numFmtId="3" fontId="29" fillId="0" borderId="170" xfId="0" applyNumberFormat="1" applyFont="1" applyBorder="1"/>
    <xf numFmtId="3" fontId="29" fillId="0" borderId="164" xfId="0" applyNumberFormat="1" applyFont="1" applyBorder="1"/>
    <xf numFmtId="0" fontId="71" fillId="0" borderId="0" xfId="39" applyFont="1"/>
    <xf numFmtId="0" fontId="72" fillId="0" borderId="0" xfId="0" applyFont="1"/>
    <xf numFmtId="0" fontId="38" fillId="35" borderId="0" xfId="35" applyFont="1" applyFill="1"/>
    <xf numFmtId="0" fontId="0" fillId="0" borderId="0" xfId="0" applyFont="1"/>
    <xf numFmtId="0" fontId="73" fillId="0" borderId="0" xfId="0" applyFont="1"/>
    <xf numFmtId="0" fontId="74" fillId="0" borderId="0" xfId="0" applyFont="1" applyFill="1"/>
    <xf numFmtId="0" fontId="74" fillId="0" borderId="0" xfId="0" applyFont="1" applyAlignment="1">
      <alignment vertical="center"/>
    </xf>
    <xf numFmtId="0" fontId="73" fillId="0" borderId="0" xfId="0" applyFont="1" applyAlignment="1">
      <alignment vertical="center"/>
    </xf>
    <xf numFmtId="0" fontId="74" fillId="0" borderId="0" xfId="0" quotePrefix="1" applyFont="1" applyAlignment="1">
      <alignment vertical="center"/>
    </xf>
    <xf numFmtId="0" fontId="73" fillId="0" borderId="0" xfId="0" applyFont="1" applyAlignment="1">
      <alignment vertical="center" wrapText="1"/>
    </xf>
    <xf numFmtId="0" fontId="76" fillId="0" borderId="0" xfId="0" applyFont="1"/>
    <xf numFmtId="17" fontId="77" fillId="0" borderId="0" xfId="0" quotePrefix="1" applyNumberFormat="1" applyFont="1"/>
    <xf numFmtId="3" fontId="53" fillId="0" borderId="171" xfId="0" applyNumberFormat="1" applyFont="1" applyBorder="1"/>
    <xf numFmtId="3" fontId="53" fillId="0" borderId="172" xfId="0" applyNumberFormat="1" applyFont="1" applyBorder="1"/>
    <xf numFmtId="3" fontId="53" fillId="0" borderId="173" xfId="0" applyNumberFormat="1" applyFont="1" applyBorder="1"/>
    <xf numFmtId="3" fontId="61" fillId="0" borderId="174" xfId="44" applyNumberFormat="1" applyFont="1" applyBorder="1"/>
    <xf numFmtId="3" fontId="61" fillId="0" borderId="2" xfId="44" applyNumberFormat="1" applyFont="1" applyBorder="1"/>
    <xf numFmtId="3" fontId="61" fillId="0" borderId="175" xfId="44" applyNumberFormat="1" applyFont="1" applyBorder="1"/>
    <xf numFmtId="0" fontId="61" fillId="0" borderId="150" xfId="44" applyFont="1" applyBorder="1"/>
    <xf numFmtId="0" fontId="78" fillId="0" borderId="129" xfId="44" applyNumberFormat="1" applyFont="1" applyBorder="1" applyAlignment="1">
      <alignment horizontal="left" vertical="center"/>
    </xf>
    <xf numFmtId="0" fontId="79" fillId="0" borderId="129" xfId="40" applyFont="1" applyBorder="1" applyAlignment="1">
      <alignment horizontal="right"/>
    </xf>
    <xf numFmtId="0" fontId="11" fillId="0" borderId="129" xfId="0" applyFont="1" applyBorder="1" applyAlignment="1">
      <alignment horizontal="center"/>
    </xf>
    <xf numFmtId="0" fontId="11" fillId="0" borderId="129" xfId="0" applyFont="1" applyBorder="1" applyAlignment="1"/>
    <xf numFmtId="0" fontId="11" fillId="0" borderId="129" xfId="0" quotePrefix="1" applyFont="1" applyBorder="1" applyAlignment="1"/>
    <xf numFmtId="0" fontId="80" fillId="0" borderId="177" xfId="0" applyFont="1" applyBorder="1" applyAlignment="1"/>
    <xf numFmtId="0" fontId="61" fillId="0" borderId="178" xfId="44" applyFont="1" applyBorder="1"/>
    <xf numFmtId="3" fontId="61" fillId="0" borderId="179" xfId="44" applyNumberFormat="1" applyFont="1" applyBorder="1"/>
    <xf numFmtId="3" fontId="61" fillId="0" borderId="180" xfId="44" applyNumberFormat="1" applyFont="1" applyBorder="1"/>
    <xf numFmtId="3" fontId="61" fillId="0" borderId="1" xfId="44" applyNumberFormat="1" applyFont="1" applyBorder="1"/>
    <xf numFmtId="3" fontId="61" fillId="0" borderId="181" xfId="44" applyNumberFormat="1" applyFont="1" applyBorder="1"/>
    <xf numFmtId="0" fontId="81" fillId="0" borderId="183" xfId="44" applyNumberFormat="1" applyFont="1" applyBorder="1" applyAlignment="1">
      <alignment horizontal="left" vertical="center"/>
    </xf>
    <xf numFmtId="0" fontId="82" fillId="0" borderId="109" xfId="44" applyNumberFormat="1" applyFont="1" applyBorder="1" applyAlignment="1">
      <alignment horizontal="right" wrapText="1"/>
    </xf>
    <xf numFmtId="0" fontId="82" fillId="0" borderId="110" xfId="44" applyNumberFormat="1" applyFont="1" applyBorder="1" applyAlignment="1">
      <alignment horizontal="right" wrapText="1"/>
    </xf>
    <xf numFmtId="0" fontId="82" fillId="0" borderId="110" xfId="44" applyNumberFormat="1" applyFont="1" applyFill="1" applyBorder="1" applyAlignment="1">
      <alignment horizontal="right" wrapText="1"/>
    </xf>
    <xf numFmtId="0" fontId="82" fillId="0" borderId="111" xfId="44" applyNumberFormat="1" applyFont="1" applyFill="1" applyBorder="1" applyAlignment="1">
      <alignment horizontal="right" wrapText="1"/>
    </xf>
    <xf numFmtId="0" fontId="82" fillId="0" borderId="176" xfId="44" applyNumberFormat="1" applyFont="1" applyFill="1" applyBorder="1" applyAlignment="1">
      <alignment horizontal="right" wrapText="1"/>
    </xf>
    <xf numFmtId="0" fontId="82" fillId="0" borderId="182" xfId="44" applyNumberFormat="1" applyFont="1" applyFill="1" applyBorder="1" applyAlignment="1">
      <alignment horizontal="right" wrapText="1"/>
    </xf>
    <xf numFmtId="0" fontId="53" fillId="0" borderId="184" xfId="0" applyFont="1" applyBorder="1" applyAlignment="1">
      <alignment horizontal="center"/>
    </xf>
    <xf numFmtId="0" fontId="53" fillId="0" borderId="185" xfId="0" applyFont="1" applyBorder="1" applyAlignment="1">
      <alignment horizontal="center"/>
    </xf>
    <xf numFmtId="0" fontId="53" fillId="0" borderId="186" xfId="0" applyFont="1" applyBorder="1" applyAlignment="1">
      <alignment horizontal="center"/>
    </xf>
    <xf numFmtId="0" fontId="53" fillId="0" borderId="187" xfId="0" applyFont="1" applyFill="1" applyBorder="1" applyAlignment="1">
      <alignment horizontal="center"/>
    </xf>
    <xf numFmtId="3" fontId="53" fillId="0" borderId="188" xfId="0" applyNumberFormat="1" applyFont="1" applyBorder="1"/>
    <xf numFmtId="3" fontId="53" fillId="0" borderId="189" xfId="0" applyNumberFormat="1" applyFont="1" applyBorder="1"/>
    <xf numFmtId="3" fontId="53" fillId="0" borderId="190" xfId="0" applyNumberFormat="1" applyFont="1" applyBorder="1"/>
    <xf numFmtId="0" fontId="53" fillId="0" borderId="130" xfId="0" applyFont="1" applyBorder="1" applyAlignment="1">
      <alignment horizontal="center"/>
    </xf>
    <xf numFmtId="0" fontId="53" fillId="0" borderId="109" xfId="0" quotePrefix="1" applyFont="1" applyBorder="1" applyAlignment="1">
      <alignment horizontal="right" wrapText="1"/>
    </xf>
    <xf numFmtId="0" fontId="53" fillId="0" borderId="110" xfId="0" quotePrefix="1" applyFont="1" applyBorder="1" applyAlignment="1">
      <alignment horizontal="right" wrapText="1"/>
    </xf>
    <xf numFmtId="0" fontId="53" fillId="0" borderId="111" xfId="0" quotePrefix="1" applyFont="1" applyBorder="1" applyAlignment="1">
      <alignment horizontal="right" wrapText="1"/>
    </xf>
    <xf numFmtId="0" fontId="53" fillId="0" borderId="182" xfId="0" quotePrefix="1" applyFont="1" applyBorder="1" applyAlignment="1">
      <alignment horizontal="right" wrapText="1"/>
    </xf>
    <xf numFmtId="0" fontId="53" fillId="0" borderId="191" xfId="0" applyFont="1" applyFill="1" applyBorder="1" applyAlignment="1">
      <alignment horizontal="center"/>
    </xf>
    <xf numFmtId="0" fontId="34" fillId="0" borderId="141" xfId="0" applyFont="1" applyBorder="1" applyAlignment="1">
      <alignment horizontal="center"/>
    </xf>
    <xf numFmtId="0" fontId="34" fillId="0" borderId="192" xfId="0" applyFont="1" applyBorder="1" applyAlignment="1">
      <alignment horizontal="center"/>
    </xf>
    <xf numFmtId="0" fontId="34" fillId="0" borderId="193" xfId="0" applyFont="1" applyBorder="1" applyAlignment="1">
      <alignment horizontal="center"/>
    </xf>
    <xf numFmtId="0" fontId="34" fillId="0" borderId="194" xfId="0" applyFont="1" applyFill="1" applyBorder="1" applyAlignment="1">
      <alignment horizontal="center"/>
    </xf>
    <xf numFmtId="164" fontId="53" fillId="0" borderId="179" xfId="0" applyNumberFormat="1" applyFont="1" applyBorder="1"/>
    <xf numFmtId="164" fontId="53" fillId="0" borderId="180" xfId="0" applyNumberFormat="1" applyFont="1" applyBorder="1"/>
    <xf numFmtId="0" fontId="34" fillId="0" borderId="130" xfId="0" applyFont="1" applyBorder="1" applyAlignment="1">
      <alignment horizontal="center"/>
    </xf>
    <xf numFmtId="0" fontId="34" fillId="0" borderId="191" xfId="0" applyFont="1" applyFill="1" applyBorder="1" applyAlignment="1">
      <alignment horizontal="center"/>
    </xf>
    <xf numFmtId="164" fontId="53" fillId="0" borderId="125" xfId="0" applyNumberFormat="1" applyFont="1" applyBorder="1"/>
    <xf numFmtId="164" fontId="53" fillId="0" borderId="7" xfId="0" applyNumberFormat="1" applyFont="1" applyBorder="1"/>
    <xf numFmtId="164" fontId="53" fillId="0" borderId="150" xfId="0" applyNumberFormat="1" applyFont="1" applyBorder="1"/>
    <xf numFmtId="164" fontId="53" fillId="0" borderId="1" xfId="0" applyNumberFormat="1" applyFont="1" applyBorder="1"/>
    <xf numFmtId="0" fontId="34" fillId="0" borderId="111" xfId="0" applyFont="1" applyBorder="1" applyAlignment="1">
      <alignment horizontal="right" wrapText="1"/>
    </xf>
    <xf numFmtId="0" fontId="34" fillId="0" borderId="182" xfId="0" applyFont="1" applyBorder="1" applyAlignment="1">
      <alignment horizontal="right" wrapText="1"/>
    </xf>
    <xf numFmtId="0" fontId="29" fillId="0" borderId="195" xfId="0" applyFont="1" applyBorder="1"/>
    <xf numFmtId="0" fontId="29" fillId="0" borderId="196" xfId="0" applyFont="1" applyBorder="1"/>
    <xf numFmtId="0" fontId="29" fillId="0" borderId="197" xfId="0" applyFont="1" applyBorder="1"/>
    <xf numFmtId="0" fontId="29" fillId="0" borderId="177" xfId="0" applyFont="1" applyBorder="1" applyAlignment="1"/>
    <xf numFmtId="0" fontId="29" fillId="0" borderId="110" xfId="0" quotePrefix="1" applyFont="1" applyBorder="1" applyAlignment="1">
      <alignment horizontal="right" wrapText="1"/>
    </xf>
    <xf numFmtId="0" fontId="29" fillId="0" borderId="182" xfId="0" quotePrefix="1" applyFont="1" applyBorder="1" applyAlignment="1">
      <alignment horizontal="right" wrapText="1"/>
    </xf>
    <xf numFmtId="0" fontId="83" fillId="0" borderId="26" xfId="0" applyFont="1" applyBorder="1" applyAlignment="1">
      <alignment vertical="center"/>
    </xf>
    <xf numFmtId="0" fontId="83" fillId="0" borderId="204" xfId="0" applyFont="1" applyBorder="1" applyAlignment="1">
      <alignment horizontal="right" vertical="center" wrapText="1"/>
    </xf>
    <xf numFmtId="0" fontId="83" fillId="0" borderId="203" xfId="0" applyFont="1" applyBorder="1" applyAlignment="1">
      <alignment vertical="center"/>
    </xf>
    <xf numFmtId="0" fontId="83" fillId="0" borderId="126" xfId="0" applyFont="1" applyBorder="1" applyAlignment="1">
      <alignment horizontal="right" vertical="center" wrapText="1"/>
    </xf>
    <xf numFmtId="0" fontId="28" fillId="0" borderId="13" xfId="0" applyFont="1" applyBorder="1" applyAlignment="1">
      <alignment vertical="center"/>
    </xf>
    <xf numFmtId="3" fontId="28" fillId="0" borderId="14" xfId="0" applyNumberFormat="1" applyFont="1" applyBorder="1" applyAlignment="1">
      <alignment horizontal="right" vertical="center" wrapText="1"/>
    </xf>
    <xf numFmtId="0" fontId="28" fillId="0" borderId="198" xfId="0" applyFont="1" applyBorder="1" applyAlignment="1">
      <alignment horizontal="left" vertical="center" wrapText="1"/>
    </xf>
    <xf numFmtId="3" fontId="28" fillId="0" borderId="204" xfId="0" applyNumberFormat="1" applyFont="1" applyBorder="1" applyAlignment="1">
      <alignment horizontal="right" vertical="center" wrapText="1"/>
    </xf>
    <xf numFmtId="0" fontId="28" fillId="0" borderId="199" xfId="0" applyFont="1" applyBorder="1" applyAlignment="1">
      <alignment horizontal="left" vertical="center" wrapText="1"/>
    </xf>
    <xf numFmtId="3" fontId="28" fillId="0" borderId="126" xfId="0" applyNumberFormat="1" applyFont="1" applyBorder="1" applyAlignment="1">
      <alignment horizontal="right" vertical="center" wrapText="1"/>
    </xf>
    <xf numFmtId="0" fontId="84" fillId="0" borderId="200" xfId="0" applyFont="1" applyBorder="1" applyAlignment="1">
      <alignment horizontal="left" vertical="center" wrapText="1"/>
    </xf>
    <xf numFmtId="0" fontId="28" fillId="0" borderId="199" xfId="0" applyFont="1" applyBorder="1" applyAlignment="1">
      <alignment vertical="center" wrapText="1"/>
    </xf>
    <xf numFmtId="0" fontId="28" fillId="0" borderId="126" xfId="0" applyFont="1" applyBorder="1" applyAlignment="1">
      <alignment horizontal="right" vertical="center" wrapText="1"/>
    </xf>
    <xf numFmtId="0" fontId="28" fillId="0" borderId="200" xfId="0" applyFont="1" applyBorder="1" applyAlignment="1">
      <alignment vertical="center" wrapText="1"/>
    </xf>
    <xf numFmtId="0" fontId="28" fillId="0" borderId="14" xfId="0" applyFont="1" applyBorder="1" applyAlignment="1">
      <alignment horizontal="right" vertical="center" wrapText="1"/>
    </xf>
    <xf numFmtId="0" fontId="83" fillId="0" borderId="205" xfId="0" applyFont="1" applyBorder="1" applyAlignment="1">
      <alignment vertical="center" wrapText="1"/>
    </xf>
    <xf numFmtId="3" fontId="83" fillId="0" borderId="202" xfId="0" applyNumberFormat="1" applyFont="1" applyBorder="1" applyAlignment="1">
      <alignment horizontal="right" vertical="center" wrapText="1"/>
    </xf>
    <xf numFmtId="0" fontId="83" fillId="0" borderId="200" xfId="0" applyFont="1" applyBorder="1" applyAlignment="1">
      <alignment vertical="center" wrapText="1"/>
    </xf>
    <xf numFmtId="3" fontId="83" fillId="0" borderId="127" xfId="0" applyNumberFormat="1" applyFont="1" applyBorder="1" applyAlignment="1">
      <alignment horizontal="right" vertical="center" wrapText="1"/>
    </xf>
    <xf numFmtId="0" fontId="64" fillId="0" borderId="207" xfId="44" applyNumberFormat="1" applyFont="1" applyFill="1" applyBorder="1" applyAlignment="1">
      <alignment horizontal="right" wrapText="1"/>
    </xf>
    <xf numFmtId="0" fontId="63" fillId="0" borderId="206" xfId="44" applyNumberFormat="1" applyFont="1" applyBorder="1" applyAlignment="1">
      <alignment horizontal="left" vertical="center"/>
    </xf>
    <xf numFmtId="0" fontId="64" fillId="0" borderId="208" xfId="44" applyNumberFormat="1" applyFont="1" applyBorder="1" applyAlignment="1">
      <alignment horizontal="right" wrapText="1"/>
    </xf>
    <xf numFmtId="0" fontId="64" fillId="0" borderId="209" xfId="44" applyNumberFormat="1" applyFont="1" applyBorder="1" applyAlignment="1">
      <alignment horizontal="right" wrapText="1"/>
    </xf>
    <xf numFmtId="0" fontId="64" fillId="0" borderId="209" xfId="44" applyNumberFormat="1" applyFont="1" applyFill="1" applyBorder="1" applyAlignment="1">
      <alignment horizontal="right" wrapText="1"/>
    </xf>
    <xf numFmtId="0" fontId="64" fillId="0" borderId="210" xfId="44" applyNumberFormat="1" applyFont="1" applyFill="1" applyBorder="1" applyAlignment="1">
      <alignment horizontal="right" wrapText="1"/>
    </xf>
    <xf numFmtId="0" fontId="64" fillId="0" borderId="208" xfId="44" applyNumberFormat="1" applyFont="1" applyFill="1" applyBorder="1" applyAlignment="1">
      <alignment horizontal="right" wrapText="1"/>
    </xf>
    <xf numFmtId="0" fontId="85" fillId="0" borderId="18" xfId="40" applyFont="1" applyBorder="1" applyAlignment="1">
      <alignment wrapText="1"/>
    </xf>
    <xf numFmtId="0" fontId="85" fillId="0" borderId="19" xfId="40" applyFont="1" applyBorder="1" applyAlignment="1">
      <alignment horizontal="right" wrapText="1"/>
    </xf>
    <xf numFmtId="0" fontId="85" fillId="0" borderId="17" xfId="40" applyFont="1" applyBorder="1" applyAlignment="1">
      <alignment horizontal="right" wrapText="1"/>
    </xf>
    <xf numFmtId="0" fontId="40" fillId="0" borderId="214" xfId="40" applyFont="1" applyBorder="1"/>
    <xf numFmtId="3" fontId="86" fillId="0" borderId="215" xfId="0" applyNumberFormat="1" applyFont="1" applyBorder="1"/>
    <xf numFmtId="3" fontId="40" fillId="0" borderId="215" xfId="0" applyNumberFormat="1" applyFont="1" applyBorder="1"/>
    <xf numFmtId="3" fontId="40" fillId="0" borderId="216" xfId="0" applyNumberFormat="1" applyFont="1" applyBorder="1"/>
    <xf numFmtId="0" fontId="40" fillId="0" borderId="211" xfId="40" applyFont="1" applyBorder="1"/>
    <xf numFmtId="3" fontId="86" fillId="0" borderId="212" xfId="0" applyNumberFormat="1" applyFont="1" applyBorder="1"/>
    <xf numFmtId="3" fontId="40" fillId="0" borderId="212" xfId="0" applyNumberFormat="1" applyFont="1" applyBorder="1"/>
    <xf numFmtId="3" fontId="40" fillId="0" borderId="213" xfId="0" applyNumberFormat="1" applyFont="1" applyBorder="1"/>
    <xf numFmtId="0" fontId="40" fillId="0" borderId="217" xfId="40" applyFont="1" applyBorder="1"/>
    <xf numFmtId="3" fontId="86" fillId="0" borderId="218" xfId="0" applyNumberFormat="1" applyFont="1" applyBorder="1"/>
    <xf numFmtId="3" fontId="40" fillId="0" borderId="218" xfId="0" applyNumberFormat="1" applyFont="1" applyBorder="1"/>
    <xf numFmtId="3" fontId="40" fillId="0" borderId="219" xfId="0" applyNumberFormat="1" applyFont="1" applyBorder="1"/>
    <xf numFmtId="0" fontId="40" fillId="0" borderId="106" xfId="40" applyFont="1" applyFill="1" applyBorder="1"/>
    <xf numFmtId="3" fontId="37" fillId="0" borderId="107" xfId="0" applyNumberFormat="1" applyFont="1" applyBorder="1"/>
    <xf numFmtId="3" fontId="37" fillId="0" borderId="108" xfId="0" applyNumberFormat="1" applyFont="1" applyBorder="1"/>
    <xf numFmtId="0" fontId="40" fillId="0" borderId="201" xfId="40" applyFont="1" applyFill="1" applyBorder="1" applyAlignment="1">
      <alignment wrapText="1"/>
    </xf>
    <xf numFmtId="3" fontId="37" fillId="0" borderId="202" xfId="0" applyNumberFormat="1" applyFont="1" applyBorder="1" applyAlignment="1">
      <alignment horizontal="right" wrapText="1"/>
    </xf>
    <xf numFmtId="0" fontId="40" fillId="0" borderId="214" xfId="40" applyFont="1" applyFill="1" applyBorder="1"/>
    <xf numFmtId="3" fontId="37" fillId="0" borderId="215" xfId="0" applyNumberFormat="1" applyFont="1" applyBorder="1"/>
    <xf numFmtId="3" fontId="37" fillId="0" borderId="216" xfId="0" applyNumberFormat="1" applyFont="1" applyBorder="1"/>
    <xf numFmtId="0" fontId="40" fillId="0" borderId="211" xfId="40" applyFont="1" applyFill="1" applyBorder="1"/>
    <xf numFmtId="3" fontId="37" fillId="0" borderId="212" xfId="0" applyNumberFormat="1" applyFont="1" applyBorder="1"/>
    <xf numFmtId="3" fontId="37" fillId="0" borderId="213" xfId="0" applyNumberFormat="1" applyFont="1" applyBorder="1"/>
    <xf numFmtId="0" fontId="40" fillId="0" borderId="217" xfId="40" applyFont="1" applyFill="1" applyBorder="1"/>
    <xf numFmtId="3" fontId="37" fillId="0" borderId="218" xfId="0" applyNumberFormat="1" applyFont="1" applyBorder="1"/>
    <xf numFmtId="0" fontId="40" fillId="0" borderId="220" xfId="40" applyFont="1" applyFill="1" applyBorder="1"/>
    <xf numFmtId="0" fontId="87" fillId="0" borderId="186" xfId="0" applyFont="1" applyFill="1" applyBorder="1" applyAlignment="1">
      <alignment horizontal="center"/>
    </xf>
    <xf numFmtId="3" fontId="87" fillId="0" borderId="116" xfId="0" applyNumberFormat="1" applyFont="1" applyBorder="1"/>
    <xf numFmtId="3" fontId="87" fillId="0" borderId="66" xfId="0" applyNumberFormat="1" applyFont="1" applyBorder="1"/>
    <xf numFmtId="3" fontId="87" fillId="0" borderId="117" xfId="0" applyNumberFormat="1" applyFont="1" applyBorder="1"/>
    <xf numFmtId="3" fontId="87" fillId="0" borderId="173" xfId="0" applyNumberFormat="1" applyFont="1" applyBorder="1"/>
    <xf numFmtId="3" fontId="87" fillId="0" borderId="190" xfId="0" applyNumberFormat="1" applyFont="1" applyBorder="1"/>
    <xf numFmtId="0" fontId="88" fillId="0" borderId="193" xfId="0" applyFont="1" applyFill="1" applyBorder="1" applyAlignment="1">
      <alignment horizontal="center"/>
    </xf>
    <xf numFmtId="164" fontId="87" fillId="0" borderId="9" xfId="0" applyNumberFormat="1" applyFont="1" applyBorder="1"/>
    <xf numFmtId="164" fontId="87" fillId="0" borderId="8" xfId="0" applyNumberFormat="1" applyFont="1" applyBorder="1"/>
    <xf numFmtId="164" fontId="87" fillId="0" borderId="10" xfId="0" applyNumberFormat="1" applyFont="1" applyBorder="1"/>
    <xf numFmtId="164" fontId="87" fillId="0" borderId="180" xfId="0" applyNumberFormat="1" applyFont="1" applyBorder="1"/>
    <xf numFmtId="3" fontId="66" fillId="0" borderId="20" xfId="40" applyNumberFormat="1" applyFont="1" applyBorder="1"/>
    <xf numFmtId="3" fontId="30" fillId="0" borderId="0" xfId="0" applyNumberFormat="1" applyFont="1" applyBorder="1" applyAlignment="1">
      <alignment horizontal="right"/>
    </xf>
    <xf numFmtId="0" fontId="57" fillId="0" borderId="0" xfId="0" applyFont="1" applyBorder="1" applyAlignment="1">
      <alignment vertical="center"/>
    </xf>
    <xf numFmtId="0" fontId="58" fillId="0" borderId="0" xfId="0" applyFont="1" applyBorder="1" applyAlignment="1">
      <alignment vertical="center"/>
    </xf>
    <xf numFmtId="0" fontId="61" fillId="0" borderId="0" xfId="44" applyFont="1" applyBorder="1"/>
    <xf numFmtId="0" fontId="66" fillId="0" borderId="0" xfId="0" applyFont="1" applyAlignment="1">
      <alignment vertical="top"/>
    </xf>
    <xf numFmtId="3" fontId="23" fillId="0" borderId="98" xfId="0" applyNumberFormat="1" applyFont="1" applyFill="1" applyBorder="1"/>
    <xf numFmtId="3" fontId="23" fillId="0" borderId="137" xfId="0" applyNumberFormat="1" applyFont="1" applyFill="1" applyBorder="1"/>
    <xf numFmtId="3" fontId="83" fillId="0" borderId="126" xfId="0" applyNumberFormat="1" applyFont="1" applyBorder="1" applyAlignment="1">
      <alignment horizontal="right" vertical="center" wrapText="1"/>
    </xf>
    <xf numFmtId="0" fontId="83" fillId="0" borderId="202" xfId="0" applyFont="1" applyBorder="1" applyAlignment="1">
      <alignment horizontal="right" vertical="center" wrapText="1"/>
    </xf>
    <xf numFmtId="0" fontId="83" fillId="0" borderId="222" xfId="0" applyFont="1" applyBorder="1" applyAlignment="1">
      <alignment horizontal="right" vertical="center" wrapText="1"/>
    </xf>
    <xf numFmtId="0" fontId="83" fillId="0" borderId="224" xfId="0" applyFont="1" applyBorder="1" applyAlignment="1">
      <alignment horizontal="right" vertical="center" wrapText="1"/>
    </xf>
    <xf numFmtId="0" fontId="84" fillId="0" borderId="226" xfId="0" applyFont="1" applyBorder="1" applyAlignment="1">
      <alignment horizontal="left" vertical="center" wrapText="1"/>
    </xf>
    <xf numFmtId="3" fontId="28" fillId="0" borderId="127" xfId="0" applyNumberFormat="1" applyFont="1" applyBorder="1" applyAlignment="1">
      <alignment horizontal="right" vertical="center" wrapText="1"/>
    </xf>
    <xf numFmtId="0" fontId="28" fillId="0" borderId="227" xfId="0" applyFont="1" applyBorder="1" applyAlignment="1">
      <alignment vertical="center" wrapText="1"/>
    </xf>
    <xf numFmtId="0" fontId="28" fillId="0" borderId="223" xfId="0" applyFont="1" applyBorder="1" applyAlignment="1">
      <alignment horizontal="right" vertical="center" wrapText="1"/>
    </xf>
    <xf numFmtId="0" fontId="83" fillId="0" borderId="221" xfId="0" applyFont="1" applyBorder="1" applyAlignment="1">
      <alignment vertical="center" wrapText="1"/>
    </xf>
    <xf numFmtId="3" fontId="83" fillId="0" borderId="19" xfId="0" applyNumberFormat="1" applyFont="1" applyBorder="1" applyAlignment="1">
      <alignment horizontal="right" vertical="center" wrapText="1"/>
    </xf>
    <xf numFmtId="0" fontId="83" fillId="0" borderId="19" xfId="0" applyFont="1" applyBorder="1" applyAlignment="1">
      <alignment horizontal="right" vertical="center" wrapText="1"/>
    </xf>
    <xf numFmtId="3" fontId="28" fillId="0" borderId="128" xfId="0" applyNumberFormat="1" applyFont="1" applyBorder="1"/>
    <xf numFmtId="3" fontId="28" fillId="0" borderId="6" xfId="0" applyNumberFormat="1" applyFont="1" applyBorder="1"/>
    <xf numFmtId="3" fontId="83" fillId="0" borderId="17" xfId="0" applyNumberFormat="1" applyFont="1" applyBorder="1"/>
    <xf numFmtId="3" fontId="28" fillId="0" borderId="225" xfId="0" applyNumberFormat="1" applyFont="1" applyBorder="1"/>
    <xf numFmtId="3" fontId="83" fillId="0" borderId="6" xfId="0" applyNumberFormat="1" applyFont="1" applyBorder="1"/>
    <xf numFmtId="0" fontId="83" fillId="0" borderId="225" xfId="0" applyFont="1" applyBorder="1"/>
    <xf numFmtId="0" fontId="2" fillId="0" borderId="0" xfId="40" applyAlignment="1">
      <alignment horizontal="right"/>
    </xf>
    <xf numFmtId="0" fontId="89" fillId="36" borderId="0" xfId="40" applyFont="1" applyFill="1"/>
    <xf numFmtId="0" fontId="89" fillId="36" borderId="0" xfId="40" applyFont="1" applyFill="1" applyAlignment="1"/>
    <xf numFmtId="0" fontId="30" fillId="0" borderId="67" xfId="0" applyFont="1" applyBorder="1" applyAlignment="1"/>
    <xf numFmtId="0" fontId="30" fillId="0" borderId="68" xfId="0" applyFont="1" applyBorder="1" applyAlignment="1"/>
    <xf numFmtId="0" fontId="30" fillId="0" borderId="69" xfId="0" applyFont="1" applyBorder="1" applyAlignment="1"/>
    <xf numFmtId="0" fontId="29" fillId="0" borderId="228" xfId="0" quotePrefix="1" applyFont="1" applyBorder="1" applyAlignment="1">
      <alignment horizontal="right" wrapText="1"/>
    </xf>
    <xf numFmtId="0" fontId="29" fillId="0" borderId="229" xfId="0" quotePrefix="1" applyFont="1" applyBorder="1" applyAlignment="1">
      <alignment horizontal="right" wrapText="1"/>
    </xf>
    <xf numFmtId="0" fontId="27" fillId="0" borderId="6" xfId="40" applyFont="1" applyBorder="1" applyAlignment="1"/>
    <xf numFmtId="0" fontId="27" fillId="0" borderId="27" xfId="40" applyFont="1" applyBorder="1" applyAlignment="1"/>
    <xf numFmtId="0" fontId="27" fillId="0" borderId="28" xfId="40" applyFont="1" applyBorder="1" applyAlignment="1"/>
    <xf numFmtId="0" fontId="27" fillId="0" borderId="72" xfId="40" applyFont="1" applyBorder="1" applyAlignment="1"/>
    <xf numFmtId="0" fontId="27" fillId="0" borderId="73" xfId="40" applyFont="1" applyBorder="1" applyAlignment="1"/>
    <xf numFmtId="0" fontId="27" fillId="0" borderId="74" xfId="40" applyFont="1" applyBorder="1" applyAlignment="1"/>
    <xf numFmtId="0" fontId="27" fillId="0" borderId="75" xfId="40" applyFont="1" applyBorder="1" applyAlignment="1"/>
    <xf numFmtId="0" fontId="27" fillId="0" borderId="0" xfId="40" applyFont="1" applyBorder="1" applyAlignment="1"/>
    <xf numFmtId="0" fontId="54" fillId="0" borderId="121" xfId="0" applyFont="1" applyBorder="1" applyAlignment="1"/>
    <xf numFmtId="0" fontId="54" fillId="0" borderId="131" xfId="0" applyFont="1" applyBorder="1" applyAlignment="1"/>
    <xf numFmtId="0" fontId="54" fillId="0" borderId="135" xfId="0" applyFont="1" applyBorder="1" applyAlignment="1"/>
    <xf numFmtId="0" fontId="30" fillId="0" borderId="0" xfId="0" applyFont="1" applyBorder="1" applyAlignment="1"/>
    <xf numFmtId="0" fontId="23" fillId="0" borderId="93" xfId="0" applyFont="1" applyBorder="1" applyAlignment="1"/>
    <xf numFmtId="0" fontId="23" fillId="0" borderId="94" xfId="0" applyFont="1" applyBorder="1" applyAlignment="1"/>
    <xf numFmtId="0" fontId="23" fillId="0" borderId="95" xfId="0" applyFont="1" applyBorder="1" applyAlignment="1"/>
    <xf numFmtId="0" fontId="54" fillId="0" borderId="76" xfId="0" applyFont="1" applyBorder="1" applyAlignment="1">
      <alignment wrapText="1"/>
    </xf>
    <xf numFmtId="0" fontId="54" fillId="0" borderId="77" xfId="0" applyFont="1" applyBorder="1" applyAlignment="1">
      <alignment wrapText="1"/>
    </xf>
    <xf numFmtId="0" fontId="54" fillId="0" borderId="78" xfId="0" applyFont="1" applyBorder="1" applyAlignment="1">
      <alignment wrapText="1"/>
    </xf>
    <xf numFmtId="0" fontId="54" fillId="0" borderId="81" xfId="0" applyFont="1" applyBorder="1" applyAlignment="1">
      <alignment wrapText="1"/>
    </xf>
    <xf numFmtId="0" fontId="5" fillId="0" borderId="126" xfId="0" applyFont="1" applyBorder="1" applyAlignment="1"/>
    <xf numFmtId="0" fontId="30" fillId="0" borderId="126" xfId="0" applyFont="1" applyBorder="1" applyAlignment="1">
      <alignment horizontal="right" wrapText="1"/>
    </xf>
    <xf numFmtId="0" fontId="30" fillId="0" borderId="126" xfId="0" applyNumberFormat="1" applyFont="1" applyBorder="1" applyAlignment="1">
      <alignment horizontal="right" wrapText="1"/>
    </xf>
    <xf numFmtId="0" fontId="29" fillId="0" borderId="176" xfId="0" quotePrefix="1" applyFont="1" applyBorder="1" applyAlignment="1">
      <alignment horizontal="right" wrapText="1"/>
    </xf>
    <xf numFmtId="3" fontId="29" fillId="0" borderId="230" xfId="0" applyNumberFormat="1" applyFont="1" applyBorder="1"/>
    <xf numFmtId="0" fontId="80" fillId="0" borderId="0" xfId="0" applyFont="1" applyBorder="1" applyAlignment="1"/>
    <xf numFmtId="0" fontId="29" fillId="0" borderId="18" xfId="0" quotePrefix="1" applyFont="1" applyBorder="1" applyAlignment="1">
      <alignment horizontal="right" wrapText="1"/>
    </xf>
    <xf numFmtId="0" fontId="29" fillId="0" borderId="19" xfId="0" quotePrefix="1" applyFont="1" applyBorder="1" applyAlignment="1">
      <alignment horizontal="right" wrapText="1"/>
    </xf>
    <xf numFmtId="0" fontId="29" fillId="0" borderId="17" xfId="0" quotePrefix="1" applyFont="1" applyBorder="1" applyAlignment="1">
      <alignment horizontal="right" wrapText="1"/>
    </xf>
    <xf numFmtId="3" fontId="29" fillId="0" borderId="232" xfId="0" applyNumberFormat="1" applyFont="1" applyBorder="1"/>
    <xf numFmtId="3" fontId="29" fillId="0" borderId="233" xfId="0" applyNumberFormat="1" applyFont="1" applyBorder="1"/>
    <xf numFmtId="3" fontId="29" fillId="0" borderId="235" xfId="0" applyNumberFormat="1" applyFont="1" applyBorder="1"/>
    <xf numFmtId="3" fontId="29" fillId="0" borderId="157" xfId="0" applyNumberFormat="1" applyFont="1" applyBorder="1"/>
    <xf numFmtId="3" fontId="29" fillId="0" borderId="236" xfId="0" applyNumberFormat="1" applyFont="1" applyBorder="1"/>
    <xf numFmtId="3" fontId="29" fillId="0" borderId="237" xfId="0" applyNumberFormat="1" applyFont="1" applyBorder="1"/>
    <xf numFmtId="0" fontId="29" fillId="0" borderId="238" xfId="0" applyFont="1" applyBorder="1"/>
    <xf numFmtId="3" fontId="29" fillId="0" borderId="239" xfId="0" applyNumberFormat="1" applyFont="1" applyBorder="1"/>
    <xf numFmtId="3" fontId="29" fillId="0" borderId="156" xfId="0" applyNumberFormat="1" applyFont="1" applyBorder="1"/>
    <xf numFmtId="3" fontId="29" fillId="0" borderId="240" xfId="0" applyNumberFormat="1" applyFont="1" applyBorder="1"/>
    <xf numFmtId="3" fontId="29" fillId="0" borderId="234" xfId="0" applyNumberFormat="1" applyFont="1" applyBorder="1"/>
    <xf numFmtId="0" fontId="27" fillId="0" borderId="241" xfId="0" applyFont="1" applyBorder="1" applyAlignment="1">
      <alignment vertical="center"/>
    </xf>
    <xf numFmtId="0" fontId="29" fillId="0" borderId="242" xfId="0" applyFont="1" applyBorder="1"/>
    <xf numFmtId="0" fontId="29" fillId="0" borderId="243" xfId="0" applyFont="1" applyBorder="1"/>
    <xf numFmtId="0" fontId="29" fillId="0" borderId="231" xfId="0" quotePrefix="1" applyFont="1" applyBorder="1" applyAlignment="1">
      <alignment horizontal="right" wrapText="1"/>
    </xf>
    <xf numFmtId="3" fontId="29" fillId="0" borderId="244" xfId="0" applyNumberFormat="1" applyFont="1" applyBorder="1"/>
    <xf numFmtId="3" fontId="29" fillId="0" borderId="245" xfId="0" applyNumberFormat="1" applyFont="1" applyBorder="1"/>
    <xf numFmtId="3" fontId="29" fillId="0" borderId="246" xfId="0" applyNumberFormat="1" applyFont="1" applyBorder="1"/>
    <xf numFmtId="3" fontId="29" fillId="0" borderId="247" xfId="0" applyNumberFormat="1" applyFont="1" applyBorder="1"/>
    <xf numFmtId="3" fontId="29" fillId="0" borderId="248" xfId="0" applyNumberFormat="1" applyFont="1" applyBorder="1"/>
    <xf numFmtId="3" fontId="29" fillId="0" borderId="249" xfId="0" applyNumberFormat="1" applyFont="1" applyBorder="1"/>
    <xf numFmtId="0" fontId="29" fillId="0" borderId="220" xfId="0" applyFont="1" applyBorder="1"/>
    <xf numFmtId="3" fontId="29" fillId="0" borderId="250" xfId="0" applyNumberFormat="1" applyFont="1" applyBorder="1"/>
    <xf numFmtId="3" fontId="29" fillId="0" borderId="251" xfId="0" applyNumberFormat="1" applyFont="1" applyBorder="1"/>
    <xf numFmtId="3" fontId="29" fillId="0" borderId="252" xfId="0" applyNumberFormat="1" applyFont="1" applyBorder="1"/>
    <xf numFmtId="3" fontId="29" fillId="0" borderId="253" xfId="0" applyNumberFormat="1" applyFont="1" applyBorder="1"/>
    <xf numFmtId="0" fontId="37" fillId="0" borderId="0" xfId="0" applyFont="1" applyBorder="1" applyAlignment="1">
      <alignment vertical="center"/>
    </xf>
    <xf numFmtId="3" fontId="37" fillId="0" borderId="0" xfId="0" applyNumberFormat="1" applyFont="1" applyBorder="1" applyAlignment="1">
      <alignment vertical="center"/>
    </xf>
    <xf numFmtId="3" fontId="90" fillId="0" borderId="0" xfId="0" applyNumberFormat="1" applyFont="1" applyBorder="1" applyAlignment="1">
      <alignment horizontal="right" vertical="center"/>
    </xf>
    <xf numFmtId="0" fontId="23" fillId="0" borderId="254" xfId="0" applyFont="1" applyBorder="1" applyAlignment="1"/>
    <xf numFmtId="0" fontId="23" fillId="0" borderId="255" xfId="0" applyFont="1" applyBorder="1" applyAlignment="1"/>
    <xf numFmtId="0" fontId="23" fillId="0" borderId="256" xfId="0" applyFont="1" applyBorder="1" applyAlignment="1"/>
    <xf numFmtId="0" fontId="0" fillId="0" borderId="257" xfId="0" applyBorder="1"/>
    <xf numFmtId="3" fontId="0" fillId="0" borderId="258" xfId="0" applyNumberFormat="1" applyFill="1" applyBorder="1"/>
    <xf numFmtId="3" fontId="23" fillId="0" borderId="120" xfId="0" applyNumberFormat="1" applyFont="1" applyBorder="1"/>
    <xf numFmtId="3" fontId="23" fillId="0" borderId="259" xfId="0" applyNumberFormat="1" applyFont="1" applyBorder="1"/>
    <xf numFmtId="3" fontId="0" fillId="0" borderId="91" xfId="0" applyNumberFormat="1" applyBorder="1"/>
    <xf numFmtId="3" fontId="0" fillId="0" borderId="260" xfId="0" applyNumberFormat="1" applyBorder="1"/>
    <xf numFmtId="0" fontId="54" fillId="0" borderId="167" xfId="0" applyFont="1" applyBorder="1"/>
    <xf numFmtId="0" fontId="54" fillId="0" borderId="261" xfId="0" applyFont="1" applyBorder="1" applyAlignment="1">
      <alignment wrapText="1"/>
    </xf>
    <xf numFmtId="0" fontId="54" fillId="0" borderId="168" xfId="0" applyFont="1" applyBorder="1" applyAlignment="1">
      <alignment wrapText="1"/>
    </xf>
    <xf numFmtId="0" fontId="54" fillId="0" borderId="262" xfId="0" applyFont="1" applyBorder="1" applyAlignment="1">
      <alignment wrapText="1"/>
    </xf>
    <xf numFmtId="0" fontId="54" fillId="0" borderId="263" xfId="0" applyFont="1" applyBorder="1" applyAlignment="1">
      <alignment wrapText="1"/>
    </xf>
    <xf numFmtId="0" fontId="54" fillId="0" borderId="169" xfId="0" applyFont="1" applyBorder="1" applyAlignment="1">
      <alignment wrapText="1"/>
    </xf>
    <xf numFmtId="0" fontId="17" fillId="0" borderId="0" xfId="35"/>
    <xf numFmtId="0" fontId="36" fillId="0" borderId="0" xfId="0" applyFont="1"/>
    <xf numFmtId="0" fontId="91" fillId="0" borderId="0" xfId="0" applyFont="1"/>
    <xf numFmtId="0" fontId="73" fillId="0" borderId="0" xfId="0" applyFont="1" applyFill="1"/>
    <xf numFmtId="17" fontId="76" fillId="0" borderId="0" xfId="0" quotePrefix="1" applyNumberFormat="1" applyFont="1"/>
    <xf numFmtId="0" fontId="64" fillId="0" borderId="264" xfId="44" applyNumberFormat="1" applyFont="1" applyBorder="1" applyAlignment="1">
      <alignment horizontal="right"/>
    </xf>
    <xf numFmtId="0" fontId="63" fillId="0" borderId="126" xfId="44" applyNumberFormat="1" applyFont="1" applyBorder="1" applyAlignment="1">
      <alignment horizontal="left" vertical="center"/>
    </xf>
    <xf numFmtId="0" fontId="65" fillId="0" borderId="21" xfId="40" applyFont="1" applyBorder="1" applyAlignment="1"/>
    <xf numFmtId="0" fontId="65" fillId="0" borderId="22" xfId="40" applyFont="1" applyBorder="1" applyAlignment="1"/>
    <xf numFmtId="0" fontId="65" fillId="0" borderId="23" xfId="40" applyFont="1" applyBorder="1" applyAlignment="1"/>
    <xf numFmtId="0" fontId="31" fillId="0" borderId="0" xfId="39" applyFont="1" applyAlignment="1">
      <alignment horizontal="center"/>
    </xf>
    <xf numFmtId="0" fontId="27" fillId="0" borderId="56" xfId="0" applyFont="1" applyBorder="1" applyAlignment="1">
      <alignment vertical="center"/>
    </xf>
    <xf numFmtId="0" fontId="27" fillId="0" borderId="57" xfId="0" applyFont="1" applyBorder="1" applyAlignment="1">
      <alignment vertical="center"/>
    </xf>
    <xf numFmtId="0" fontId="40" fillId="0" borderId="0" xfId="0" applyFont="1" applyBorder="1" applyAlignment="1">
      <alignment wrapText="1"/>
    </xf>
    <xf numFmtId="0" fontId="30" fillId="0" borderId="70" xfId="0" applyFont="1" applyBorder="1" applyAlignment="1"/>
    <xf numFmtId="0" fontId="30" fillId="0" borderId="71" xfId="0" applyFont="1" applyBorder="1" applyAlignment="1"/>
    <xf numFmtId="0" fontId="30" fillId="0" borderId="70" xfId="40" applyFont="1" applyBorder="1" applyAlignment="1"/>
    <xf numFmtId="0" fontId="30" fillId="0" borderId="71" xfId="40" applyFont="1" applyBorder="1" applyAlignment="1"/>
    <xf numFmtId="0" fontId="30" fillId="0" borderId="67" xfId="40" applyFont="1" applyBorder="1" applyAlignment="1"/>
    <xf numFmtId="0" fontId="30" fillId="0" borderId="68" xfId="40" applyFont="1" applyBorder="1" applyAlignment="1"/>
    <xf numFmtId="0" fontId="30" fillId="0" borderId="69" xfId="40" applyFont="1" applyBorder="1" applyAlignment="1"/>
    <xf numFmtId="0" fontId="30" fillId="0" borderId="265" xfId="40" applyFont="1" applyBorder="1" applyAlignment="1"/>
    <xf numFmtId="0" fontId="30" fillId="0" borderId="266" xfId="40" applyFont="1" applyBorder="1" applyAlignment="1"/>
    <xf numFmtId="0" fontId="30" fillId="0" borderId="267" xfId="40" applyFont="1" applyBorder="1" applyAlignment="1"/>
    <xf numFmtId="0" fontId="30" fillId="0" borderId="56" xfId="40" applyFont="1" applyBorder="1" applyAlignment="1"/>
    <xf numFmtId="0" fontId="30" fillId="0" borderId="57" xfId="40" applyFont="1" applyBorder="1" applyAlignment="1"/>
    <xf numFmtId="0" fontId="74" fillId="0" borderId="0" xfId="0" applyFont="1"/>
    <xf numFmtId="20" fontId="36" fillId="0" borderId="0" xfId="0" applyNumberFormat="1" applyFont="1"/>
    <xf numFmtId="0" fontId="35" fillId="0" borderId="0" xfId="0" applyFont="1"/>
    <xf numFmtId="0" fontId="36" fillId="35" borderId="0" xfId="0" applyFont="1" applyFill="1"/>
    <xf numFmtId="0" fontId="92" fillId="0" borderId="0" xfId="0" applyFont="1"/>
    <xf numFmtId="0" fontId="36" fillId="0" borderId="0" xfId="0" applyFont="1" applyFill="1"/>
    <xf numFmtId="0" fontId="93" fillId="0" borderId="0" xfId="0" applyFont="1"/>
    <xf numFmtId="0" fontId="94" fillId="0" borderId="0" xfId="35" applyFont="1"/>
    <xf numFmtId="0" fontId="94" fillId="0" borderId="0" xfId="35" applyFont="1" applyFill="1"/>
    <xf numFmtId="0" fontId="76" fillId="0" borderId="0" xfId="0" applyFont="1" applyFill="1"/>
    <xf numFmtId="0" fontId="17" fillId="0" borderId="0" xfId="35" applyFill="1"/>
  </cellXfs>
  <cellStyles count="207">
    <cellStyle name="20% - Accent1" xfId="1" builtinId="30" customBuiltin="1"/>
    <cellStyle name="20% - Accent1 2" xfId="92" xr:uid="{00000000-0005-0000-0000-000001000000}"/>
    <cellStyle name="20% - Accent1 2 2" xfId="179" xr:uid="{00000000-0005-0000-0000-000002000000}"/>
    <cellStyle name="20% - Accent1 3" xfId="111" xr:uid="{00000000-0005-0000-0000-000003000000}"/>
    <cellStyle name="20% - Accent1 3 2" xfId="195" xr:uid="{00000000-0005-0000-0000-000004000000}"/>
    <cellStyle name="20% - Accent1 4" xfId="125" xr:uid="{00000000-0005-0000-0000-000005000000}"/>
    <cellStyle name="20% - Accent1 5" xfId="139" xr:uid="{00000000-0005-0000-0000-000006000000}"/>
    <cellStyle name="20% - Accent1 6" xfId="155" xr:uid="{00000000-0005-0000-0000-000007000000}"/>
    <cellStyle name="20% - Accent2" xfId="2" builtinId="34" customBuiltin="1"/>
    <cellStyle name="20% - Accent2 2" xfId="94" xr:uid="{00000000-0005-0000-0000-000009000000}"/>
    <cellStyle name="20% - Accent2 2 2" xfId="181" xr:uid="{00000000-0005-0000-0000-00000A000000}"/>
    <cellStyle name="20% - Accent2 3" xfId="113" xr:uid="{00000000-0005-0000-0000-00000B000000}"/>
    <cellStyle name="20% - Accent2 3 2" xfId="197" xr:uid="{00000000-0005-0000-0000-00000C000000}"/>
    <cellStyle name="20% - Accent2 4" xfId="127" xr:uid="{00000000-0005-0000-0000-00000D000000}"/>
    <cellStyle name="20% - Accent2 5" xfId="141" xr:uid="{00000000-0005-0000-0000-00000E000000}"/>
    <cellStyle name="20% - Accent2 6" xfId="157" xr:uid="{00000000-0005-0000-0000-00000F000000}"/>
    <cellStyle name="20% - Accent3" xfId="3" builtinId="38" customBuiltin="1"/>
    <cellStyle name="20% - Accent3 2" xfId="96" xr:uid="{00000000-0005-0000-0000-000011000000}"/>
    <cellStyle name="20% - Accent3 2 2" xfId="183" xr:uid="{00000000-0005-0000-0000-000012000000}"/>
    <cellStyle name="20% - Accent3 3" xfId="115" xr:uid="{00000000-0005-0000-0000-000013000000}"/>
    <cellStyle name="20% - Accent3 3 2" xfId="199" xr:uid="{00000000-0005-0000-0000-000014000000}"/>
    <cellStyle name="20% - Accent3 4" xfId="129" xr:uid="{00000000-0005-0000-0000-000015000000}"/>
    <cellStyle name="20% - Accent3 5" xfId="143" xr:uid="{00000000-0005-0000-0000-000016000000}"/>
    <cellStyle name="20% - Accent3 6" xfId="159" xr:uid="{00000000-0005-0000-0000-000017000000}"/>
    <cellStyle name="20% - Accent4" xfId="4" builtinId="42" customBuiltin="1"/>
    <cellStyle name="20% - Accent4 2" xfId="98" xr:uid="{00000000-0005-0000-0000-000019000000}"/>
    <cellStyle name="20% - Accent4 2 2" xfId="185" xr:uid="{00000000-0005-0000-0000-00001A000000}"/>
    <cellStyle name="20% - Accent4 3" xfId="117" xr:uid="{00000000-0005-0000-0000-00001B000000}"/>
    <cellStyle name="20% - Accent4 3 2" xfId="201" xr:uid="{00000000-0005-0000-0000-00001C000000}"/>
    <cellStyle name="20% - Accent4 4" xfId="131" xr:uid="{00000000-0005-0000-0000-00001D000000}"/>
    <cellStyle name="20% - Accent4 5" xfId="145" xr:uid="{00000000-0005-0000-0000-00001E000000}"/>
    <cellStyle name="20% - Accent4 6" xfId="161" xr:uid="{00000000-0005-0000-0000-00001F000000}"/>
    <cellStyle name="20% - Accent5" xfId="5" builtinId="46" customBuiltin="1"/>
    <cellStyle name="20% - Accent5 2" xfId="100" xr:uid="{00000000-0005-0000-0000-000021000000}"/>
    <cellStyle name="20% - Accent5 2 2" xfId="187" xr:uid="{00000000-0005-0000-0000-000022000000}"/>
    <cellStyle name="20% - Accent5 3" xfId="119" xr:uid="{00000000-0005-0000-0000-000023000000}"/>
    <cellStyle name="20% - Accent5 3 2" xfId="203" xr:uid="{00000000-0005-0000-0000-000024000000}"/>
    <cellStyle name="20% - Accent5 4" xfId="133" xr:uid="{00000000-0005-0000-0000-000025000000}"/>
    <cellStyle name="20% - Accent5 5" xfId="147" xr:uid="{00000000-0005-0000-0000-000026000000}"/>
    <cellStyle name="20% - Accent5 6" xfId="163" xr:uid="{00000000-0005-0000-0000-000027000000}"/>
    <cellStyle name="20% - Accent6" xfId="6" builtinId="50" customBuiltin="1"/>
    <cellStyle name="20% - Accent6 2" xfId="102" xr:uid="{00000000-0005-0000-0000-000029000000}"/>
    <cellStyle name="20% - Accent6 2 2" xfId="189" xr:uid="{00000000-0005-0000-0000-00002A000000}"/>
    <cellStyle name="20% - Accent6 3" xfId="121" xr:uid="{00000000-0005-0000-0000-00002B000000}"/>
    <cellStyle name="20% - Accent6 3 2" xfId="205" xr:uid="{00000000-0005-0000-0000-00002C000000}"/>
    <cellStyle name="20% - Accent6 4" xfId="135" xr:uid="{00000000-0005-0000-0000-00002D000000}"/>
    <cellStyle name="20% - Accent6 5" xfId="149" xr:uid="{00000000-0005-0000-0000-00002E000000}"/>
    <cellStyle name="20% - Accent6 6" xfId="165" xr:uid="{00000000-0005-0000-0000-00002F000000}"/>
    <cellStyle name="40% - Accent1" xfId="7" builtinId="31" customBuiltin="1"/>
    <cellStyle name="40% - Accent1 2" xfId="93" xr:uid="{00000000-0005-0000-0000-000031000000}"/>
    <cellStyle name="40% - Accent1 2 2" xfId="180" xr:uid="{00000000-0005-0000-0000-000032000000}"/>
    <cellStyle name="40% - Accent1 3" xfId="112" xr:uid="{00000000-0005-0000-0000-000033000000}"/>
    <cellStyle name="40% - Accent1 3 2" xfId="196" xr:uid="{00000000-0005-0000-0000-000034000000}"/>
    <cellStyle name="40% - Accent1 4" xfId="126" xr:uid="{00000000-0005-0000-0000-000035000000}"/>
    <cellStyle name="40% - Accent1 5" xfId="140" xr:uid="{00000000-0005-0000-0000-000036000000}"/>
    <cellStyle name="40% - Accent1 6" xfId="156" xr:uid="{00000000-0005-0000-0000-000037000000}"/>
    <cellStyle name="40% - Accent2" xfId="8" builtinId="35" customBuiltin="1"/>
    <cellStyle name="40% - Accent2 2" xfId="95" xr:uid="{00000000-0005-0000-0000-000039000000}"/>
    <cellStyle name="40% - Accent2 2 2" xfId="182" xr:uid="{00000000-0005-0000-0000-00003A000000}"/>
    <cellStyle name="40% - Accent2 3" xfId="114" xr:uid="{00000000-0005-0000-0000-00003B000000}"/>
    <cellStyle name="40% - Accent2 3 2" xfId="198" xr:uid="{00000000-0005-0000-0000-00003C000000}"/>
    <cellStyle name="40% - Accent2 4" xfId="128" xr:uid="{00000000-0005-0000-0000-00003D000000}"/>
    <cellStyle name="40% - Accent2 5" xfId="142" xr:uid="{00000000-0005-0000-0000-00003E000000}"/>
    <cellStyle name="40% - Accent2 6" xfId="158" xr:uid="{00000000-0005-0000-0000-00003F000000}"/>
    <cellStyle name="40% - Accent3" xfId="9" builtinId="39" customBuiltin="1"/>
    <cellStyle name="40% - Accent3 2" xfId="97" xr:uid="{00000000-0005-0000-0000-000041000000}"/>
    <cellStyle name="40% - Accent3 2 2" xfId="184" xr:uid="{00000000-0005-0000-0000-000042000000}"/>
    <cellStyle name="40% - Accent3 3" xfId="116" xr:uid="{00000000-0005-0000-0000-000043000000}"/>
    <cellStyle name="40% - Accent3 3 2" xfId="200" xr:uid="{00000000-0005-0000-0000-000044000000}"/>
    <cellStyle name="40% - Accent3 4" xfId="130" xr:uid="{00000000-0005-0000-0000-000045000000}"/>
    <cellStyle name="40% - Accent3 5" xfId="144" xr:uid="{00000000-0005-0000-0000-000046000000}"/>
    <cellStyle name="40% - Accent3 6" xfId="160" xr:uid="{00000000-0005-0000-0000-000047000000}"/>
    <cellStyle name="40% - Accent4" xfId="10" builtinId="43" customBuiltin="1"/>
    <cellStyle name="40% - Accent4 2" xfId="99" xr:uid="{00000000-0005-0000-0000-000049000000}"/>
    <cellStyle name="40% - Accent4 2 2" xfId="186" xr:uid="{00000000-0005-0000-0000-00004A000000}"/>
    <cellStyle name="40% - Accent4 3" xfId="118" xr:uid="{00000000-0005-0000-0000-00004B000000}"/>
    <cellStyle name="40% - Accent4 3 2" xfId="202" xr:uid="{00000000-0005-0000-0000-00004C000000}"/>
    <cellStyle name="40% - Accent4 4" xfId="132" xr:uid="{00000000-0005-0000-0000-00004D000000}"/>
    <cellStyle name="40% - Accent4 5" xfId="146" xr:uid="{00000000-0005-0000-0000-00004E000000}"/>
    <cellStyle name="40% - Accent4 6" xfId="162" xr:uid="{00000000-0005-0000-0000-00004F000000}"/>
    <cellStyle name="40% - Accent5" xfId="11" builtinId="47" customBuiltin="1"/>
    <cellStyle name="40% - Accent5 2" xfId="101" xr:uid="{00000000-0005-0000-0000-000051000000}"/>
    <cellStyle name="40% - Accent5 2 2" xfId="188" xr:uid="{00000000-0005-0000-0000-000052000000}"/>
    <cellStyle name="40% - Accent5 3" xfId="120" xr:uid="{00000000-0005-0000-0000-000053000000}"/>
    <cellStyle name="40% - Accent5 3 2" xfId="204" xr:uid="{00000000-0005-0000-0000-000054000000}"/>
    <cellStyle name="40% - Accent5 4" xfId="134" xr:uid="{00000000-0005-0000-0000-000055000000}"/>
    <cellStyle name="40% - Accent5 5" xfId="148" xr:uid="{00000000-0005-0000-0000-000056000000}"/>
    <cellStyle name="40% - Accent5 6" xfId="164" xr:uid="{00000000-0005-0000-0000-000057000000}"/>
    <cellStyle name="40% - Accent6" xfId="12" builtinId="51" customBuiltin="1"/>
    <cellStyle name="40% - Accent6 2" xfId="103" xr:uid="{00000000-0005-0000-0000-000059000000}"/>
    <cellStyle name="40% - Accent6 2 2" xfId="190" xr:uid="{00000000-0005-0000-0000-00005A000000}"/>
    <cellStyle name="40% - Accent6 3" xfId="122" xr:uid="{00000000-0005-0000-0000-00005B000000}"/>
    <cellStyle name="40% - Accent6 3 2" xfId="206" xr:uid="{00000000-0005-0000-0000-00005C000000}"/>
    <cellStyle name="40% - Accent6 4" xfId="136" xr:uid="{00000000-0005-0000-0000-00005D000000}"/>
    <cellStyle name="40% - Accent6 5" xfId="150" xr:uid="{00000000-0005-0000-0000-00005E000000}"/>
    <cellStyle name="40% - Accent6 6" xfId="166" xr:uid="{00000000-0005-0000-0000-00005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62" xr:uid="{00000000-0005-0000-0000-00006F000000}"/>
    <cellStyle name="Comma 3" xfId="61" xr:uid="{00000000-0005-0000-0000-000070000000}"/>
    <cellStyle name="Comma 3 2" xfId="75" xr:uid="{00000000-0005-0000-0000-000071000000}"/>
    <cellStyle name="Comma 4" xfId="81" xr:uid="{00000000-0005-0000-0000-000072000000}"/>
    <cellStyle name="Comma 4 2" xfId="170" xr:uid="{00000000-0005-0000-0000-000073000000}"/>
    <cellStyle name="Comma 5" xfId="89" xr:uid="{00000000-0005-0000-0000-000074000000}"/>
    <cellStyle name="Comma 5 2" xfId="176" xr:uid="{00000000-0005-0000-0000-000075000000}"/>
    <cellStyle name="Comma 6" xfId="152" xr:uid="{00000000-0005-0000-0000-000076000000}"/>
    <cellStyle name="Currency 2" xfId="28" xr:uid="{00000000-0005-0000-0000-000077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74" xr:uid="{00000000-0005-0000-0000-00007F000000}"/>
    <cellStyle name="Hyperlink 2 2" xfId="85" xr:uid="{00000000-0005-0000-0000-000080000000}"/>
    <cellStyle name="Hyperlink 3" xfId="58" xr:uid="{00000000-0005-0000-0000-000081000000}"/>
    <cellStyle name="Input" xfId="36" builtinId="20" customBuiltin="1"/>
    <cellStyle name="Linked Cell" xfId="37" builtinId="24" customBuiltin="1"/>
    <cellStyle name="Neutral" xfId="38" builtinId="28" customBuiltin="1"/>
    <cellStyle name="Normal" xfId="0" builtinId="0"/>
    <cellStyle name="Normal 10" xfId="88" xr:uid="{00000000-0005-0000-0000-000086000000}"/>
    <cellStyle name="Normal 10 2" xfId="175" xr:uid="{00000000-0005-0000-0000-000087000000}"/>
    <cellStyle name="Normal 11" xfId="104" xr:uid="{00000000-0005-0000-0000-000088000000}"/>
    <cellStyle name="Normal 11 2" xfId="191" xr:uid="{00000000-0005-0000-0000-000089000000}"/>
    <cellStyle name="Normal 12" xfId="109" xr:uid="{00000000-0005-0000-0000-00008A000000}"/>
    <cellStyle name="Normal 12 2" xfId="193" xr:uid="{00000000-0005-0000-0000-00008B000000}"/>
    <cellStyle name="Normal 13" xfId="123" xr:uid="{00000000-0005-0000-0000-00008C000000}"/>
    <cellStyle name="Normal 14" xfId="137" xr:uid="{00000000-0005-0000-0000-00008D000000}"/>
    <cellStyle name="Normal 15" xfId="151" xr:uid="{00000000-0005-0000-0000-00008E000000}"/>
    <cellStyle name="Normal 2" xfId="39" xr:uid="{00000000-0005-0000-0000-00008F000000}"/>
    <cellStyle name="Normal 2 2" xfId="40" xr:uid="{00000000-0005-0000-0000-000090000000}"/>
    <cellStyle name="Normal 2 2 2" xfId="71" xr:uid="{00000000-0005-0000-0000-000091000000}"/>
    <cellStyle name="Normal 2 2 3" xfId="63" xr:uid="{00000000-0005-0000-0000-000092000000}"/>
    <cellStyle name="Normal 2 3" xfId="41" xr:uid="{00000000-0005-0000-0000-000093000000}"/>
    <cellStyle name="Normal 2 3 2" xfId="70" xr:uid="{00000000-0005-0000-0000-000094000000}"/>
    <cellStyle name="Normal 2 4" xfId="42" xr:uid="{00000000-0005-0000-0000-000095000000}"/>
    <cellStyle name="Normal 2 5" xfId="43" xr:uid="{00000000-0005-0000-0000-000096000000}"/>
    <cellStyle name="Normal 2 6" xfId="44" xr:uid="{00000000-0005-0000-0000-000097000000}"/>
    <cellStyle name="Normal 2 6 2" xfId="106" xr:uid="{00000000-0005-0000-0000-000098000000}"/>
    <cellStyle name="Normal 3" xfId="45" xr:uid="{00000000-0005-0000-0000-000099000000}"/>
    <cellStyle name="Normal 3 2" xfId="68" xr:uid="{00000000-0005-0000-0000-00009A000000}"/>
    <cellStyle name="Normal 3 2 2" xfId="77" xr:uid="{00000000-0005-0000-0000-00009B000000}"/>
    <cellStyle name="Normal 3 3" xfId="72" xr:uid="{00000000-0005-0000-0000-00009C000000}"/>
    <cellStyle name="Normal 3 4" xfId="59" xr:uid="{00000000-0005-0000-0000-00009D000000}"/>
    <cellStyle name="Normal 4" xfId="46" xr:uid="{00000000-0005-0000-0000-00009E000000}"/>
    <cellStyle name="Normal 4 2" xfId="73" xr:uid="{00000000-0005-0000-0000-00009F000000}"/>
    <cellStyle name="Normal 4 3" xfId="60" xr:uid="{00000000-0005-0000-0000-0000A0000000}"/>
    <cellStyle name="Normal 5" xfId="47" xr:uid="{00000000-0005-0000-0000-0000A1000000}"/>
    <cellStyle name="Normal 5 2" xfId="76" xr:uid="{00000000-0005-0000-0000-0000A2000000}"/>
    <cellStyle name="Normal 5 2 2" xfId="167" xr:uid="{00000000-0005-0000-0000-0000A3000000}"/>
    <cellStyle name="Normal 5 3" xfId="67" xr:uid="{00000000-0005-0000-0000-0000A4000000}"/>
    <cellStyle name="Normal 6" xfId="48" xr:uid="{00000000-0005-0000-0000-0000A5000000}"/>
    <cellStyle name="Normal 6 2" xfId="78" xr:uid="{00000000-0005-0000-0000-0000A6000000}"/>
    <cellStyle name="Normal 6 2 2" xfId="168" xr:uid="{00000000-0005-0000-0000-0000A7000000}"/>
    <cellStyle name="Normal 6 3" xfId="69" xr:uid="{00000000-0005-0000-0000-0000A8000000}"/>
    <cellStyle name="Normal 7" xfId="49" xr:uid="{00000000-0005-0000-0000-0000A9000000}"/>
    <cellStyle name="Normal 7 2" xfId="79" xr:uid="{00000000-0005-0000-0000-0000AA000000}"/>
    <cellStyle name="Normal 8" xfId="50" xr:uid="{00000000-0005-0000-0000-0000AB000000}"/>
    <cellStyle name="Normal 8 2" xfId="83" xr:uid="{00000000-0005-0000-0000-0000AC000000}"/>
    <cellStyle name="Normal 8 2 2" xfId="107" xr:uid="{00000000-0005-0000-0000-0000AD000000}"/>
    <cellStyle name="Normal 9" xfId="51" xr:uid="{00000000-0005-0000-0000-0000AE000000}"/>
    <cellStyle name="Normal 9 2" xfId="52" xr:uid="{00000000-0005-0000-0000-0000AF000000}"/>
    <cellStyle name="Normal 9 2 2" xfId="108" xr:uid="{00000000-0005-0000-0000-0000B0000000}"/>
    <cellStyle name="Normal 9 2 3" xfId="173" xr:uid="{00000000-0005-0000-0000-0000B1000000}"/>
    <cellStyle name="Normal 9 3" xfId="86" xr:uid="{00000000-0005-0000-0000-0000B2000000}"/>
    <cellStyle name="Note" xfId="53" builtinId="10" customBuiltin="1"/>
    <cellStyle name="Note 2" xfId="82" xr:uid="{00000000-0005-0000-0000-0000B4000000}"/>
    <cellStyle name="Note 2 2" xfId="171" xr:uid="{00000000-0005-0000-0000-0000B5000000}"/>
    <cellStyle name="Note 3" xfId="91" xr:uid="{00000000-0005-0000-0000-0000B6000000}"/>
    <cellStyle name="Note 3 2" xfId="178" xr:uid="{00000000-0005-0000-0000-0000B7000000}"/>
    <cellStyle name="Note 4" xfId="110" xr:uid="{00000000-0005-0000-0000-0000B8000000}"/>
    <cellStyle name="Note 4 2" xfId="194" xr:uid="{00000000-0005-0000-0000-0000B9000000}"/>
    <cellStyle name="Note 5" xfId="124" xr:uid="{00000000-0005-0000-0000-0000BA000000}"/>
    <cellStyle name="Note 6" xfId="138" xr:uid="{00000000-0005-0000-0000-0000BB000000}"/>
    <cellStyle name="Note 7" xfId="154" xr:uid="{00000000-0005-0000-0000-0000BC000000}"/>
    <cellStyle name="Output" xfId="54" builtinId="21" customBuiltin="1"/>
    <cellStyle name="Percent 2" xfId="80" xr:uid="{00000000-0005-0000-0000-0000BE000000}"/>
    <cellStyle name="Percent 2 2" xfId="169" xr:uid="{00000000-0005-0000-0000-0000BF000000}"/>
    <cellStyle name="Percent 3" xfId="84" xr:uid="{00000000-0005-0000-0000-0000C0000000}"/>
    <cellStyle name="Percent 3 2" xfId="172" xr:uid="{00000000-0005-0000-0000-0000C1000000}"/>
    <cellStyle name="Percent 4" xfId="87" xr:uid="{00000000-0005-0000-0000-0000C2000000}"/>
    <cellStyle name="Percent 4 2" xfId="174" xr:uid="{00000000-0005-0000-0000-0000C3000000}"/>
    <cellStyle name="Percent 5" xfId="90" xr:uid="{00000000-0005-0000-0000-0000C4000000}"/>
    <cellStyle name="Percent 5 2" xfId="177" xr:uid="{00000000-0005-0000-0000-0000C5000000}"/>
    <cellStyle name="Percent 6" xfId="105" xr:uid="{00000000-0005-0000-0000-0000C6000000}"/>
    <cellStyle name="Percent 6 2" xfId="192" xr:uid="{00000000-0005-0000-0000-0000C7000000}"/>
    <cellStyle name="Percent 7" xfId="153" xr:uid="{00000000-0005-0000-0000-0000C8000000}"/>
    <cellStyle name="Row_Headings" xfId="64" xr:uid="{00000000-0005-0000-0000-0000C9000000}"/>
    <cellStyle name="Title" xfId="55" builtinId="15" customBuiltin="1"/>
    <cellStyle name="Total" xfId="56" builtinId="25" customBuiltin="1"/>
    <cellStyle name="Untitled1" xfId="65" xr:uid="{00000000-0005-0000-0000-0000CC000000}"/>
    <cellStyle name="Untitled2" xfId="66" xr:uid="{00000000-0005-0000-0000-0000CD000000}"/>
    <cellStyle name="Warning Text" xfId="57" builtinId="11" customBuiltin="1"/>
  </cellStyles>
  <dxfs count="80">
    <dxf>
      <font>
        <strike val="0"/>
        <outline val="0"/>
        <shadow val="0"/>
        <u val="none"/>
        <vertAlign val="baseline"/>
        <sz val="8"/>
        <color theme="1"/>
        <name val="Calibri"/>
        <scheme val="minor"/>
      </font>
      <border diagonalUp="0" diagonalDown="0" outline="0">
        <left style="thin">
          <color auto="1"/>
        </left>
        <right style="thin">
          <color auto="1"/>
        </right>
        <top style="thin">
          <color auto="1"/>
        </top>
        <bottom style="thin">
          <color auto="1"/>
        </bottom>
      </border>
    </dxf>
    <dxf>
      <font>
        <strike val="0"/>
        <outline val="0"/>
        <shadow val="0"/>
        <u val="none"/>
        <vertAlign val="baseline"/>
        <sz val="8"/>
        <color theme="1"/>
        <name val="Calibri"/>
        <scheme val="minor"/>
      </font>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8"/>
        <color theme="1"/>
        <name val="Calibri"/>
        <scheme val="minor"/>
      </font>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8"/>
        <color theme="1"/>
        <name val="Calibri"/>
        <scheme val="minor"/>
      </font>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8"/>
        <color theme="1"/>
        <name val="Calibri"/>
        <scheme val="minor"/>
      </font>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8"/>
        <color theme="1"/>
        <name val="Calibri"/>
        <scheme val="minor"/>
      </font>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8"/>
        <color theme="1"/>
        <name val="Calibri"/>
        <scheme val="minor"/>
      </font>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8"/>
        <color theme="1"/>
        <name val="Calibri"/>
        <scheme val="minor"/>
      </font>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8"/>
        <color theme="1"/>
        <name val="Calibri"/>
        <scheme val="minor"/>
      </font>
      <border diagonalUp="0" diagonalDown="0" outline="0">
        <left style="thin">
          <color auto="1"/>
        </left>
        <right style="thin">
          <color auto="1"/>
        </right>
        <top style="thin">
          <color auto="1"/>
        </top>
        <bottom style="thin">
          <color auto="1"/>
        </bottom>
      </border>
    </dxf>
    <dxf>
      <font>
        <strike val="0"/>
        <outline val="0"/>
        <shadow val="0"/>
        <u val="none"/>
        <vertAlign val="baseline"/>
        <sz val="8"/>
        <color theme="1"/>
        <name val="Calibri"/>
        <scheme val="minor"/>
      </font>
      <border diagonalUp="0" diagonalDown="0" outline="0">
        <left style="medium">
          <color indexed="64"/>
        </left>
        <right style="thin">
          <color auto="1"/>
        </right>
        <top style="thin">
          <color auto="1"/>
        </top>
        <bottom style="thin">
          <color auto="1"/>
        </bottom>
      </border>
    </dxf>
    <dxf>
      <font>
        <strike val="0"/>
        <outline val="0"/>
        <shadow val="0"/>
        <u val="none"/>
        <vertAlign val="baseline"/>
        <sz val="8"/>
        <color theme="1"/>
        <name val="Calibri"/>
        <scheme val="minor"/>
      </font>
      <border diagonalUp="0" diagonalDown="0" outline="0">
        <left style="medium">
          <color indexed="64"/>
        </left>
        <right style="medium">
          <color indexed="64"/>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8"/>
        <color theme="1"/>
        <name val="Calibri"/>
        <scheme val="minor"/>
      </font>
    </dxf>
    <dxf>
      <border outline="0">
        <bottom style="thin">
          <color rgb="FF818181"/>
        </bottom>
      </border>
    </dxf>
    <dxf>
      <font>
        <b/>
        <i val="0"/>
        <strike val="0"/>
        <condense val="0"/>
        <extend val="0"/>
        <outline val="0"/>
        <shadow val="0"/>
        <u val="none"/>
        <vertAlign val="baseline"/>
        <sz val="8"/>
        <color theme="1"/>
        <name val="Calibri"/>
        <scheme val="minor"/>
      </font>
      <alignment horizontal="right" vertical="center" textRotation="0" wrapText="1" indent="0" justifyLastLine="0" shrinkToFit="0" readingOrder="0"/>
      <border diagonalUp="0" diagonalDown="0" outline="0">
        <left style="thin">
          <color rgb="FF818181"/>
        </left>
        <right style="thin">
          <color rgb="FF818181"/>
        </right>
        <top/>
        <bottom/>
      </border>
    </dxf>
    <dxf>
      <font>
        <b val="0"/>
        <i val="0"/>
        <strike val="0"/>
        <condense val="0"/>
        <extend val="0"/>
        <outline val="0"/>
        <shadow val="0"/>
        <u val="none"/>
        <vertAlign val="baseline"/>
        <sz val="8"/>
        <color auto="1"/>
        <name val="Calibri"/>
        <scheme val="minor"/>
      </font>
      <numFmt numFmtId="3" formatCode="#,##0"/>
      <border diagonalUp="0" diagonalDown="0">
        <left style="thin">
          <color theme="1" tint="0.499984740745262"/>
        </left>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style="thin">
          <color theme="1" tint="0.499984740745262"/>
        </left>
        <right style="thin">
          <color theme="1" tint="0.499984740745262"/>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right style="thin">
          <color theme="1" tint="0.499984740745262"/>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style="thin">
          <color theme="1" tint="0.499984740745262"/>
        </left>
        <right style="medium">
          <color theme="1" tint="0.499984740745262"/>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style="thin">
          <color theme="1" tint="0.499984740745262"/>
        </left>
        <right style="thin">
          <color theme="1" tint="0.499984740745262"/>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style="medium">
          <color indexed="64"/>
        </left>
        <right style="thin">
          <color theme="1" tint="0.499984740745262"/>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style="thin">
          <color theme="1" tint="0.499984740745262"/>
        </left>
        <right style="medium">
          <color theme="1" tint="0.499984740745262"/>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style="thin">
          <color theme="1" tint="0.499984740745262"/>
        </left>
        <right style="thin">
          <color theme="1" tint="0.499984740745262"/>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style="medium">
          <color indexed="64"/>
        </left>
        <right style="thin">
          <color theme="1" tint="0.499984740745262"/>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style="thin">
          <color theme="1" tint="0.499984740745262"/>
        </left>
        <right style="medium">
          <color theme="1" tint="0.499984740745262"/>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style="thin">
          <color theme="1" tint="0.499984740745262"/>
        </left>
        <right style="thin">
          <color theme="1" tint="0.499984740745262"/>
        </right>
        <top/>
        <bottom/>
        <vertical/>
        <horizontal/>
      </border>
    </dxf>
    <dxf>
      <font>
        <b val="0"/>
        <i val="0"/>
        <strike val="0"/>
        <condense val="0"/>
        <extend val="0"/>
        <outline val="0"/>
        <shadow val="0"/>
        <u val="none"/>
        <vertAlign val="baseline"/>
        <sz val="8"/>
        <color auto="1"/>
        <name val="Calibri"/>
        <scheme val="minor"/>
      </font>
      <numFmt numFmtId="3" formatCode="#,##0"/>
      <border diagonalUp="0" diagonalDown="0">
        <left style="medium">
          <color indexed="64"/>
        </left>
        <right style="thin">
          <color theme="1" tint="0.499984740745262"/>
        </right>
        <top/>
        <bottom/>
        <vertical/>
        <horizontal/>
      </border>
    </dxf>
    <dxf>
      <font>
        <b val="0"/>
        <i val="0"/>
        <strike val="0"/>
        <condense val="0"/>
        <extend val="0"/>
        <outline val="0"/>
        <shadow val="0"/>
        <u val="none"/>
        <vertAlign val="baseline"/>
        <sz val="8"/>
        <color auto="1"/>
        <name val="Calibri"/>
        <scheme val="minor"/>
      </font>
      <border diagonalUp="0" diagonalDown="0">
        <left/>
        <right/>
        <top style="dashed">
          <color theme="1" tint="0.499984740745262"/>
        </top>
        <bottom/>
        <vertical/>
        <horizontal/>
      </border>
    </dxf>
    <dxf>
      <border outline="0">
        <left style="medium">
          <color theme="1" tint="0.499984740745262"/>
        </left>
        <right style="medium">
          <color theme="1" tint="0.499984740745262"/>
        </right>
        <top style="medium">
          <color theme="1" tint="0.499984740745262"/>
        </top>
        <bottom style="medium">
          <color theme="1" tint="0.499984740745262"/>
        </bottom>
      </border>
    </dxf>
    <dxf>
      <font>
        <b val="0"/>
        <i val="0"/>
        <strike val="0"/>
        <condense val="0"/>
        <extend val="0"/>
        <outline val="0"/>
        <shadow val="0"/>
        <u val="none"/>
        <vertAlign val="baseline"/>
        <sz val="8"/>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medium">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medium">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medium">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medium">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medium">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medium">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thin">
          <color indexed="64"/>
        </left>
        <right style="thin">
          <color indexed="64"/>
        </right>
        <top/>
        <bottom style="dotted">
          <color indexed="64"/>
        </bottom>
        <vertical/>
        <horizontal/>
      </border>
    </dxf>
    <dxf>
      <font>
        <b val="0"/>
        <i val="0"/>
        <strike val="0"/>
        <condense val="0"/>
        <extend val="0"/>
        <outline val="0"/>
        <shadow val="0"/>
        <u val="none"/>
        <vertAlign val="baseline"/>
        <sz val="11"/>
        <color auto="1"/>
        <name val="Calibri"/>
        <scheme val="minor"/>
      </font>
      <numFmt numFmtId="164" formatCode="0.0"/>
      <border diagonalUp="0" diagonalDown="0">
        <left style="medium">
          <color indexed="64"/>
        </left>
        <right style="thin">
          <color indexed="64"/>
        </right>
        <top/>
        <bottom style="dotted">
          <color indexed="64"/>
        </bottom>
        <vertical/>
        <horizontal/>
      </border>
    </dxf>
    <dxf>
      <font>
        <b val="0"/>
        <i val="0"/>
        <strike val="0"/>
        <condense val="0"/>
        <extend val="0"/>
        <outline val="0"/>
        <shadow val="0"/>
        <u val="none"/>
        <vertAlign val="baseline"/>
        <sz val="11"/>
        <color theme="1" tint="0.14999847407452621"/>
        <name val="Calibri"/>
        <scheme val="minor"/>
      </font>
      <alignment horizontal="center" vertical="bottom" textRotation="0" wrapText="0" indent="0" justifyLastLine="0" shrinkToFit="0" readingOrder="0"/>
      <border diagonalUp="0" diagonalDown="0">
        <left/>
        <right/>
        <top style="dotted">
          <color indexed="64"/>
        </top>
        <bottom style="dashed">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auto="1"/>
        <name val="Calibri"/>
        <scheme val="minor"/>
      </font>
      <numFmt numFmtId="3" formatCode="#,##0"/>
      <border diagonalUp="0" diagonalDown="0">
        <left style="thin">
          <color theme="1" tint="0.24994659260841701"/>
        </left>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style="thin">
          <color theme="1" tint="0.24994659260841701"/>
        </left>
        <right style="thin">
          <color theme="1" tint="0.24994659260841701"/>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style="medium">
          <color indexed="64"/>
        </left>
        <right style="thin">
          <color theme="1" tint="0.24994659260841701"/>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style="thin">
          <color theme="1" tint="0.24994659260841701"/>
        </left>
        <right style="medium">
          <color indexed="64"/>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style="thin">
          <color theme="1" tint="0.24994659260841701"/>
        </left>
        <right style="thin">
          <color theme="1" tint="0.24994659260841701"/>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right style="thin">
          <color theme="1" tint="0.24994659260841701"/>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style="thin">
          <color theme="1" tint="0.24994659260841701"/>
        </left>
        <right style="medium">
          <color indexed="64"/>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style="thin">
          <color theme="1" tint="0.24994659260841701"/>
        </left>
        <right style="thin">
          <color theme="1" tint="0.24994659260841701"/>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style="medium">
          <color indexed="64"/>
        </left>
        <right style="thin">
          <color theme="1" tint="0.24994659260841701"/>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style="thin">
          <color theme="1" tint="0.24994659260841701"/>
        </left>
        <right style="medium">
          <color indexed="64"/>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style="thin">
          <color theme="1" tint="0.24994659260841701"/>
        </left>
        <right style="thin">
          <color theme="1" tint="0.24994659260841701"/>
        </right>
        <top style="dotted">
          <color theme="1" tint="0.24994659260841701"/>
        </top>
        <bottom/>
        <vertical/>
        <horizontal/>
      </border>
    </dxf>
    <dxf>
      <font>
        <b val="0"/>
        <i val="0"/>
        <strike val="0"/>
        <condense val="0"/>
        <extend val="0"/>
        <outline val="0"/>
        <shadow val="0"/>
        <u val="none"/>
        <vertAlign val="baseline"/>
        <sz val="11"/>
        <color auto="1"/>
        <name val="Calibri"/>
        <scheme val="minor"/>
      </font>
      <numFmt numFmtId="3" formatCode="#,##0"/>
      <border diagonalUp="0" diagonalDown="0">
        <left style="medium">
          <color indexed="64"/>
        </left>
        <right style="thin">
          <color theme="1" tint="0.24994659260841701"/>
        </right>
        <top style="dotted">
          <color theme="1" tint="0.24994659260841701"/>
        </top>
        <bottom/>
        <vertical/>
        <horizontal/>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left/>
        <right style="medium">
          <color indexed="64"/>
        </right>
        <top style="dotted">
          <color theme="1" tint="0.24994659260841701"/>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right style="thin">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style="thin">
          <color indexed="64"/>
        </left>
        <right style="medium">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style="medium">
          <color indexed="64"/>
        </left>
        <right style="thin">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style="thin">
          <color indexed="64"/>
        </left>
        <right style="medium">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style="medium">
          <color indexed="64"/>
        </left>
        <right style="thin">
          <color indexed="64"/>
        </right>
        <top/>
        <bottom/>
        <vertical/>
        <horizontal/>
      </border>
    </dxf>
    <dxf>
      <font>
        <b val="0"/>
        <i val="0"/>
        <strike val="0"/>
        <condense val="0"/>
        <extend val="0"/>
        <outline val="0"/>
        <shadow val="0"/>
        <u val="none"/>
        <vertAlign val="baseline"/>
        <sz val="8"/>
        <color auto="1"/>
        <name val="Calibri"/>
        <scheme val="none"/>
      </font>
      <numFmt numFmtId="3" formatCode="#,##0"/>
      <border diagonalUp="0" diagonalDown="0">
        <left/>
        <right style="thin">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theme="1" tint="0.249977111117893"/>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1.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1.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0.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hartsheet" Target="chartsheets/sheet2.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29.xml"/><Relationship Id="rId37" Type="http://schemas.openxmlformats.org/officeDocument/2006/relationships/worksheet" Target="worksheets/sheet3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7.xml"/><Relationship Id="rId36" Type="http://schemas.openxmlformats.org/officeDocument/2006/relationships/worksheet" Target="worksheets/sheet3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28.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6.xml"/><Relationship Id="rId30" Type="http://schemas.openxmlformats.org/officeDocument/2006/relationships/chartsheet" Target="chartsheets/sheet3.xml"/><Relationship Id="rId35" Type="http://schemas.openxmlformats.org/officeDocument/2006/relationships/worksheet" Target="worksheets/sheet32.xml"/><Relationship Id="rId43"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333333"/>
                </a:solidFill>
                <a:latin typeface="Calibri"/>
                <a:ea typeface="Calibri"/>
                <a:cs typeface="Calibri"/>
              </a:defRPr>
            </a:pPr>
            <a:r>
              <a:rPr lang="en-GB" b="1"/>
              <a:t>2019 Internal migration flows between Birmingham and other LAs in the West  Mids</a:t>
            </a:r>
          </a:p>
        </c:rich>
      </c:tx>
      <c:overlay val="0"/>
    </c:title>
    <c:autoTitleDeleted val="0"/>
    <c:plotArea>
      <c:layout/>
      <c:barChart>
        <c:barDir val="col"/>
        <c:grouping val="clustered"/>
        <c:varyColors val="0"/>
        <c:ser>
          <c:idx val="0"/>
          <c:order val="0"/>
          <c:tx>
            <c:strRef>
              <c:f>'2019'!$K$1967</c:f>
              <c:strCache>
                <c:ptCount val="1"/>
                <c:pt idx="0">
                  <c:v>inflow</c:v>
                </c:pt>
              </c:strCache>
            </c:strRef>
          </c:tx>
          <c:spPr>
            <a:solidFill>
              <a:srgbClr val="FFCCFF"/>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'2019'!$K$1968:$K$1994</c:f>
              <c:numCache>
                <c:formatCode>#,##0</c:formatCode>
                <c:ptCount val="27"/>
                <c:pt idx="0">
                  <c:v>3241</c:v>
                </c:pt>
                <c:pt idx="1">
                  <c:v>4025</c:v>
                </c:pt>
                <c:pt idx="2">
                  <c:v>1883</c:v>
                </c:pt>
                <c:pt idx="3" formatCode="General">
                  <c:v>872</c:v>
                </c:pt>
                <c:pt idx="4">
                  <c:v>1295</c:v>
                </c:pt>
                <c:pt idx="5" formatCode="General">
                  <c:v>459</c:v>
                </c:pt>
                <c:pt idx="6">
                  <c:v>2977</c:v>
                </c:pt>
                <c:pt idx="7" formatCode="General">
                  <c:v>269</c:v>
                </c:pt>
                <c:pt idx="8" formatCode="General">
                  <c:v>312</c:v>
                </c:pt>
                <c:pt idx="9" formatCode="General">
                  <c:v>219</c:v>
                </c:pt>
                <c:pt idx="10">
                  <c:v>3429</c:v>
                </c:pt>
                <c:pt idx="11" formatCode="General">
                  <c:v>346</c:v>
                </c:pt>
                <c:pt idx="12" formatCode="General">
                  <c:v>205</c:v>
                </c:pt>
                <c:pt idx="13" formatCode="General">
                  <c:v>254</c:v>
                </c:pt>
                <c:pt idx="14" formatCode="General">
                  <c:v>317</c:v>
                </c:pt>
                <c:pt idx="15" formatCode="General">
                  <c:v>134</c:v>
                </c:pt>
                <c:pt idx="16" formatCode="General">
                  <c:v>343</c:v>
                </c:pt>
                <c:pt idx="17" formatCode="General">
                  <c:v>170</c:v>
                </c:pt>
                <c:pt idx="18" formatCode="General">
                  <c:v>268</c:v>
                </c:pt>
                <c:pt idx="19" formatCode="General">
                  <c:v>178</c:v>
                </c:pt>
                <c:pt idx="20" formatCode="General">
                  <c:v>208</c:v>
                </c:pt>
                <c:pt idx="21" formatCode="General">
                  <c:v>217</c:v>
                </c:pt>
                <c:pt idx="22">
                  <c:v>1135</c:v>
                </c:pt>
                <c:pt idx="23">
                  <c:v>7382</c:v>
                </c:pt>
                <c:pt idx="24">
                  <c:v>531</c:v>
                </c:pt>
                <c:pt idx="25" formatCode="General">
                  <c:v>153</c:v>
                </c:pt>
                <c:pt idx="26">
                  <c:v>1573</c:v>
                </c:pt>
              </c:numCache>
            </c:numRef>
          </c:val>
          <c:extLst>
            <c:ext xmlns:c16="http://schemas.microsoft.com/office/drawing/2014/chart" uri="{C3380CC4-5D6E-409C-BE32-E72D297353CC}">
              <c16:uniqueId val="{00000000-FDC1-4F4A-9C5D-C264161BA55A}"/>
            </c:ext>
          </c:extLst>
        </c:ser>
        <c:ser>
          <c:idx val="1"/>
          <c:order val="1"/>
          <c:tx>
            <c:strRef>
              <c:f>'2019'!$L$1967</c:f>
              <c:strCache>
                <c:ptCount val="1"/>
                <c:pt idx="0">
                  <c:v>outflow</c:v>
                </c:pt>
              </c:strCache>
            </c:strRef>
          </c:tx>
          <c:spPr>
            <a:solidFill>
              <a:schemeClr val="accent5">
                <a:lumMod val="50000"/>
              </a:schemeClr>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'2019'!$L$1968:$L$1994</c:f>
              <c:numCache>
                <c:formatCode>#,##0</c:formatCode>
                <c:ptCount val="27"/>
                <c:pt idx="0">
                  <c:v>5802</c:v>
                </c:pt>
                <c:pt idx="1">
                  <c:v>5827</c:v>
                </c:pt>
                <c:pt idx="2">
                  <c:v>3404</c:v>
                </c:pt>
                <c:pt idx="3">
                  <c:v>2232</c:v>
                </c:pt>
                <c:pt idx="4">
                  <c:v>2121</c:v>
                </c:pt>
                <c:pt idx="5">
                  <c:v>1230</c:v>
                </c:pt>
                <c:pt idx="6">
                  <c:v>3438</c:v>
                </c:pt>
                <c:pt idx="7">
                  <c:v>710</c:v>
                </c:pt>
                <c:pt idx="8">
                  <c:v>736</c:v>
                </c:pt>
                <c:pt idx="9">
                  <c:v>603</c:v>
                </c:pt>
                <c:pt idx="10">
                  <c:v>3812</c:v>
                </c:pt>
                <c:pt idx="11">
                  <c:v>640</c:v>
                </c:pt>
                <c:pt idx="12">
                  <c:v>466</c:v>
                </c:pt>
                <c:pt idx="13">
                  <c:v>483</c:v>
                </c:pt>
                <c:pt idx="14">
                  <c:v>497</c:v>
                </c:pt>
                <c:pt idx="15">
                  <c:v>296</c:v>
                </c:pt>
                <c:pt idx="16">
                  <c:v>502</c:v>
                </c:pt>
                <c:pt idx="17">
                  <c:v>328</c:v>
                </c:pt>
                <c:pt idx="18">
                  <c:v>405</c:v>
                </c:pt>
                <c:pt idx="19">
                  <c:v>307</c:v>
                </c:pt>
                <c:pt idx="20">
                  <c:v>330</c:v>
                </c:pt>
                <c:pt idx="21">
                  <c:v>329</c:v>
                </c:pt>
                <c:pt idx="22">
                  <c:v>1234</c:v>
                </c:pt>
                <c:pt idx="23">
                  <c:v>7477</c:v>
                </c:pt>
                <c:pt idx="24">
                  <c:v>620</c:v>
                </c:pt>
                <c:pt idx="25">
                  <c:v>240</c:v>
                </c:pt>
                <c:pt idx="26">
                  <c:v>1659</c:v>
                </c:pt>
              </c:numCache>
            </c:numRef>
          </c:val>
          <c:extLst>
            <c:ext xmlns:c16="http://schemas.microsoft.com/office/drawing/2014/chart" uri="{C3380CC4-5D6E-409C-BE32-E72D297353CC}">
              <c16:uniqueId val="{00000001-FDC1-4F4A-9C5D-C264161BA55A}"/>
            </c:ext>
          </c:extLst>
        </c:ser>
        <c:dLbls>
          <c:showLegendKey val="0"/>
          <c:showVal val="0"/>
          <c:showCatName val="0"/>
          <c:showSerName val="0"/>
          <c:showPercent val="0"/>
          <c:showBubbleSize val="0"/>
        </c:dLbls>
        <c:gapWidth val="36"/>
        <c:overlap val="100"/>
        <c:axId val="236241280"/>
        <c:axId val="236243200"/>
      </c:barChart>
      <c:lineChart>
        <c:grouping val="standard"/>
        <c:varyColors val="0"/>
        <c:ser>
          <c:idx val="2"/>
          <c:order val="2"/>
          <c:tx>
            <c:strRef>
              <c:f>'2019'!$M$1967</c:f>
              <c:strCache>
                <c:ptCount val="1"/>
                <c:pt idx="0">
                  <c:v>netflow</c:v>
                </c:pt>
              </c:strCache>
            </c:strRef>
          </c:tx>
          <c:spPr>
            <a:ln>
              <a:noFill/>
            </a:ln>
          </c:spPr>
          <c:marker>
            <c:symbol val="circle"/>
            <c:size val="3"/>
            <c:spPr>
              <a:solidFill>
                <a:srgbClr val="FFFF00"/>
              </a:solidFill>
            </c:spPr>
          </c:marker>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'2019'!$M$1968:$M$1994</c:f>
              <c:numCache>
                <c:formatCode>#,##0</c:formatCode>
                <c:ptCount val="27"/>
                <c:pt idx="0">
                  <c:v>-2562</c:v>
                </c:pt>
                <c:pt idx="1">
                  <c:v>-1802</c:v>
                </c:pt>
                <c:pt idx="2">
                  <c:v>-1522</c:v>
                </c:pt>
                <c:pt idx="3">
                  <c:v>-1360</c:v>
                </c:pt>
                <c:pt idx="4">
                  <c:v>-826</c:v>
                </c:pt>
                <c:pt idx="5" formatCode="General">
                  <c:v>-771</c:v>
                </c:pt>
                <c:pt idx="6" formatCode="General">
                  <c:v>-461</c:v>
                </c:pt>
                <c:pt idx="7" formatCode="General">
                  <c:v>-441</c:v>
                </c:pt>
                <c:pt idx="8" formatCode="General">
                  <c:v>-424</c:v>
                </c:pt>
                <c:pt idx="9" formatCode="General">
                  <c:v>-384</c:v>
                </c:pt>
                <c:pt idx="10" formatCode="General">
                  <c:v>-383</c:v>
                </c:pt>
                <c:pt idx="11" formatCode="General">
                  <c:v>-293</c:v>
                </c:pt>
                <c:pt idx="12" formatCode="General">
                  <c:v>-261</c:v>
                </c:pt>
                <c:pt idx="13" formatCode="General">
                  <c:v>-229</c:v>
                </c:pt>
                <c:pt idx="14" formatCode="General">
                  <c:v>-180</c:v>
                </c:pt>
                <c:pt idx="15" formatCode="General">
                  <c:v>-162</c:v>
                </c:pt>
                <c:pt idx="16" formatCode="General">
                  <c:v>-159</c:v>
                </c:pt>
                <c:pt idx="17" formatCode="General">
                  <c:v>-158</c:v>
                </c:pt>
                <c:pt idx="18" formatCode="General">
                  <c:v>-138</c:v>
                </c:pt>
                <c:pt idx="19" formatCode="General">
                  <c:v>-129</c:v>
                </c:pt>
                <c:pt idx="20" formatCode="General">
                  <c:v>-122</c:v>
                </c:pt>
                <c:pt idx="21" formatCode="General">
                  <c:v>-112</c:v>
                </c:pt>
                <c:pt idx="22" formatCode="General">
                  <c:v>-99</c:v>
                </c:pt>
                <c:pt idx="23" formatCode="General">
                  <c:v>-95</c:v>
                </c:pt>
                <c:pt idx="24">
                  <c:v>-89</c:v>
                </c:pt>
                <c:pt idx="25" formatCode="General">
                  <c:v>-87</c:v>
                </c:pt>
                <c:pt idx="26" formatCode="General">
                  <c:v>-85</c:v>
                </c:pt>
              </c:numCache>
            </c:numRef>
          </c:val>
          <c:smooth val="0"/>
          <c:extLst>
            <c:ext xmlns:c16="http://schemas.microsoft.com/office/drawing/2014/chart" uri="{C3380CC4-5D6E-409C-BE32-E72D297353CC}">
              <c16:uniqueId val="{00000002-FDC1-4F4A-9C5D-C264161BA55A}"/>
            </c:ext>
          </c:extLst>
        </c:ser>
        <c:dLbls>
          <c:showLegendKey val="0"/>
          <c:showVal val="0"/>
          <c:showCatName val="0"/>
          <c:showSerName val="0"/>
          <c:showPercent val="0"/>
          <c:showBubbleSize val="0"/>
        </c:dLbls>
        <c:marker val="1"/>
        <c:smooth val="0"/>
        <c:axId val="236241280"/>
        <c:axId val="236243200"/>
      </c:lineChart>
      <c:catAx>
        <c:axId val="236241280"/>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6243200"/>
        <c:crosses val="autoZero"/>
        <c:auto val="1"/>
        <c:lblAlgn val="ctr"/>
        <c:lblOffset val="100"/>
        <c:noMultiLvlLbl val="0"/>
      </c:catAx>
      <c:valAx>
        <c:axId val="236243200"/>
        <c:scaling>
          <c:orientation val="minMax"/>
          <c:max val="4000"/>
          <c:min val="-6000"/>
        </c:scaling>
        <c:delete val="0"/>
        <c:axPos val="l"/>
        <c:majorGridlines>
          <c:spPr>
            <a:ln>
              <a:prstDash val="sysDash"/>
            </a:ln>
          </c:spPr>
        </c:majorGridlines>
        <c:numFmt formatCode="#,##0"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6241280"/>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population.census@birmingham.gov.uk.
0121 303 4208 </c:oddFooter>
    </c:headerFooter>
    <c:pageMargins b="0.74803149606299213" l="0.70866141732283472" r="0.70866141732283472" t="0.74803149606299213" header="0.31496062992125984" footer="0.31496062992125984"/>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Calibri"/>
                <a:ea typeface="Calibri"/>
                <a:cs typeface="Calibri"/>
              </a:defRPr>
            </a:pPr>
            <a:r>
              <a:rPr lang="en-GB"/>
              <a:t>2018 internal  migration flows between Birmingham and  LAs in the West Mids  - Pensioners</a:t>
            </a:r>
          </a:p>
        </c:rich>
      </c:tx>
      <c:overlay val="0"/>
    </c:title>
    <c:autoTitleDeleted val="0"/>
    <c:plotArea>
      <c:layout/>
      <c:barChart>
        <c:barDir val="col"/>
        <c:grouping val="clustered"/>
        <c:varyColors val="0"/>
        <c:ser>
          <c:idx val="0"/>
          <c:order val="0"/>
          <c:tx>
            <c:strRef>
              <c:f>'2018'!$H$1967</c:f>
              <c:strCache>
                <c:ptCount val="1"/>
                <c:pt idx="0">
                  <c:v>inflow pensioner</c:v>
                </c:pt>
              </c:strCache>
            </c:strRef>
          </c:tx>
          <c:spPr>
            <a:solidFill>
              <a:srgbClr val="FFCCFF"/>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'2018'!$H$1968:$H$1996</c:f>
              <c:numCache>
                <c:formatCode>General</c:formatCode>
                <c:ptCount val="29"/>
                <c:pt idx="0">
                  <c:v>10</c:v>
                </c:pt>
                <c:pt idx="1">
                  <c:v>10</c:v>
                </c:pt>
                <c:pt idx="2">
                  <c:v>0</c:v>
                </c:pt>
                <c:pt idx="3">
                  <c:v>10</c:v>
                </c:pt>
                <c:pt idx="4">
                  <c:v>10</c:v>
                </c:pt>
                <c:pt idx="5">
                  <c:v>10</c:v>
                </c:pt>
                <c:pt idx="6">
                  <c:v>70</c:v>
                </c:pt>
                <c:pt idx="7">
                  <c:v>0</c:v>
                </c:pt>
                <c:pt idx="8">
                  <c:v>10</c:v>
                </c:pt>
                <c:pt idx="9">
                  <c:v>10</c:v>
                </c:pt>
                <c:pt idx="10">
                  <c:v>0</c:v>
                </c:pt>
                <c:pt idx="11">
                  <c:v>20</c:v>
                </c:pt>
                <c:pt idx="12">
                  <c:v>30</c:v>
                </c:pt>
                <c:pt idx="13">
                  <c:v>10</c:v>
                </c:pt>
                <c:pt idx="14">
                  <c:v>0</c:v>
                </c:pt>
                <c:pt idx="15">
                  <c:v>20</c:v>
                </c:pt>
                <c:pt idx="16">
                  <c:v>10</c:v>
                </c:pt>
                <c:pt idx="17">
                  <c:v>120</c:v>
                </c:pt>
                <c:pt idx="18">
                  <c:v>10</c:v>
                </c:pt>
                <c:pt idx="19">
                  <c:v>10</c:v>
                </c:pt>
                <c:pt idx="20">
                  <c:v>0</c:v>
                </c:pt>
                <c:pt idx="21">
                  <c:v>10</c:v>
                </c:pt>
                <c:pt idx="22">
                  <c:v>20</c:v>
                </c:pt>
                <c:pt idx="23">
                  <c:v>20</c:v>
                </c:pt>
                <c:pt idx="24">
                  <c:v>50</c:v>
                </c:pt>
                <c:pt idx="25">
                  <c:v>150</c:v>
                </c:pt>
                <c:pt idx="26">
                  <c:v>290</c:v>
                </c:pt>
                <c:pt idx="27">
                  <c:v>110</c:v>
                </c:pt>
                <c:pt idx="28">
                  <c:v>20</c:v>
                </c:pt>
              </c:numCache>
            </c:numRef>
          </c:val>
          <c:extLst>
            <c:ext xmlns:c16="http://schemas.microsoft.com/office/drawing/2014/chart" uri="{C3380CC4-5D6E-409C-BE32-E72D297353CC}">
              <c16:uniqueId val="{00000000-D8D4-47CE-97F2-9C4D9B422D70}"/>
            </c:ext>
          </c:extLst>
        </c:ser>
        <c:ser>
          <c:idx val="1"/>
          <c:order val="1"/>
          <c:tx>
            <c:strRef>
              <c:f>'2018'!$I$1967</c:f>
              <c:strCache>
                <c:ptCount val="1"/>
                <c:pt idx="0">
                  <c:v>outflow</c:v>
                </c:pt>
              </c:strCache>
            </c:strRef>
          </c:tx>
          <c:spPr>
            <a:solidFill>
              <a:schemeClr val="accent5">
                <a:lumMod val="50000"/>
              </a:schemeClr>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'2018'!$I$1968:$I$1996</c:f>
              <c:numCache>
                <c:formatCode>#,##0</c:formatCode>
                <c:ptCount val="29"/>
                <c:pt idx="0">
                  <c:v>-10</c:v>
                </c:pt>
                <c:pt idx="1">
                  <c:v>-10</c:v>
                </c:pt>
                <c:pt idx="2">
                  <c:v>0</c:v>
                </c:pt>
                <c:pt idx="3">
                  <c:v>-40</c:v>
                </c:pt>
                <c:pt idx="4">
                  <c:v>-20</c:v>
                </c:pt>
                <c:pt idx="5">
                  <c:v>-20</c:v>
                </c:pt>
                <c:pt idx="6">
                  <c:v>-140</c:v>
                </c:pt>
                <c:pt idx="7">
                  <c:v>0</c:v>
                </c:pt>
                <c:pt idx="8">
                  <c:v>-20</c:v>
                </c:pt>
                <c:pt idx="9">
                  <c:v>-20</c:v>
                </c:pt>
                <c:pt idx="10">
                  <c:v>0</c:v>
                </c:pt>
                <c:pt idx="11">
                  <c:v>-40</c:v>
                </c:pt>
                <c:pt idx="12">
                  <c:v>-70</c:v>
                </c:pt>
                <c:pt idx="13">
                  <c:v>-10</c:v>
                </c:pt>
                <c:pt idx="14">
                  <c:v>0</c:v>
                </c:pt>
                <c:pt idx="15">
                  <c:v>-50</c:v>
                </c:pt>
                <c:pt idx="16">
                  <c:v>-20</c:v>
                </c:pt>
                <c:pt idx="17">
                  <c:v>-190</c:v>
                </c:pt>
                <c:pt idx="18">
                  <c:v>-30</c:v>
                </c:pt>
                <c:pt idx="19">
                  <c:v>-20</c:v>
                </c:pt>
                <c:pt idx="20">
                  <c:v>-10</c:v>
                </c:pt>
                <c:pt idx="21">
                  <c:v>-40</c:v>
                </c:pt>
                <c:pt idx="22">
                  <c:v>-50</c:v>
                </c:pt>
                <c:pt idx="23">
                  <c:v>-20</c:v>
                </c:pt>
                <c:pt idx="24">
                  <c:v>-80</c:v>
                </c:pt>
                <c:pt idx="25">
                  <c:v>-200</c:v>
                </c:pt>
                <c:pt idx="26">
                  <c:v>-390</c:v>
                </c:pt>
                <c:pt idx="27">
                  <c:v>-170</c:v>
                </c:pt>
                <c:pt idx="28">
                  <c:v>-30</c:v>
                </c:pt>
              </c:numCache>
            </c:numRef>
          </c:val>
          <c:extLst>
            <c:ext xmlns:c16="http://schemas.microsoft.com/office/drawing/2014/chart" uri="{C3380CC4-5D6E-409C-BE32-E72D297353CC}">
              <c16:uniqueId val="{00000001-D8D4-47CE-97F2-9C4D9B422D70}"/>
            </c:ext>
          </c:extLst>
        </c:ser>
        <c:dLbls>
          <c:showLegendKey val="0"/>
          <c:showVal val="0"/>
          <c:showCatName val="0"/>
          <c:showSerName val="0"/>
          <c:showPercent val="0"/>
          <c:showBubbleSize val="0"/>
        </c:dLbls>
        <c:gapWidth val="36"/>
        <c:overlap val="100"/>
        <c:axId val="237293952"/>
        <c:axId val="237295872"/>
      </c:barChart>
      <c:lineChart>
        <c:grouping val="standard"/>
        <c:varyColors val="0"/>
        <c:ser>
          <c:idx val="2"/>
          <c:order val="2"/>
          <c:tx>
            <c:strRef>
              <c:f>'2018'!$J$1967</c:f>
              <c:strCache>
                <c:ptCount val="1"/>
                <c:pt idx="0">
                  <c:v>netflow</c:v>
                </c:pt>
              </c:strCache>
            </c:strRef>
          </c:tx>
          <c:spPr>
            <a:ln>
              <a:noFill/>
            </a:ln>
          </c:spPr>
          <c:marker>
            <c:symbol val="circle"/>
            <c:size val="5"/>
            <c:spPr>
              <a:solidFill>
                <a:srgbClr val="FFFF00"/>
              </a:solidFill>
            </c:spPr>
          </c:marker>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'2018'!$J$1968:$J$1996</c:f>
              <c:numCache>
                <c:formatCode>General</c:formatCode>
                <c:ptCount val="29"/>
                <c:pt idx="0">
                  <c:v>0</c:v>
                </c:pt>
                <c:pt idx="1">
                  <c:v>-10</c:v>
                </c:pt>
                <c:pt idx="2">
                  <c:v>0</c:v>
                </c:pt>
                <c:pt idx="3">
                  <c:v>-30</c:v>
                </c:pt>
                <c:pt idx="4">
                  <c:v>-20</c:v>
                </c:pt>
                <c:pt idx="5">
                  <c:v>-10</c:v>
                </c:pt>
                <c:pt idx="6">
                  <c:v>-70</c:v>
                </c:pt>
                <c:pt idx="7">
                  <c:v>0</c:v>
                </c:pt>
                <c:pt idx="8">
                  <c:v>-10</c:v>
                </c:pt>
                <c:pt idx="9">
                  <c:v>-10</c:v>
                </c:pt>
                <c:pt idx="10">
                  <c:v>0</c:v>
                </c:pt>
                <c:pt idx="11">
                  <c:v>-20</c:v>
                </c:pt>
                <c:pt idx="12">
                  <c:v>-40</c:v>
                </c:pt>
                <c:pt idx="13">
                  <c:v>0</c:v>
                </c:pt>
                <c:pt idx="14">
                  <c:v>0</c:v>
                </c:pt>
                <c:pt idx="15">
                  <c:v>-40</c:v>
                </c:pt>
                <c:pt idx="16">
                  <c:v>-10</c:v>
                </c:pt>
                <c:pt idx="17">
                  <c:v>-70</c:v>
                </c:pt>
                <c:pt idx="18">
                  <c:v>-20</c:v>
                </c:pt>
                <c:pt idx="19">
                  <c:v>0</c:v>
                </c:pt>
                <c:pt idx="20">
                  <c:v>-10</c:v>
                </c:pt>
                <c:pt idx="21">
                  <c:v>-30</c:v>
                </c:pt>
                <c:pt idx="22">
                  <c:v>-30</c:v>
                </c:pt>
                <c:pt idx="23">
                  <c:v>0</c:v>
                </c:pt>
                <c:pt idx="24">
                  <c:v>-40</c:v>
                </c:pt>
                <c:pt idx="25">
                  <c:v>-60</c:v>
                </c:pt>
                <c:pt idx="26">
                  <c:v>-100</c:v>
                </c:pt>
                <c:pt idx="27">
                  <c:v>-60</c:v>
                </c:pt>
                <c:pt idx="28">
                  <c:v>-10</c:v>
                </c:pt>
              </c:numCache>
            </c:numRef>
          </c:val>
          <c:smooth val="0"/>
          <c:extLst>
            <c:ext xmlns:c16="http://schemas.microsoft.com/office/drawing/2014/chart" uri="{C3380CC4-5D6E-409C-BE32-E72D297353CC}">
              <c16:uniqueId val="{00000002-D8D4-47CE-97F2-9C4D9B422D70}"/>
            </c:ext>
          </c:extLst>
        </c:ser>
        <c:dLbls>
          <c:showLegendKey val="0"/>
          <c:showVal val="0"/>
          <c:showCatName val="0"/>
          <c:showSerName val="0"/>
          <c:showPercent val="0"/>
          <c:showBubbleSize val="0"/>
        </c:dLbls>
        <c:marker val="1"/>
        <c:smooth val="0"/>
        <c:axId val="237293952"/>
        <c:axId val="237295872"/>
      </c:lineChart>
      <c:catAx>
        <c:axId val="237293952"/>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7295872"/>
        <c:crosses val="autoZero"/>
        <c:auto val="1"/>
        <c:lblAlgn val="ctr"/>
        <c:lblOffset val="100"/>
        <c:noMultiLvlLbl val="0"/>
      </c:catAx>
      <c:valAx>
        <c:axId val="237295872"/>
        <c:scaling>
          <c:orientation val="minMax"/>
          <c:max val="300"/>
          <c:min val="-400"/>
        </c:scaling>
        <c:delete val="0"/>
        <c:axPos val="l"/>
        <c:majorGridlines>
          <c:spPr>
            <a:ln>
              <a:prstDash val="sysDash"/>
            </a:ln>
          </c:spPr>
        </c:majorGridlines>
        <c:numFmt formatCode="General"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7293952"/>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2019&amp;11
&amp;R&amp;7Transport &amp; Connectivity,Inclusive Growth Directorate, 
www.birmingham.gov.uk/census, brenda.henry@birmingham.gov.uk,
0121 303 4208 </c:oddFooter>
    </c:headerFooter>
    <c:pageMargins b="0.74803149606299213" l="0.70866141732283472" r="0.70866141732283472" t="0.74803149606299213" header="0.31496062992125984" footer="0.3149606299212598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333333"/>
                </a:solidFill>
                <a:latin typeface="Calibri"/>
                <a:ea typeface="Calibri"/>
                <a:cs typeface="Calibri"/>
              </a:defRPr>
            </a:pPr>
            <a:r>
              <a:rPr lang="en-GB"/>
              <a:t>2018 Internal migration flows between Birmingham and  LAs in the West Mids - Working  Age</a:t>
            </a:r>
          </a:p>
        </c:rich>
      </c:tx>
      <c:overlay val="0"/>
    </c:title>
    <c:autoTitleDeleted val="0"/>
    <c:plotArea>
      <c:layout/>
      <c:barChart>
        <c:barDir val="col"/>
        <c:grouping val="clustered"/>
        <c:varyColors val="0"/>
        <c:ser>
          <c:idx val="0"/>
          <c:order val="0"/>
          <c:tx>
            <c:strRef>
              <c:f>'2018'!$E$1967</c:f>
              <c:strCache>
                <c:ptCount val="1"/>
                <c:pt idx="0">
                  <c:v>inflow</c:v>
                </c:pt>
              </c:strCache>
            </c:strRef>
          </c:tx>
          <c:spPr>
            <a:solidFill>
              <a:srgbClr val="FFCCFF"/>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'2018'!$E$1968:$E$1996</c:f>
              <c:numCache>
                <c:formatCode>General</c:formatCode>
                <c:ptCount val="29"/>
                <c:pt idx="0">
                  <c:v>130</c:v>
                </c:pt>
                <c:pt idx="1">
                  <c:v>220</c:v>
                </c:pt>
                <c:pt idx="2">
                  <c:v>320</c:v>
                </c:pt>
                <c:pt idx="3">
                  <c:v>260</c:v>
                </c:pt>
                <c:pt idx="4">
                  <c:v>120</c:v>
                </c:pt>
                <c:pt idx="5">
                  <c:v>170</c:v>
                </c:pt>
                <c:pt idx="6">
                  <c:v>300</c:v>
                </c:pt>
                <c:pt idx="7">
                  <c:v>140</c:v>
                </c:pt>
                <c:pt idx="8">
                  <c:v>190</c:v>
                </c:pt>
                <c:pt idx="9">
                  <c:v>180</c:v>
                </c:pt>
                <c:pt idx="10">
                  <c:v>40</c:v>
                </c:pt>
                <c:pt idx="11">
                  <c:v>220</c:v>
                </c:pt>
                <c:pt idx="12">
                  <c:v>250</c:v>
                </c:pt>
                <c:pt idx="13">
                  <c:v>180</c:v>
                </c:pt>
                <c:pt idx="14">
                  <c:v>130</c:v>
                </c:pt>
                <c:pt idx="15">
                  <c:v>210</c:v>
                </c:pt>
                <c:pt idx="16">
                  <c:v>320</c:v>
                </c:pt>
                <c:pt idx="17">
                  <c:v>650</c:v>
                </c:pt>
                <c:pt idx="18">
                  <c:v>100</c:v>
                </c:pt>
                <c:pt idx="19">
                  <c:v>330</c:v>
                </c:pt>
                <c:pt idx="20">
                  <c:v>340</c:v>
                </c:pt>
                <c:pt idx="21">
                  <c:v>160</c:v>
                </c:pt>
                <c:pt idx="22">
                  <c:v>190</c:v>
                </c:pt>
                <c:pt idx="23">
                  <c:v>1120</c:v>
                </c:pt>
                <c:pt idx="24">
                  <c:v>860</c:v>
                </c:pt>
                <c:pt idx="25">
                  <c:v>2870</c:v>
                </c:pt>
                <c:pt idx="26">
                  <c:v>2330</c:v>
                </c:pt>
                <c:pt idx="27">
                  <c:v>1340</c:v>
                </c:pt>
                <c:pt idx="28">
                  <c:v>840</c:v>
                </c:pt>
              </c:numCache>
            </c:numRef>
          </c:val>
          <c:extLst>
            <c:ext xmlns:c16="http://schemas.microsoft.com/office/drawing/2014/chart" uri="{C3380CC4-5D6E-409C-BE32-E72D297353CC}">
              <c16:uniqueId val="{00000000-48EC-4B3B-8C5B-7A4B0B789818}"/>
            </c:ext>
          </c:extLst>
        </c:ser>
        <c:ser>
          <c:idx val="1"/>
          <c:order val="1"/>
          <c:tx>
            <c:strRef>
              <c:f>'2018'!$F$1967</c:f>
              <c:strCache>
                <c:ptCount val="1"/>
                <c:pt idx="0">
                  <c:v>outflow</c:v>
                </c:pt>
              </c:strCache>
            </c:strRef>
          </c:tx>
          <c:spPr>
            <a:solidFill>
              <a:schemeClr val="accent5">
                <a:lumMod val="50000"/>
              </a:schemeClr>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'2018'!$F$1968:$F$1996</c:f>
              <c:numCache>
                <c:formatCode>#,##0</c:formatCode>
                <c:ptCount val="29"/>
                <c:pt idx="0">
                  <c:v>-170</c:v>
                </c:pt>
                <c:pt idx="1">
                  <c:v>-340</c:v>
                </c:pt>
                <c:pt idx="2">
                  <c:v>-300</c:v>
                </c:pt>
                <c:pt idx="3">
                  <c:v>-390</c:v>
                </c:pt>
                <c:pt idx="4">
                  <c:v>-260</c:v>
                </c:pt>
                <c:pt idx="5">
                  <c:v>-190</c:v>
                </c:pt>
                <c:pt idx="6">
                  <c:v>-750</c:v>
                </c:pt>
                <c:pt idx="7">
                  <c:v>-180</c:v>
                </c:pt>
                <c:pt idx="8">
                  <c:v>-220</c:v>
                </c:pt>
                <c:pt idx="9">
                  <c:v>-260</c:v>
                </c:pt>
                <c:pt idx="10">
                  <c:v>-30</c:v>
                </c:pt>
                <c:pt idx="11">
                  <c:v>-460</c:v>
                </c:pt>
                <c:pt idx="12">
                  <c:v>-560</c:v>
                </c:pt>
                <c:pt idx="13">
                  <c:v>-230</c:v>
                </c:pt>
                <c:pt idx="14">
                  <c:v>-160</c:v>
                </c:pt>
                <c:pt idx="15">
                  <c:v>-400</c:v>
                </c:pt>
                <c:pt idx="16">
                  <c:v>-420</c:v>
                </c:pt>
                <c:pt idx="17">
                  <c:v>-1400</c:v>
                </c:pt>
                <c:pt idx="18">
                  <c:v>-140</c:v>
                </c:pt>
                <c:pt idx="19">
                  <c:v>-450</c:v>
                </c:pt>
                <c:pt idx="20">
                  <c:v>-360</c:v>
                </c:pt>
                <c:pt idx="21">
                  <c:v>-310</c:v>
                </c:pt>
                <c:pt idx="22">
                  <c:v>-320</c:v>
                </c:pt>
                <c:pt idx="23">
                  <c:v>-1010</c:v>
                </c:pt>
                <c:pt idx="24">
                  <c:v>-1540</c:v>
                </c:pt>
                <c:pt idx="25">
                  <c:v>-4040</c:v>
                </c:pt>
                <c:pt idx="26">
                  <c:v>-3590</c:v>
                </c:pt>
                <c:pt idx="27">
                  <c:v>-2340</c:v>
                </c:pt>
                <c:pt idx="28">
                  <c:v>-950</c:v>
                </c:pt>
              </c:numCache>
            </c:numRef>
          </c:val>
          <c:extLst>
            <c:ext xmlns:c16="http://schemas.microsoft.com/office/drawing/2014/chart" uri="{C3380CC4-5D6E-409C-BE32-E72D297353CC}">
              <c16:uniqueId val="{00000001-48EC-4B3B-8C5B-7A4B0B789818}"/>
            </c:ext>
          </c:extLst>
        </c:ser>
        <c:dLbls>
          <c:showLegendKey val="0"/>
          <c:showVal val="0"/>
          <c:showCatName val="0"/>
          <c:showSerName val="0"/>
          <c:showPercent val="0"/>
          <c:showBubbleSize val="0"/>
        </c:dLbls>
        <c:gapWidth val="36"/>
        <c:overlap val="100"/>
        <c:axId val="237020672"/>
        <c:axId val="237022592"/>
      </c:barChart>
      <c:lineChart>
        <c:grouping val="standard"/>
        <c:varyColors val="0"/>
        <c:ser>
          <c:idx val="2"/>
          <c:order val="2"/>
          <c:tx>
            <c:strRef>
              <c:f>'2018'!$G$1967</c:f>
              <c:strCache>
                <c:ptCount val="1"/>
                <c:pt idx="0">
                  <c:v>netflow</c:v>
                </c:pt>
              </c:strCache>
            </c:strRef>
          </c:tx>
          <c:spPr>
            <a:ln>
              <a:noFill/>
            </a:ln>
          </c:spPr>
          <c:marker>
            <c:symbol val="circle"/>
            <c:size val="4"/>
            <c:spPr>
              <a:solidFill>
                <a:srgbClr val="FFFF00"/>
              </a:solidFill>
            </c:spPr>
          </c:marker>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'2018'!$G$1968:$G$1996</c:f>
              <c:numCache>
                <c:formatCode>General</c:formatCode>
                <c:ptCount val="29"/>
                <c:pt idx="0">
                  <c:v>-40</c:v>
                </c:pt>
                <c:pt idx="1">
                  <c:v>-120</c:v>
                </c:pt>
                <c:pt idx="2">
                  <c:v>20</c:v>
                </c:pt>
                <c:pt idx="3">
                  <c:v>-120</c:v>
                </c:pt>
                <c:pt idx="4">
                  <c:v>-140</c:v>
                </c:pt>
                <c:pt idx="5">
                  <c:v>-20</c:v>
                </c:pt>
                <c:pt idx="6">
                  <c:v>-450</c:v>
                </c:pt>
                <c:pt idx="7">
                  <c:v>-40</c:v>
                </c:pt>
                <c:pt idx="8">
                  <c:v>-20</c:v>
                </c:pt>
                <c:pt idx="9">
                  <c:v>-70</c:v>
                </c:pt>
                <c:pt idx="10">
                  <c:v>10</c:v>
                </c:pt>
                <c:pt idx="11">
                  <c:v>-240</c:v>
                </c:pt>
                <c:pt idx="12">
                  <c:v>-310</c:v>
                </c:pt>
                <c:pt idx="13">
                  <c:v>-50</c:v>
                </c:pt>
                <c:pt idx="14">
                  <c:v>-30</c:v>
                </c:pt>
                <c:pt idx="15">
                  <c:v>-190</c:v>
                </c:pt>
                <c:pt idx="16">
                  <c:v>-110</c:v>
                </c:pt>
                <c:pt idx="17">
                  <c:v>-750</c:v>
                </c:pt>
                <c:pt idx="18">
                  <c:v>-40</c:v>
                </c:pt>
                <c:pt idx="19">
                  <c:v>-120</c:v>
                </c:pt>
                <c:pt idx="20">
                  <c:v>-30</c:v>
                </c:pt>
                <c:pt idx="21">
                  <c:v>-150</c:v>
                </c:pt>
                <c:pt idx="22">
                  <c:v>-130</c:v>
                </c:pt>
                <c:pt idx="23">
                  <c:v>100</c:v>
                </c:pt>
                <c:pt idx="24">
                  <c:v>-680</c:v>
                </c:pt>
                <c:pt idx="25">
                  <c:v>-1170</c:v>
                </c:pt>
                <c:pt idx="26">
                  <c:v>-1260</c:v>
                </c:pt>
                <c:pt idx="27">
                  <c:v>-990</c:v>
                </c:pt>
                <c:pt idx="28">
                  <c:v>-110</c:v>
                </c:pt>
              </c:numCache>
            </c:numRef>
          </c:val>
          <c:smooth val="0"/>
          <c:extLst>
            <c:ext xmlns:c16="http://schemas.microsoft.com/office/drawing/2014/chart" uri="{C3380CC4-5D6E-409C-BE32-E72D297353CC}">
              <c16:uniqueId val="{00000002-48EC-4B3B-8C5B-7A4B0B789818}"/>
            </c:ext>
          </c:extLst>
        </c:ser>
        <c:dLbls>
          <c:showLegendKey val="0"/>
          <c:showVal val="0"/>
          <c:showCatName val="0"/>
          <c:showSerName val="0"/>
          <c:showPercent val="0"/>
          <c:showBubbleSize val="0"/>
        </c:dLbls>
        <c:marker val="1"/>
        <c:smooth val="0"/>
        <c:axId val="237020672"/>
        <c:axId val="237022592"/>
      </c:lineChart>
      <c:catAx>
        <c:axId val="237020672"/>
        <c:scaling>
          <c:orientation val="minMax"/>
        </c:scaling>
        <c:delete val="0"/>
        <c:axPos val="b"/>
        <c:numFmt formatCode="General" sourceLinked="1"/>
        <c:majorTickMark val="out"/>
        <c:minorTickMark val="none"/>
        <c:tickLblPos val="low"/>
        <c:txPr>
          <a:bodyPr rot="5400000" vert="horz"/>
          <a:lstStyle/>
          <a:p>
            <a:pPr>
              <a:defRPr sz="800" b="0" i="0" u="none" strike="noStrike" baseline="0">
                <a:solidFill>
                  <a:srgbClr val="333333"/>
                </a:solidFill>
                <a:latin typeface="Tahoma"/>
                <a:ea typeface="Tahoma"/>
                <a:cs typeface="Tahoma"/>
              </a:defRPr>
            </a:pPr>
            <a:endParaRPr lang="en-US"/>
          </a:p>
        </c:txPr>
        <c:crossAx val="237022592"/>
        <c:crosses val="autoZero"/>
        <c:auto val="1"/>
        <c:lblAlgn val="ctr"/>
        <c:lblOffset val="100"/>
        <c:noMultiLvlLbl val="0"/>
      </c:catAx>
      <c:valAx>
        <c:axId val="237022592"/>
        <c:scaling>
          <c:orientation val="minMax"/>
        </c:scaling>
        <c:delete val="0"/>
        <c:axPos val="l"/>
        <c:majorGridlines>
          <c:spPr>
            <a:ln>
              <a:prstDash val="sysDash"/>
            </a:ln>
          </c:spPr>
        </c:majorGridlines>
        <c:numFmt formatCode="General"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7020672"/>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2018 Internal migration inflows to Birmingham from other LAs in the West Mids</a:t>
            </a:r>
          </a:p>
        </c:rich>
      </c:tx>
      <c:overlay val="0"/>
    </c:title>
    <c:autoTitleDeleted val="0"/>
    <c:plotArea>
      <c:layout/>
      <c:barChart>
        <c:barDir val="col"/>
        <c:grouping val="percentStacked"/>
        <c:varyColors val="0"/>
        <c:ser>
          <c:idx val="0"/>
          <c:order val="0"/>
          <c:tx>
            <c:v>Inflow Children</c:v>
          </c:tx>
          <c:spPr>
            <a:solidFill>
              <a:srgbClr val="008080"/>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'2018'!$B$1968:$B$1996</c:f>
              <c:numCache>
                <c:formatCode>General</c:formatCode>
                <c:ptCount val="29"/>
                <c:pt idx="0">
                  <c:v>10</c:v>
                </c:pt>
                <c:pt idx="1">
                  <c:v>30</c:v>
                </c:pt>
                <c:pt idx="2">
                  <c:v>50</c:v>
                </c:pt>
                <c:pt idx="3">
                  <c:v>20</c:v>
                </c:pt>
                <c:pt idx="4">
                  <c:v>20</c:v>
                </c:pt>
                <c:pt idx="5">
                  <c:v>30</c:v>
                </c:pt>
                <c:pt idx="6">
                  <c:v>50</c:v>
                </c:pt>
                <c:pt idx="7">
                  <c:v>10</c:v>
                </c:pt>
                <c:pt idx="8">
                  <c:v>10</c:v>
                </c:pt>
                <c:pt idx="9">
                  <c:v>20</c:v>
                </c:pt>
                <c:pt idx="10">
                  <c:v>0</c:v>
                </c:pt>
                <c:pt idx="11">
                  <c:v>40</c:v>
                </c:pt>
                <c:pt idx="12">
                  <c:v>50</c:v>
                </c:pt>
                <c:pt idx="13">
                  <c:v>40</c:v>
                </c:pt>
                <c:pt idx="14">
                  <c:v>10</c:v>
                </c:pt>
                <c:pt idx="15">
                  <c:v>20</c:v>
                </c:pt>
                <c:pt idx="16">
                  <c:v>10</c:v>
                </c:pt>
                <c:pt idx="17">
                  <c:v>130</c:v>
                </c:pt>
                <c:pt idx="18">
                  <c:v>10</c:v>
                </c:pt>
                <c:pt idx="19">
                  <c:v>40</c:v>
                </c:pt>
                <c:pt idx="20">
                  <c:v>10</c:v>
                </c:pt>
                <c:pt idx="21">
                  <c:v>10</c:v>
                </c:pt>
                <c:pt idx="22">
                  <c:v>20</c:v>
                </c:pt>
                <c:pt idx="23">
                  <c:v>90</c:v>
                </c:pt>
                <c:pt idx="24">
                  <c:v>140</c:v>
                </c:pt>
                <c:pt idx="25">
                  <c:v>870</c:v>
                </c:pt>
                <c:pt idx="26">
                  <c:v>550</c:v>
                </c:pt>
                <c:pt idx="27">
                  <c:v>380</c:v>
                </c:pt>
                <c:pt idx="28">
                  <c:v>160</c:v>
                </c:pt>
              </c:numCache>
            </c:numRef>
          </c:val>
          <c:extLst>
            <c:ext xmlns:c16="http://schemas.microsoft.com/office/drawing/2014/chart" uri="{C3380CC4-5D6E-409C-BE32-E72D297353CC}">
              <c16:uniqueId val="{00000000-7E86-41F7-B198-E5A1000B0E03}"/>
            </c:ext>
          </c:extLst>
        </c:ser>
        <c:ser>
          <c:idx val="1"/>
          <c:order val="1"/>
          <c:tx>
            <c:v>Inflow working age</c:v>
          </c:tx>
          <c:spPr>
            <a:solidFill>
              <a:srgbClr val="003366"/>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'2018'!$E$1968:$E$1996</c:f>
              <c:numCache>
                <c:formatCode>General</c:formatCode>
                <c:ptCount val="29"/>
                <c:pt idx="0">
                  <c:v>130</c:v>
                </c:pt>
                <c:pt idx="1">
                  <c:v>220</c:v>
                </c:pt>
                <c:pt idx="2">
                  <c:v>320</c:v>
                </c:pt>
                <c:pt idx="3">
                  <c:v>260</c:v>
                </c:pt>
                <c:pt idx="4">
                  <c:v>120</c:v>
                </c:pt>
                <c:pt idx="5">
                  <c:v>170</c:v>
                </c:pt>
                <c:pt idx="6">
                  <c:v>300</c:v>
                </c:pt>
                <c:pt idx="7">
                  <c:v>140</c:v>
                </c:pt>
                <c:pt idx="8">
                  <c:v>190</c:v>
                </c:pt>
                <c:pt idx="9">
                  <c:v>180</c:v>
                </c:pt>
                <c:pt idx="10">
                  <c:v>40</c:v>
                </c:pt>
                <c:pt idx="11">
                  <c:v>220</c:v>
                </c:pt>
                <c:pt idx="12">
                  <c:v>250</c:v>
                </c:pt>
                <c:pt idx="13">
                  <c:v>180</c:v>
                </c:pt>
                <c:pt idx="14">
                  <c:v>130</c:v>
                </c:pt>
                <c:pt idx="15">
                  <c:v>210</c:v>
                </c:pt>
                <c:pt idx="16">
                  <c:v>320</c:v>
                </c:pt>
                <c:pt idx="17">
                  <c:v>650</c:v>
                </c:pt>
                <c:pt idx="18">
                  <c:v>100</c:v>
                </c:pt>
                <c:pt idx="19">
                  <c:v>330</c:v>
                </c:pt>
                <c:pt idx="20">
                  <c:v>340</c:v>
                </c:pt>
                <c:pt idx="21">
                  <c:v>160</c:v>
                </c:pt>
                <c:pt idx="22">
                  <c:v>190</c:v>
                </c:pt>
                <c:pt idx="23">
                  <c:v>1120</c:v>
                </c:pt>
                <c:pt idx="24">
                  <c:v>860</c:v>
                </c:pt>
                <c:pt idx="25">
                  <c:v>2870</c:v>
                </c:pt>
                <c:pt idx="26">
                  <c:v>2330</c:v>
                </c:pt>
                <c:pt idx="27">
                  <c:v>1340</c:v>
                </c:pt>
                <c:pt idx="28">
                  <c:v>840</c:v>
                </c:pt>
              </c:numCache>
            </c:numRef>
          </c:val>
          <c:extLst>
            <c:ext xmlns:c16="http://schemas.microsoft.com/office/drawing/2014/chart" uri="{C3380CC4-5D6E-409C-BE32-E72D297353CC}">
              <c16:uniqueId val="{00000001-7E86-41F7-B198-E5A1000B0E03}"/>
            </c:ext>
          </c:extLst>
        </c:ser>
        <c:ser>
          <c:idx val="2"/>
          <c:order val="2"/>
          <c:tx>
            <c:strRef>
              <c:f>'2018'!$H$1967</c:f>
              <c:strCache>
                <c:ptCount val="1"/>
                <c:pt idx="0">
                  <c:v>inflow pensioner</c:v>
                </c:pt>
              </c:strCache>
            </c:strRef>
          </c:tx>
          <c:spPr>
            <a:solidFill>
              <a:srgbClr val="66CCFF"/>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'2018'!$H$1968:$H$1996</c:f>
              <c:numCache>
                <c:formatCode>General</c:formatCode>
                <c:ptCount val="29"/>
                <c:pt idx="0">
                  <c:v>10</c:v>
                </c:pt>
                <c:pt idx="1">
                  <c:v>10</c:v>
                </c:pt>
                <c:pt idx="2">
                  <c:v>0</c:v>
                </c:pt>
                <c:pt idx="3">
                  <c:v>10</c:v>
                </c:pt>
                <c:pt idx="4">
                  <c:v>10</c:v>
                </c:pt>
                <c:pt idx="5">
                  <c:v>10</c:v>
                </c:pt>
                <c:pt idx="6">
                  <c:v>70</c:v>
                </c:pt>
                <c:pt idx="7">
                  <c:v>0</c:v>
                </c:pt>
                <c:pt idx="8">
                  <c:v>10</c:v>
                </c:pt>
                <c:pt idx="9">
                  <c:v>10</c:v>
                </c:pt>
                <c:pt idx="10">
                  <c:v>0</c:v>
                </c:pt>
                <c:pt idx="11">
                  <c:v>20</c:v>
                </c:pt>
                <c:pt idx="12">
                  <c:v>30</c:v>
                </c:pt>
                <c:pt idx="13">
                  <c:v>10</c:v>
                </c:pt>
                <c:pt idx="14">
                  <c:v>0</c:v>
                </c:pt>
                <c:pt idx="15">
                  <c:v>20</c:v>
                </c:pt>
                <c:pt idx="16">
                  <c:v>10</c:v>
                </c:pt>
                <c:pt idx="17">
                  <c:v>120</c:v>
                </c:pt>
                <c:pt idx="18">
                  <c:v>10</c:v>
                </c:pt>
                <c:pt idx="19">
                  <c:v>10</c:v>
                </c:pt>
                <c:pt idx="20">
                  <c:v>0</c:v>
                </c:pt>
                <c:pt idx="21">
                  <c:v>10</c:v>
                </c:pt>
                <c:pt idx="22">
                  <c:v>20</c:v>
                </c:pt>
                <c:pt idx="23">
                  <c:v>20</c:v>
                </c:pt>
                <c:pt idx="24">
                  <c:v>50</c:v>
                </c:pt>
                <c:pt idx="25">
                  <c:v>150</c:v>
                </c:pt>
                <c:pt idx="26">
                  <c:v>290</c:v>
                </c:pt>
                <c:pt idx="27">
                  <c:v>110</c:v>
                </c:pt>
                <c:pt idx="28">
                  <c:v>20</c:v>
                </c:pt>
              </c:numCache>
            </c:numRef>
          </c:val>
          <c:extLst>
            <c:ext xmlns:c16="http://schemas.microsoft.com/office/drawing/2014/chart" uri="{C3380CC4-5D6E-409C-BE32-E72D297353CC}">
              <c16:uniqueId val="{00000002-7E86-41F7-B198-E5A1000B0E03}"/>
            </c:ext>
          </c:extLst>
        </c:ser>
        <c:dLbls>
          <c:showLegendKey val="0"/>
          <c:showVal val="0"/>
          <c:showCatName val="0"/>
          <c:showSerName val="0"/>
          <c:showPercent val="0"/>
          <c:showBubbleSize val="0"/>
        </c:dLbls>
        <c:gapWidth val="50"/>
        <c:overlap val="100"/>
        <c:axId val="237070592"/>
        <c:axId val="237072384"/>
      </c:barChart>
      <c:catAx>
        <c:axId val="237070592"/>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333333"/>
                </a:solidFill>
                <a:latin typeface="Calibri"/>
                <a:ea typeface="Calibri"/>
                <a:cs typeface="Calibri"/>
              </a:defRPr>
            </a:pPr>
            <a:endParaRPr lang="en-US"/>
          </a:p>
        </c:txPr>
        <c:crossAx val="237072384"/>
        <c:crosses val="autoZero"/>
        <c:auto val="1"/>
        <c:lblAlgn val="ctr"/>
        <c:lblOffset val="100"/>
        <c:tickLblSkip val="1"/>
        <c:noMultiLvlLbl val="0"/>
      </c:catAx>
      <c:valAx>
        <c:axId val="237072384"/>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707059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2018 Internal migration flows between Birmingham and  LAs in the West Mids - Children</a:t>
            </a:r>
          </a:p>
        </c:rich>
      </c:tx>
      <c:overlay val="0"/>
    </c:title>
    <c:autoTitleDeleted val="0"/>
    <c:plotArea>
      <c:layout/>
      <c:barChart>
        <c:barDir val="col"/>
        <c:grouping val="clustered"/>
        <c:varyColors val="0"/>
        <c:ser>
          <c:idx val="0"/>
          <c:order val="0"/>
          <c:tx>
            <c:strRef>
              <c:f>'2018'!$B$1967</c:f>
              <c:strCache>
                <c:ptCount val="1"/>
                <c:pt idx="0">
                  <c:v>inflow</c:v>
                </c:pt>
              </c:strCache>
            </c:strRef>
          </c:tx>
          <c:spPr>
            <a:solidFill>
              <a:srgbClr val="FFCCFF"/>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'2018'!$B$1968:$B$1996</c:f>
              <c:numCache>
                <c:formatCode>General</c:formatCode>
                <c:ptCount val="29"/>
                <c:pt idx="0">
                  <c:v>10</c:v>
                </c:pt>
                <c:pt idx="1">
                  <c:v>30</c:v>
                </c:pt>
                <c:pt idx="2">
                  <c:v>50</c:v>
                </c:pt>
                <c:pt idx="3">
                  <c:v>20</c:v>
                </c:pt>
                <c:pt idx="4">
                  <c:v>20</c:v>
                </c:pt>
                <c:pt idx="5">
                  <c:v>30</c:v>
                </c:pt>
                <c:pt idx="6">
                  <c:v>50</c:v>
                </c:pt>
                <c:pt idx="7">
                  <c:v>10</c:v>
                </c:pt>
                <c:pt idx="8">
                  <c:v>10</c:v>
                </c:pt>
                <c:pt idx="9">
                  <c:v>20</c:v>
                </c:pt>
                <c:pt idx="10">
                  <c:v>0</c:v>
                </c:pt>
                <c:pt idx="11">
                  <c:v>40</c:v>
                </c:pt>
                <c:pt idx="12">
                  <c:v>50</c:v>
                </c:pt>
                <c:pt idx="13">
                  <c:v>40</c:v>
                </c:pt>
                <c:pt idx="14">
                  <c:v>10</c:v>
                </c:pt>
                <c:pt idx="15">
                  <c:v>20</c:v>
                </c:pt>
                <c:pt idx="16">
                  <c:v>10</c:v>
                </c:pt>
                <c:pt idx="17">
                  <c:v>130</c:v>
                </c:pt>
                <c:pt idx="18">
                  <c:v>10</c:v>
                </c:pt>
                <c:pt idx="19">
                  <c:v>40</c:v>
                </c:pt>
                <c:pt idx="20">
                  <c:v>10</c:v>
                </c:pt>
                <c:pt idx="21">
                  <c:v>10</c:v>
                </c:pt>
                <c:pt idx="22">
                  <c:v>20</c:v>
                </c:pt>
                <c:pt idx="23">
                  <c:v>90</c:v>
                </c:pt>
                <c:pt idx="24">
                  <c:v>140</c:v>
                </c:pt>
                <c:pt idx="25">
                  <c:v>870</c:v>
                </c:pt>
                <c:pt idx="26">
                  <c:v>550</c:v>
                </c:pt>
                <c:pt idx="27">
                  <c:v>380</c:v>
                </c:pt>
                <c:pt idx="28">
                  <c:v>160</c:v>
                </c:pt>
              </c:numCache>
            </c:numRef>
          </c:val>
          <c:extLst>
            <c:ext xmlns:c16="http://schemas.microsoft.com/office/drawing/2014/chart" uri="{C3380CC4-5D6E-409C-BE32-E72D297353CC}">
              <c16:uniqueId val="{00000000-718C-49F3-AA6C-D2024BAC52D9}"/>
            </c:ext>
          </c:extLst>
        </c:ser>
        <c:ser>
          <c:idx val="1"/>
          <c:order val="1"/>
          <c:tx>
            <c:strRef>
              <c:f>'2018'!$C$1967</c:f>
              <c:strCache>
                <c:ptCount val="1"/>
                <c:pt idx="0">
                  <c:v>outflow</c:v>
                </c:pt>
              </c:strCache>
            </c:strRef>
          </c:tx>
          <c:spPr>
            <a:solidFill>
              <a:schemeClr val="accent5">
                <a:lumMod val="50000"/>
              </a:schemeClr>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'2018'!$C$1968:$C$1996</c:f>
              <c:numCache>
                <c:formatCode>#,##0</c:formatCode>
                <c:ptCount val="29"/>
                <c:pt idx="0">
                  <c:v>-10</c:v>
                </c:pt>
                <c:pt idx="1">
                  <c:v>-70</c:v>
                </c:pt>
                <c:pt idx="2">
                  <c:v>-30</c:v>
                </c:pt>
                <c:pt idx="3">
                  <c:v>-70</c:v>
                </c:pt>
                <c:pt idx="4">
                  <c:v>-50</c:v>
                </c:pt>
                <c:pt idx="5">
                  <c:v>-40</c:v>
                </c:pt>
                <c:pt idx="6">
                  <c:v>-170</c:v>
                </c:pt>
                <c:pt idx="7">
                  <c:v>-10</c:v>
                </c:pt>
                <c:pt idx="8">
                  <c:v>-20</c:v>
                </c:pt>
                <c:pt idx="9">
                  <c:v>-40</c:v>
                </c:pt>
                <c:pt idx="10">
                  <c:v>0</c:v>
                </c:pt>
                <c:pt idx="11">
                  <c:v>-120</c:v>
                </c:pt>
                <c:pt idx="12">
                  <c:v>-170</c:v>
                </c:pt>
                <c:pt idx="13">
                  <c:v>-40</c:v>
                </c:pt>
                <c:pt idx="14">
                  <c:v>-20</c:v>
                </c:pt>
                <c:pt idx="15">
                  <c:v>-80</c:v>
                </c:pt>
                <c:pt idx="16">
                  <c:v>-50</c:v>
                </c:pt>
                <c:pt idx="17">
                  <c:v>-490</c:v>
                </c:pt>
                <c:pt idx="18">
                  <c:v>-20</c:v>
                </c:pt>
                <c:pt idx="19">
                  <c:v>-120</c:v>
                </c:pt>
                <c:pt idx="20">
                  <c:v>-30</c:v>
                </c:pt>
                <c:pt idx="21">
                  <c:v>-60</c:v>
                </c:pt>
                <c:pt idx="22">
                  <c:v>-70</c:v>
                </c:pt>
                <c:pt idx="23">
                  <c:v>-120</c:v>
                </c:pt>
                <c:pt idx="24">
                  <c:v>-410</c:v>
                </c:pt>
                <c:pt idx="25">
                  <c:v>-1270</c:v>
                </c:pt>
                <c:pt idx="26">
                  <c:v>-1290</c:v>
                </c:pt>
                <c:pt idx="27">
                  <c:v>-780</c:v>
                </c:pt>
                <c:pt idx="28">
                  <c:v>-220</c:v>
                </c:pt>
              </c:numCache>
            </c:numRef>
          </c:val>
          <c:extLst>
            <c:ext xmlns:c16="http://schemas.microsoft.com/office/drawing/2014/chart" uri="{C3380CC4-5D6E-409C-BE32-E72D297353CC}">
              <c16:uniqueId val="{00000001-718C-49F3-AA6C-D2024BAC52D9}"/>
            </c:ext>
          </c:extLst>
        </c:ser>
        <c:dLbls>
          <c:showLegendKey val="0"/>
          <c:showVal val="0"/>
          <c:showCatName val="0"/>
          <c:showSerName val="0"/>
          <c:showPercent val="0"/>
          <c:showBubbleSize val="0"/>
        </c:dLbls>
        <c:gapWidth val="36"/>
        <c:overlap val="100"/>
        <c:axId val="237382656"/>
        <c:axId val="237384832"/>
      </c:barChart>
      <c:lineChart>
        <c:grouping val="standard"/>
        <c:varyColors val="0"/>
        <c:ser>
          <c:idx val="2"/>
          <c:order val="2"/>
          <c:tx>
            <c:strRef>
              <c:f>'2018'!$D$1967</c:f>
              <c:strCache>
                <c:ptCount val="1"/>
                <c:pt idx="0">
                  <c:v>netflow</c:v>
                </c:pt>
              </c:strCache>
            </c:strRef>
          </c:tx>
          <c:spPr>
            <a:ln>
              <a:noFill/>
            </a:ln>
          </c:spPr>
          <c:marker>
            <c:symbol val="circle"/>
            <c:size val="4"/>
            <c:spPr>
              <a:solidFill>
                <a:srgbClr val="FFFF00"/>
              </a:solidFill>
            </c:spPr>
          </c:marker>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'2018'!$D$1968:$D$1996</c:f>
              <c:numCache>
                <c:formatCode>General</c:formatCode>
                <c:ptCount val="29"/>
                <c:pt idx="0">
                  <c:v>0</c:v>
                </c:pt>
                <c:pt idx="1">
                  <c:v>-40</c:v>
                </c:pt>
                <c:pt idx="2">
                  <c:v>20</c:v>
                </c:pt>
                <c:pt idx="3">
                  <c:v>-50</c:v>
                </c:pt>
                <c:pt idx="4">
                  <c:v>-40</c:v>
                </c:pt>
                <c:pt idx="5">
                  <c:v>-10</c:v>
                </c:pt>
                <c:pt idx="6">
                  <c:v>-120</c:v>
                </c:pt>
                <c:pt idx="7">
                  <c:v>0</c:v>
                </c:pt>
                <c:pt idx="8">
                  <c:v>-10</c:v>
                </c:pt>
                <c:pt idx="9">
                  <c:v>-20</c:v>
                </c:pt>
                <c:pt idx="10">
                  <c:v>0</c:v>
                </c:pt>
                <c:pt idx="11">
                  <c:v>-80</c:v>
                </c:pt>
                <c:pt idx="12">
                  <c:v>-120</c:v>
                </c:pt>
                <c:pt idx="13">
                  <c:v>-10</c:v>
                </c:pt>
                <c:pt idx="14">
                  <c:v>-10</c:v>
                </c:pt>
                <c:pt idx="15">
                  <c:v>-60</c:v>
                </c:pt>
                <c:pt idx="16">
                  <c:v>-40</c:v>
                </c:pt>
                <c:pt idx="17">
                  <c:v>-360</c:v>
                </c:pt>
                <c:pt idx="18">
                  <c:v>-20</c:v>
                </c:pt>
                <c:pt idx="19">
                  <c:v>-70</c:v>
                </c:pt>
                <c:pt idx="20">
                  <c:v>-20</c:v>
                </c:pt>
                <c:pt idx="21">
                  <c:v>-50</c:v>
                </c:pt>
                <c:pt idx="22">
                  <c:v>-50</c:v>
                </c:pt>
                <c:pt idx="23">
                  <c:v>-20</c:v>
                </c:pt>
                <c:pt idx="24">
                  <c:v>-260</c:v>
                </c:pt>
                <c:pt idx="25">
                  <c:v>-400</c:v>
                </c:pt>
                <c:pt idx="26">
                  <c:v>-740</c:v>
                </c:pt>
                <c:pt idx="27">
                  <c:v>-390</c:v>
                </c:pt>
                <c:pt idx="28">
                  <c:v>-60</c:v>
                </c:pt>
              </c:numCache>
            </c:numRef>
          </c:val>
          <c:smooth val="0"/>
          <c:extLst>
            <c:ext xmlns:c16="http://schemas.microsoft.com/office/drawing/2014/chart" uri="{C3380CC4-5D6E-409C-BE32-E72D297353CC}">
              <c16:uniqueId val="{00000002-718C-49F3-AA6C-D2024BAC52D9}"/>
            </c:ext>
          </c:extLst>
        </c:ser>
        <c:dLbls>
          <c:showLegendKey val="0"/>
          <c:showVal val="0"/>
          <c:showCatName val="0"/>
          <c:showSerName val="0"/>
          <c:showPercent val="0"/>
          <c:showBubbleSize val="0"/>
        </c:dLbls>
        <c:marker val="1"/>
        <c:smooth val="0"/>
        <c:axId val="237382656"/>
        <c:axId val="237384832"/>
      </c:lineChart>
      <c:catAx>
        <c:axId val="237382656"/>
        <c:scaling>
          <c:orientation val="minMax"/>
        </c:scaling>
        <c:delete val="0"/>
        <c:axPos val="b"/>
        <c:numFmt formatCode="General" sourceLinked="1"/>
        <c:majorTickMark val="out"/>
        <c:minorTickMark val="none"/>
        <c:tickLblPos val="low"/>
        <c:txPr>
          <a:bodyPr rot="5400000" vert="horz"/>
          <a:lstStyle/>
          <a:p>
            <a:pPr>
              <a:defRPr sz="800" b="0" i="0" u="none" strike="noStrike" baseline="0">
                <a:solidFill>
                  <a:srgbClr val="333333"/>
                </a:solidFill>
                <a:latin typeface="Tahoma"/>
                <a:ea typeface="Tahoma"/>
                <a:cs typeface="Tahoma"/>
              </a:defRPr>
            </a:pPr>
            <a:endParaRPr lang="en-US"/>
          </a:p>
        </c:txPr>
        <c:crossAx val="237384832"/>
        <c:crosses val="autoZero"/>
        <c:auto val="1"/>
        <c:lblAlgn val="ctr"/>
        <c:lblOffset val="100"/>
        <c:noMultiLvlLbl val="0"/>
      </c:catAx>
      <c:valAx>
        <c:axId val="237384832"/>
        <c:scaling>
          <c:orientation val="minMax"/>
          <c:min val="-1500"/>
        </c:scaling>
        <c:delete val="0"/>
        <c:axPos val="l"/>
        <c:majorGridlines>
          <c:spPr>
            <a:ln>
              <a:prstDash val="sysDash"/>
            </a:ln>
          </c:spPr>
        </c:majorGridlines>
        <c:numFmt formatCode="General"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7382656"/>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2018 Internal migration outflows from Birmingham to other LAs in the West Mids</a:t>
            </a:r>
          </a:p>
        </c:rich>
      </c:tx>
      <c:overlay val="0"/>
    </c:title>
    <c:autoTitleDeleted val="0"/>
    <c:plotArea>
      <c:layout/>
      <c:barChart>
        <c:barDir val="col"/>
        <c:grouping val="percentStacked"/>
        <c:varyColors val="0"/>
        <c:ser>
          <c:idx val="0"/>
          <c:order val="0"/>
          <c:tx>
            <c:v>outflow pensioner</c:v>
          </c:tx>
          <c:spPr>
            <a:solidFill>
              <a:srgbClr val="FF66FF"/>
            </a:solidFill>
          </c:spPr>
          <c:invertIfNegative val="0"/>
          <c:cat>
            <c:strRef>
              <c:f>'2018'!$A$5:$A$33</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'2018'!$C$5:$C$33</c:f>
              <c:numCache>
                <c:formatCode>#,##0</c:formatCode>
                <c:ptCount val="29"/>
                <c:pt idx="0">
                  <c:v>10</c:v>
                </c:pt>
                <c:pt idx="1">
                  <c:v>70</c:v>
                </c:pt>
                <c:pt idx="2">
                  <c:v>30</c:v>
                </c:pt>
                <c:pt idx="3">
                  <c:v>70</c:v>
                </c:pt>
                <c:pt idx="4">
                  <c:v>50</c:v>
                </c:pt>
                <c:pt idx="5">
                  <c:v>40</c:v>
                </c:pt>
                <c:pt idx="6">
                  <c:v>170</c:v>
                </c:pt>
                <c:pt idx="7">
                  <c:v>10</c:v>
                </c:pt>
                <c:pt idx="8">
                  <c:v>20</c:v>
                </c:pt>
                <c:pt idx="9">
                  <c:v>40</c:v>
                </c:pt>
                <c:pt idx="10">
                  <c:v>0</c:v>
                </c:pt>
                <c:pt idx="11">
                  <c:v>120</c:v>
                </c:pt>
                <c:pt idx="12">
                  <c:v>170</c:v>
                </c:pt>
                <c:pt idx="13">
                  <c:v>40</c:v>
                </c:pt>
                <c:pt idx="14">
                  <c:v>20</c:v>
                </c:pt>
                <c:pt idx="15">
                  <c:v>80</c:v>
                </c:pt>
                <c:pt idx="16">
                  <c:v>50</c:v>
                </c:pt>
                <c:pt idx="17">
                  <c:v>490</c:v>
                </c:pt>
                <c:pt idx="18">
                  <c:v>20</c:v>
                </c:pt>
                <c:pt idx="19">
                  <c:v>120</c:v>
                </c:pt>
                <c:pt idx="20">
                  <c:v>30</c:v>
                </c:pt>
                <c:pt idx="21">
                  <c:v>60</c:v>
                </c:pt>
                <c:pt idx="22">
                  <c:v>70</c:v>
                </c:pt>
                <c:pt idx="23">
                  <c:v>120</c:v>
                </c:pt>
                <c:pt idx="24">
                  <c:v>410</c:v>
                </c:pt>
                <c:pt idx="25">
                  <c:v>1270</c:v>
                </c:pt>
                <c:pt idx="26">
                  <c:v>1290</c:v>
                </c:pt>
                <c:pt idx="27">
                  <c:v>780</c:v>
                </c:pt>
                <c:pt idx="28">
                  <c:v>220</c:v>
                </c:pt>
              </c:numCache>
            </c:numRef>
          </c:val>
          <c:extLst>
            <c:ext xmlns:c16="http://schemas.microsoft.com/office/drawing/2014/chart" uri="{C3380CC4-5D6E-409C-BE32-E72D297353CC}">
              <c16:uniqueId val="{00000000-FB2E-46C1-B397-0A653AFF687D}"/>
            </c:ext>
          </c:extLst>
        </c:ser>
        <c:ser>
          <c:idx val="1"/>
          <c:order val="1"/>
          <c:tx>
            <c:v>outflow working age</c:v>
          </c:tx>
          <c:spPr>
            <a:solidFill>
              <a:srgbClr val="CC0099"/>
            </a:solidFill>
          </c:spPr>
          <c:invertIfNegative val="0"/>
          <c:cat>
            <c:strRef>
              <c:f>'2018'!$A$5:$A$33</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'2018'!$F$5:$F$33</c:f>
              <c:numCache>
                <c:formatCode>#,##0</c:formatCode>
                <c:ptCount val="29"/>
                <c:pt idx="0">
                  <c:v>170</c:v>
                </c:pt>
                <c:pt idx="1">
                  <c:v>340</c:v>
                </c:pt>
                <c:pt idx="2">
                  <c:v>300</c:v>
                </c:pt>
                <c:pt idx="3">
                  <c:v>390</c:v>
                </c:pt>
                <c:pt idx="4">
                  <c:v>260</c:v>
                </c:pt>
                <c:pt idx="5">
                  <c:v>190</c:v>
                </c:pt>
                <c:pt idx="6">
                  <c:v>750</c:v>
                </c:pt>
                <c:pt idx="7">
                  <c:v>180</c:v>
                </c:pt>
                <c:pt idx="8">
                  <c:v>220</c:v>
                </c:pt>
                <c:pt idx="9">
                  <c:v>260</c:v>
                </c:pt>
                <c:pt idx="10">
                  <c:v>30</c:v>
                </c:pt>
                <c:pt idx="11">
                  <c:v>460</c:v>
                </c:pt>
                <c:pt idx="12">
                  <c:v>560</c:v>
                </c:pt>
                <c:pt idx="13">
                  <c:v>230</c:v>
                </c:pt>
                <c:pt idx="14">
                  <c:v>160</c:v>
                </c:pt>
                <c:pt idx="15">
                  <c:v>400</c:v>
                </c:pt>
                <c:pt idx="16">
                  <c:v>420</c:v>
                </c:pt>
                <c:pt idx="17">
                  <c:v>1400</c:v>
                </c:pt>
                <c:pt idx="18">
                  <c:v>140</c:v>
                </c:pt>
                <c:pt idx="19">
                  <c:v>450</c:v>
                </c:pt>
                <c:pt idx="20">
                  <c:v>360</c:v>
                </c:pt>
                <c:pt idx="21">
                  <c:v>310</c:v>
                </c:pt>
                <c:pt idx="22">
                  <c:v>320</c:v>
                </c:pt>
                <c:pt idx="23">
                  <c:v>1010</c:v>
                </c:pt>
                <c:pt idx="24">
                  <c:v>1540</c:v>
                </c:pt>
                <c:pt idx="25">
                  <c:v>4040</c:v>
                </c:pt>
                <c:pt idx="26">
                  <c:v>3590</c:v>
                </c:pt>
                <c:pt idx="27">
                  <c:v>2340</c:v>
                </c:pt>
                <c:pt idx="28">
                  <c:v>950</c:v>
                </c:pt>
              </c:numCache>
            </c:numRef>
          </c:val>
          <c:extLst>
            <c:ext xmlns:c16="http://schemas.microsoft.com/office/drawing/2014/chart" uri="{C3380CC4-5D6E-409C-BE32-E72D297353CC}">
              <c16:uniqueId val="{00000001-FB2E-46C1-B397-0A653AFF687D}"/>
            </c:ext>
          </c:extLst>
        </c:ser>
        <c:ser>
          <c:idx val="2"/>
          <c:order val="2"/>
          <c:tx>
            <c:v>outflow children</c:v>
          </c:tx>
          <c:spPr>
            <a:solidFill>
              <a:schemeClr val="accent4">
                <a:lumMod val="60000"/>
                <a:lumOff val="40000"/>
              </a:schemeClr>
            </a:solidFill>
          </c:spPr>
          <c:invertIfNegative val="0"/>
          <c:cat>
            <c:strRef>
              <c:f>'2018'!$A$5:$A$33</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'2018'!$I$5:$I$33</c:f>
              <c:numCache>
                <c:formatCode>#,##0</c:formatCode>
                <c:ptCount val="29"/>
                <c:pt idx="0">
                  <c:v>10</c:v>
                </c:pt>
                <c:pt idx="1">
                  <c:v>10</c:v>
                </c:pt>
                <c:pt idx="2">
                  <c:v>0</c:v>
                </c:pt>
                <c:pt idx="3">
                  <c:v>40</c:v>
                </c:pt>
                <c:pt idx="4">
                  <c:v>20</c:v>
                </c:pt>
                <c:pt idx="5">
                  <c:v>20</c:v>
                </c:pt>
                <c:pt idx="6">
                  <c:v>140</c:v>
                </c:pt>
                <c:pt idx="7">
                  <c:v>0</c:v>
                </c:pt>
                <c:pt idx="8">
                  <c:v>20</c:v>
                </c:pt>
                <c:pt idx="9">
                  <c:v>20</c:v>
                </c:pt>
                <c:pt idx="10">
                  <c:v>0</c:v>
                </c:pt>
                <c:pt idx="11">
                  <c:v>40</c:v>
                </c:pt>
                <c:pt idx="12">
                  <c:v>70</c:v>
                </c:pt>
                <c:pt idx="13">
                  <c:v>10</c:v>
                </c:pt>
                <c:pt idx="14">
                  <c:v>0</c:v>
                </c:pt>
                <c:pt idx="15">
                  <c:v>50</c:v>
                </c:pt>
                <c:pt idx="16">
                  <c:v>20</c:v>
                </c:pt>
                <c:pt idx="17">
                  <c:v>190</c:v>
                </c:pt>
                <c:pt idx="18">
                  <c:v>30</c:v>
                </c:pt>
                <c:pt idx="19">
                  <c:v>20</c:v>
                </c:pt>
                <c:pt idx="20">
                  <c:v>10</c:v>
                </c:pt>
                <c:pt idx="21">
                  <c:v>40</c:v>
                </c:pt>
                <c:pt idx="22">
                  <c:v>50</c:v>
                </c:pt>
                <c:pt idx="23">
                  <c:v>20</c:v>
                </c:pt>
                <c:pt idx="24">
                  <c:v>80</c:v>
                </c:pt>
                <c:pt idx="25">
                  <c:v>200</c:v>
                </c:pt>
                <c:pt idx="26">
                  <c:v>390</c:v>
                </c:pt>
                <c:pt idx="27">
                  <c:v>170</c:v>
                </c:pt>
                <c:pt idx="28">
                  <c:v>30</c:v>
                </c:pt>
              </c:numCache>
            </c:numRef>
          </c:val>
          <c:extLst>
            <c:ext xmlns:c16="http://schemas.microsoft.com/office/drawing/2014/chart" uri="{C3380CC4-5D6E-409C-BE32-E72D297353CC}">
              <c16:uniqueId val="{00000002-FB2E-46C1-B397-0A653AFF687D}"/>
            </c:ext>
          </c:extLst>
        </c:ser>
        <c:dLbls>
          <c:showLegendKey val="0"/>
          <c:showVal val="0"/>
          <c:showCatName val="0"/>
          <c:showSerName val="0"/>
          <c:showPercent val="0"/>
          <c:showBubbleSize val="0"/>
        </c:dLbls>
        <c:gapWidth val="50"/>
        <c:overlap val="100"/>
        <c:axId val="237433216"/>
        <c:axId val="237434752"/>
      </c:barChart>
      <c:catAx>
        <c:axId val="237433216"/>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7434752"/>
        <c:crosses val="autoZero"/>
        <c:auto val="1"/>
        <c:lblAlgn val="ctr"/>
        <c:lblOffset val="100"/>
        <c:tickLblSkip val="1"/>
        <c:noMultiLvlLbl val="0"/>
      </c:catAx>
      <c:valAx>
        <c:axId val="237434752"/>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74332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2018 Internal migration inflows to Birmingham from regions outside West Midlands</a:t>
            </a:r>
          </a:p>
        </c:rich>
      </c:tx>
      <c:overlay val="0"/>
    </c:title>
    <c:autoTitleDeleted val="0"/>
    <c:plotArea>
      <c:layout/>
      <c:barChart>
        <c:barDir val="col"/>
        <c:grouping val="percentStacked"/>
        <c:varyColors val="0"/>
        <c:ser>
          <c:idx val="0"/>
          <c:order val="0"/>
          <c:tx>
            <c:v>children</c:v>
          </c:tx>
          <c:spPr>
            <a:solidFill>
              <a:srgbClr val="008080"/>
            </a:solidFill>
          </c:spPr>
          <c:invertIfNegative val="0"/>
          <c:cat>
            <c:strRef>
              <c:f>'2018'!$A$34:$A$42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'2018'!$B$34:$B$42</c:f>
              <c:numCache>
                <c:formatCode>#,##0</c:formatCode>
                <c:ptCount val="9"/>
                <c:pt idx="0">
                  <c:v>300</c:v>
                </c:pt>
                <c:pt idx="1">
                  <c:v>350</c:v>
                </c:pt>
                <c:pt idx="2">
                  <c:v>1220</c:v>
                </c:pt>
                <c:pt idx="3">
                  <c:v>80</c:v>
                </c:pt>
                <c:pt idx="4">
                  <c:v>360</c:v>
                </c:pt>
                <c:pt idx="5">
                  <c:v>380</c:v>
                </c:pt>
                <c:pt idx="6">
                  <c:v>210</c:v>
                </c:pt>
                <c:pt idx="7">
                  <c:v>110</c:v>
                </c:pt>
                <c:pt idx="8">
                  <c:v>290</c:v>
                </c:pt>
              </c:numCache>
            </c:numRef>
          </c:val>
          <c:extLst>
            <c:ext xmlns:c16="http://schemas.microsoft.com/office/drawing/2014/chart" uri="{C3380CC4-5D6E-409C-BE32-E72D297353CC}">
              <c16:uniqueId val="{00000000-1CC5-4797-B9D8-0C7FB40432BF}"/>
            </c:ext>
          </c:extLst>
        </c:ser>
        <c:ser>
          <c:idx val="1"/>
          <c:order val="1"/>
          <c:tx>
            <c:v>working age</c:v>
          </c:tx>
          <c:spPr>
            <a:solidFill>
              <a:srgbClr val="003366"/>
            </a:solidFill>
          </c:spPr>
          <c:invertIfNegative val="0"/>
          <c:cat>
            <c:strRef>
              <c:f>'2018'!$A$34:$A$42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'2018'!$E$34:$E$42</c:f>
              <c:numCache>
                <c:formatCode>#,##0</c:formatCode>
                <c:ptCount val="9"/>
                <c:pt idx="0">
                  <c:v>2540</c:v>
                </c:pt>
                <c:pt idx="1">
                  <c:v>4390</c:v>
                </c:pt>
                <c:pt idx="2">
                  <c:v>6430</c:v>
                </c:pt>
                <c:pt idx="3">
                  <c:v>590</c:v>
                </c:pt>
                <c:pt idx="4">
                  <c:v>3060</c:v>
                </c:pt>
                <c:pt idx="5">
                  <c:v>4320</c:v>
                </c:pt>
                <c:pt idx="6">
                  <c:v>2580</c:v>
                </c:pt>
                <c:pt idx="7">
                  <c:v>1190</c:v>
                </c:pt>
                <c:pt idx="8">
                  <c:v>2320</c:v>
                </c:pt>
              </c:numCache>
            </c:numRef>
          </c:val>
          <c:extLst>
            <c:ext xmlns:c16="http://schemas.microsoft.com/office/drawing/2014/chart" uri="{C3380CC4-5D6E-409C-BE32-E72D297353CC}">
              <c16:uniqueId val="{00000001-1CC5-4797-B9D8-0C7FB40432BF}"/>
            </c:ext>
          </c:extLst>
        </c:ser>
        <c:ser>
          <c:idx val="2"/>
          <c:order val="2"/>
          <c:tx>
            <c:v>pensioner</c:v>
          </c:tx>
          <c:spPr>
            <a:solidFill>
              <a:srgbClr val="66CCFF"/>
            </a:solidFill>
          </c:spPr>
          <c:invertIfNegative val="0"/>
          <c:cat>
            <c:strRef>
              <c:f>'2018'!$A$34:$A$42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'2018'!$H$34:$H$42</c:f>
              <c:numCache>
                <c:formatCode>#,##0</c:formatCode>
                <c:ptCount val="9"/>
                <c:pt idx="0">
                  <c:v>50</c:v>
                </c:pt>
                <c:pt idx="1">
                  <c:v>80</c:v>
                </c:pt>
                <c:pt idx="2">
                  <c:v>110</c:v>
                </c:pt>
                <c:pt idx="3">
                  <c:v>10</c:v>
                </c:pt>
                <c:pt idx="4">
                  <c:v>50</c:v>
                </c:pt>
                <c:pt idx="5">
                  <c:v>80</c:v>
                </c:pt>
                <c:pt idx="6">
                  <c:v>90</c:v>
                </c:pt>
                <c:pt idx="7">
                  <c:v>40</c:v>
                </c:pt>
                <c:pt idx="8">
                  <c:v>50</c:v>
                </c:pt>
              </c:numCache>
            </c:numRef>
          </c:val>
          <c:extLst>
            <c:ext xmlns:c16="http://schemas.microsoft.com/office/drawing/2014/chart" uri="{C3380CC4-5D6E-409C-BE32-E72D297353CC}">
              <c16:uniqueId val="{00000002-1CC5-4797-B9D8-0C7FB40432BF}"/>
            </c:ext>
          </c:extLst>
        </c:ser>
        <c:dLbls>
          <c:showLegendKey val="0"/>
          <c:showVal val="0"/>
          <c:showCatName val="0"/>
          <c:showSerName val="0"/>
          <c:showPercent val="0"/>
          <c:showBubbleSize val="0"/>
        </c:dLbls>
        <c:gapWidth val="50"/>
        <c:overlap val="100"/>
        <c:axId val="238136704"/>
        <c:axId val="238138496"/>
      </c:barChart>
      <c:catAx>
        <c:axId val="238136704"/>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333333"/>
                </a:solidFill>
                <a:latin typeface="Calibri"/>
                <a:ea typeface="Calibri"/>
                <a:cs typeface="Calibri"/>
              </a:defRPr>
            </a:pPr>
            <a:endParaRPr lang="en-US"/>
          </a:p>
        </c:txPr>
        <c:crossAx val="238138496"/>
        <c:crosses val="autoZero"/>
        <c:auto val="1"/>
        <c:lblAlgn val="ctr"/>
        <c:lblOffset val="100"/>
        <c:tickLblSkip val="1"/>
        <c:noMultiLvlLbl val="0"/>
      </c:catAx>
      <c:valAx>
        <c:axId val="238138496"/>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81367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2018 Internal migration outflows from Birmingham to regions outside West Midlands</a:t>
            </a:r>
          </a:p>
        </c:rich>
      </c:tx>
      <c:overlay val="0"/>
    </c:title>
    <c:autoTitleDeleted val="0"/>
    <c:plotArea>
      <c:layout/>
      <c:barChart>
        <c:barDir val="col"/>
        <c:grouping val="percentStacked"/>
        <c:varyColors val="0"/>
        <c:ser>
          <c:idx val="0"/>
          <c:order val="0"/>
          <c:tx>
            <c:v>children</c:v>
          </c:tx>
          <c:spPr>
            <a:solidFill>
              <a:srgbClr val="FF66FF"/>
            </a:solidFill>
          </c:spPr>
          <c:invertIfNegative val="0"/>
          <c:cat>
            <c:strRef>
              <c:f>'2018'!$A$34:$A$42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'2018'!$C$34:$C$42</c:f>
              <c:numCache>
                <c:formatCode>#,##0</c:formatCode>
                <c:ptCount val="9"/>
                <c:pt idx="0">
                  <c:v>210</c:v>
                </c:pt>
                <c:pt idx="1">
                  <c:v>370</c:v>
                </c:pt>
                <c:pt idx="2">
                  <c:v>510</c:v>
                </c:pt>
                <c:pt idx="3">
                  <c:v>90</c:v>
                </c:pt>
                <c:pt idx="4">
                  <c:v>390</c:v>
                </c:pt>
                <c:pt idx="5">
                  <c:v>320</c:v>
                </c:pt>
                <c:pt idx="6">
                  <c:v>320</c:v>
                </c:pt>
                <c:pt idx="7">
                  <c:v>170</c:v>
                </c:pt>
                <c:pt idx="8">
                  <c:v>360</c:v>
                </c:pt>
              </c:numCache>
            </c:numRef>
          </c:val>
          <c:extLst>
            <c:ext xmlns:c16="http://schemas.microsoft.com/office/drawing/2014/chart" uri="{C3380CC4-5D6E-409C-BE32-E72D297353CC}">
              <c16:uniqueId val="{00000000-6C54-4A9E-B4CE-69CA7548459E}"/>
            </c:ext>
          </c:extLst>
        </c:ser>
        <c:ser>
          <c:idx val="1"/>
          <c:order val="1"/>
          <c:tx>
            <c:v>working age</c:v>
          </c:tx>
          <c:spPr>
            <a:solidFill>
              <a:srgbClr val="FF00FF"/>
            </a:solidFill>
          </c:spPr>
          <c:invertIfNegative val="0"/>
          <c:cat>
            <c:strRef>
              <c:f>'2018'!$A$34:$A$42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'2018'!$F$34:$F$42</c:f>
              <c:numCache>
                <c:formatCode>#,##0</c:formatCode>
                <c:ptCount val="9"/>
                <c:pt idx="0">
                  <c:v>2390</c:v>
                </c:pt>
                <c:pt idx="1">
                  <c:v>4230</c:v>
                </c:pt>
                <c:pt idx="2">
                  <c:v>6450</c:v>
                </c:pt>
                <c:pt idx="3">
                  <c:v>550</c:v>
                </c:pt>
                <c:pt idx="4">
                  <c:v>3200</c:v>
                </c:pt>
                <c:pt idx="5">
                  <c:v>3770</c:v>
                </c:pt>
                <c:pt idx="6">
                  <c:v>2870</c:v>
                </c:pt>
                <c:pt idx="7">
                  <c:v>1290</c:v>
                </c:pt>
                <c:pt idx="8">
                  <c:v>2180</c:v>
                </c:pt>
              </c:numCache>
            </c:numRef>
          </c:val>
          <c:extLst>
            <c:ext xmlns:c16="http://schemas.microsoft.com/office/drawing/2014/chart" uri="{C3380CC4-5D6E-409C-BE32-E72D297353CC}">
              <c16:uniqueId val="{00000001-6C54-4A9E-B4CE-69CA7548459E}"/>
            </c:ext>
          </c:extLst>
        </c:ser>
        <c:ser>
          <c:idx val="2"/>
          <c:order val="2"/>
          <c:tx>
            <c:v>pensioner</c:v>
          </c:tx>
          <c:spPr>
            <a:solidFill>
              <a:schemeClr val="accent4"/>
            </a:solidFill>
          </c:spPr>
          <c:invertIfNegative val="0"/>
          <c:cat>
            <c:strRef>
              <c:f>'2018'!$A$34:$A$42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'2018'!$I$34:$I$42</c:f>
              <c:numCache>
                <c:formatCode>#,##0</c:formatCode>
                <c:ptCount val="9"/>
                <c:pt idx="0">
                  <c:v>60</c:v>
                </c:pt>
                <c:pt idx="1">
                  <c:v>140</c:v>
                </c:pt>
                <c:pt idx="2">
                  <c:v>80</c:v>
                </c:pt>
                <c:pt idx="3">
                  <c:v>20</c:v>
                </c:pt>
                <c:pt idx="4">
                  <c:v>90</c:v>
                </c:pt>
                <c:pt idx="5">
                  <c:v>110</c:v>
                </c:pt>
                <c:pt idx="6">
                  <c:v>230</c:v>
                </c:pt>
                <c:pt idx="7">
                  <c:v>90</c:v>
                </c:pt>
                <c:pt idx="8">
                  <c:v>60</c:v>
                </c:pt>
              </c:numCache>
            </c:numRef>
          </c:val>
          <c:extLst>
            <c:ext xmlns:c16="http://schemas.microsoft.com/office/drawing/2014/chart" uri="{C3380CC4-5D6E-409C-BE32-E72D297353CC}">
              <c16:uniqueId val="{00000002-6C54-4A9E-B4CE-69CA7548459E}"/>
            </c:ext>
          </c:extLst>
        </c:ser>
        <c:dLbls>
          <c:showLegendKey val="0"/>
          <c:showVal val="0"/>
          <c:showCatName val="0"/>
          <c:showSerName val="0"/>
          <c:showPercent val="0"/>
          <c:showBubbleSize val="0"/>
        </c:dLbls>
        <c:gapWidth val="50"/>
        <c:overlap val="100"/>
        <c:axId val="238166016"/>
        <c:axId val="238167552"/>
      </c:barChart>
      <c:catAx>
        <c:axId val="238166016"/>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8167552"/>
        <c:crosses val="autoZero"/>
        <c:auto val="1"/>
        <c:lblAlgn val="ctr"/>
        <c:lblOffset val="100"/>
        <c:tickLblSkip val="1"/>
        <c:noMultiLvlLbl val="0"/>
      </c:catAx>
      <c:valAx>
        <c:axId val="238167552"/>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81660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333333"/>
                </a:solidFill>
                <a:latin typeface="Calibri"/>
                <a:ea typeface="Calibri"/>
                <a:cs typeface="Calibri"/>
              </a:defRPr>
            </a:pPr>
            <a:r>
              <a:rPr lang="en-GB" b="1"/>
              <a:t>2020 Internal migration flows between Birmingham and other LAs in the West  Midlands</a:t>
            </a:r>
          </a:p>
        </c:rich>
      </c:tx>
      <c:overlay val="0"/>
    </c:title>
    <c:autoTitleDeleted val="0"/>
    <c:plotArea>
      <c:layout/>
      <c:barChart>
        <c:barDir val="col"/>
        <c:grouping val="clustered"/>
        <c:varyColors val="0"/>
        <c:ser>
          <c:idx val="0"/>
          <c:order val="0"/>
          <c:tx>
            <c:strRef>
              <c:f>'2020 orgin_destination'!$K$1968</c:f>
              <c:strCache>
                <c:ptCount val="1"/>
                <c:pt idx="0">
                  <c:v>inflow</c:v>
                </c:pt>
              </c:strCache>
            </c:strRef>
          </c:tx>
          <c:spPr>
            <a:solidFill>
              <a:srgbClr val="FFCCFF"/>
            </a:solidFill>
          </c:spPr>
          <c:invertIfNegative val="0"/>
          <c:cat>
            <c:strRef>
              <c:f>'2020 orgin_destination'!$A$1969:$A$1997</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'2020 orgin_destination'!$K$1969:$K$1997</c:f>
              <c:numCache>
                <c:formatCode>General</c:formatCode>
                <c:ptCount val="29"/>
                <c:pt idx="0">
                  <c:v>136.54960000000003</c:v>
                </c:pt>
                <c:pt idx="1">
                  <c:v>270.9942999999999</c:v>
                </c:pt>
                <c:pt idx="2">
                  <c:v>373.11870000000016</c:v>
                </c:pt>
                <c:pt idx="3">
                  <c:v>278.38430000000005</c:v>
                </c:pt>
                <c:pt idx="4">
                  <c:v>173.00540000000007</c:v>
                </c:pt>
                <c:pt idx="5">
                  <c:v>120.59299999999999</c:v>
                </c:pt>
                <c:pt idx="6">
                  <c:v>387.10430000000002</c:v>
                </c:pt>
                <c:pt idx="7">
                  <c:v>187.47030000000007</c:v>
                </c:pt>
                <c:pt idx="8">
                  <c:v>159.63579999999999</c:v>
                </c:pt>
                <c:pt idx="9">
                  <c:v>219.01720000000006</c:v>
                </c:pt>
                <c:pt idx="10">
                  <c:v>46.957000000000001</c:v>
                </c:pt>
                <c:pt idx="11">
                  <c:v>241.49669999999998</c:v>
                </c:pt>
                <c:pt idx="12">
                  <c:v>279.4559999999999</c:v>
                </c:pt>
                <c:pt idx="13">
                  <c:v>191.9956</c:v>
                </c:pt>
                <c:pt idx="14">
                  <c:v>143.60490000000001</c:v>
                </c:pt>
                <c:pt idx="15">
                  <c:v>204.40430000000001</c:v>
                </c:pt>
                <c:pt idx="16">
                  <c:v>310.6345</c:v>
                </c:pt>
                <c:pt idx="17">
                  <c:v>698.97249999999974</c:v>
                </c:pt>
                <c:pt idx="18">
                  <c:v>106.4423</c:v>
                </c:pt>
                <c:pt idx="19">
                  <c:v>309.71649999999994</c:v>
                </c:pt>
                <c:pt idx="20">
                  <c:v>316.22780000000012</c:v>
                </c:pt>
                <c:pt idx="21">
                  <c:v>155.3861</c:v>
                </c:pt>
                <c:pt idx="22">
                  <c:v>192.47750000000005</c:v>
                </c:pt>
                <c:pt idx="23" formatCode="#,##0">
                  <c:v>1239.3214</c:v>
                </c:pt>
                <c:pt idx="24" formatCode="#,##0">
                  <c:v>979.15640000000019</c:v>
                </c:pt>
                <c:pt idx="25" formatCode="#,##0">
                  <c:v>3547.4504999999999</c:v>
                </c:pt>
                <c:pt idx="26" formatCode="#,##0">
                  <c:v>2551.4538000000007</c:v>
                </c:pt>
                <c:pt idx="27" formatCode="#,##0">
                  <c:v>1640.9287999999999</c:v>
                </c:pt>
                <c:pt idx="28" formatCode="#,##0">
                  <c:v>957.41969999999981</c:v>
                </c:pt>
              </c:numCache>
            </c:numRef>
          </c:val>
          <c:extLst>
            <c:ext xmlns:c16="http://schemas.microsoft.com/office/drawing/2014/chart" uri="{C3380CC4-5D6E-409C-BE32-E72D297353CC}">
              <c16:uniqueId val="{00000000-C07A-41D1-B949-D25C192C76F4}"/>
            </c:ext>
          </c:extLst>
        </c:ser>
        <c:ser>
          <c:idx val="1"/>
          <c:order val="1"/>
          <c:tx>
            <c:strRef>
              <c:f>'2020 orgin_destination'!$L$1968</c:f>
              <c:strCache>
                <c:ptCount val="1"/>
                <c:pt idx="0">
                  <c:v>outflow</c:v>
                </c:pt>
              </c:strCache>
            </c:strRef>
          </c:tx>
          <c:spPr>
            <a:solidFill>
              <a:schemeClr val="accent5">
                <a:lumMod val="50000"/>
              </a:schemeClr>
            </a:solidFill>
          </c:spPr>
          <c:invertIfNegative val="0"/>
          <c:cat>
            <c:strRef>
              <c:f>'2020 orgin_destination'!$A$1969:$A$1997</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'2020 orgin_destination'!$L$1969:$L$1997</c:f>
              <c:numCache>
                <c:formatCode>#,##0</c:formatCode>
                <c:ptCount val="29"/>
                <c:pt idx="0">
                  <c:v>-216.72670000000002</c:v>
                </c:pt>
                <c:pt idx="1">
                  <c:v>-460.7835</c:v>
                </c:pt>
                <c:pt idx="2">
                  <c:v>-311.10999999999996</c:v>
                </c:pt>
                <c:pt idx="3">
                  <c:v>-507.77939999999984</c:v>
                </c:pt>
                <c:pt idx="4">
                  <c:v>-304.4371000000001</c:v>
                </c:pt>
                <c:pt idx="5">
                  <c:v>-319.67399999999998</c:v>
                </c:pt>
                <c:pt idx="6">
                  <c:v>-1143.7052000000003</c:v>
                </c:pt>
                <c:pt idx="7">
                  <c:v>-206.71370000000002</c:v>
                </c:pt>
                <c:pt idx="8">
                  <c:v>-295.01960000000003</c:v>
                </c:pt>
                <c:pt idx="9">
                  <c:v>-250.52180000000001</c:v>
                </c:pt>
                <c:pt idx="10">
                  <c:v>-63.837900000000005</c:v>
                </c:pt>
                <c:pt idx="11">
                  <c:v>-659.76570000000015</c:v>
                </c:pt>
                <c:pt idx="12">
                  <c:v>-562.678</c:v>
                </c:pt>
                <c:pt idx="13">
                  <c:v>-245.39809999999997</c:v>
                </c:pt>
                <c:pt idx="14">
                  <c:v>-222.28040000000001</c:v>
                </c:pt>
                <c:pt idx="15">
                  <c:v>-474.23479999999995</c:v>
                </c:pt>
                <c:pt idx="16">
                  <c:v>-436.70219999999983</c:v>
                </c:pt>
                <c:pt idx="17">
                  <c:v>-1915.3565999999994</c:v>
                </c:pt>
                <c:pt idx="18">
                  <c:v>-210.13550000000001</c:v>
                </c:pt>
                <c:pt idx="19">
                  <c:v>-539.24369999999976</c:v>
                </c:pt>
                <c:pt idx="20">
                  <c:v>-353.86509999999993</c:v>
                </c:pt>
                <c:pt idx="21">
                  <c:v>-435.40150000000017</c:v>
                </c:pt>
                <c:pt idx="22">
                  <c:v>-372.38689999999974</c:v>
                </c:pt>
                <c:pt idx="23">
                  <c:v>-1098.5466999999996</c:v>
                </c:pt>
                <c:pt idx="24">
                  <c:v>-1743.2650000000003</c:v>
                </c:pt>
                <c:pt idx="25">
                  <c:v>-5152.2744999999986</c:v>
                </c:pt>
                <c:pt idx="26">
                  <c:v>-4708.5621000000019</c:v>
                </c:pt>
                <c:pt idx="27">
                  <c:v>-2933.3222999999998</c:v>
                </c:pt>
                <c:pt idx="28">
                  <c:v>-1200.8201000000001</c:v>
                </c:pt>
              </c:numCache>
            </c:numRef>
          </c:val>
          <c:extLst>
            <c:ext xmlns:c16="http://schemas.microsoft.com/office/drawing/2014/chart" uri="{C3380CC4-5D6E-409C-BE32-E72D297353CC}">
              <c16:uniqueId val="{00000001-C07A-41D1-B949-D25C192C76F4}"/>
            </c:ext>
          </c:extLst>
        </c:ser>
        <c:dLbls>
          <c:showLegendKey val="0"/>
          <c:showVal val="0"/>
          <c:showCatName val="0"/>
          <c:showSerName val="0"/>
          <c:showPercent val="0"/>
          <c:showBubbleSize val="0"/>
        </c:dLbls>
        <c:gapWidth val="36"/>
        <c:overlap val="100"/>
        <c:axId val="235749760"/>
        <c:axId val="235751680"/>
      </c:barChart>
      <c:lineChart>
        <c:grouping val="standard"/>
        <c:varyColors val="0"/>
        <c:ser>
          <c:idx val="2"/>
          <c:order val="2"/>
          <c:tx>
            <c:strRef>
              <c:f>'2020 orgin_destination'!$M$1968</c:f>
              <c:strCache>
                <c:ptCount val="1"/>
                <c:pt idx="0">
                  <c:v>netflow</c:v>
                </c:pt>
              </c:strCache>
            </c:strRef>
          </c:tx>
          <c:spPr>
            <a:ln>
              <a:noFill/>
            </a:ln>
          </c:spPr>
          <c:marker>
            <c:symbol val="circle"/>
            <c:size val="3"/>
            <c:spPr>
              <a:solidFill>
                <a:srgbClr val="FFFF00"/>
              </a:solidFill>
            </c:spPr>
          </c:marker>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'2020 orgin_destination'!$M$1969:$M$1997</c:f>
              <c:numCache>
                <c:formatCode>General</c:formatCode>
                <c:ptCount val="29"/>
                <c:pt idx="0">
                  <c:v>-80.177099999999996</c:v>
                </c:pt>
                <c:pt idx="1">
                  <c:v>-189.78920000000011</c:v>
                </c:pt>
                <c:pt idx="2">
                  <c:v>62.008700000000204</c:v>
                </c:pt>
                <c:pt idx="3">
                  <c:v>-229.39509999999979</c:v>
                </c:pt>
                <c:pt idx="4">
                  <c:v>-131.43170000000003</c:v>
                </c:pt>
                <c:pt idx="5">
                  <c:v>-199.08099999999999</c:v>
                </c:pt>
                <c:pt idx="6">
                  <c:v>-756.60090000000037</c:v>
                </c:pt>
                <c:pt idx="7">
                  <c:v>-19.243399999999951</c:v>
                </c:pt>
                <c:pt idx="8">
                  <c:v>-135.38380000000004</c:v>
                </c:pt>
                <c:pt idx="9">
                  <c:v>-31.504599999999954</c:v>
                </c:pt>
                <c:pt idx="10">
                  <c:v>-16.880900000000004</c:v>
                </c:pt>
                <c:pt idx="11">
                  <c:v>-418.26900000000018</c:v>
                </c:pt>
                <c:pt idx="12">
                  <c:v>-283.22200000000009</c:v>
                </c:pt>
                <c:pt idx="13">
                  <c:v>-53.402499999999975</c:v>
                </c:pt>
                <c:pt idx="14">
                  <c:v>-78.6755</c:v>
                </c:pt>
                <c:pt idx="15">
                  <c:v>-269.83049999999992</c:v>
                </c:pt>
                <c:pt idx="16">
                  <c:v>-126.06769999999983</c:v>
                </c:pt>
                <c:pt idx="17" formatCode="#,##0">
                  <c:v>-1216.3840999999998</c:v>
                </c:pt>
                <c:pt idx="18">
                  <c:v>-103.6932</c:v>
                </c:pt>
                <c:pt idx="19">
                  <c:v>-229.52719999999982</c:v>
                </c:pt>
                <c:pt idx="20">
                  <c:v>-37.637299999999811</c:v>
                </c:pt>
                <c:pt idx="21">
                  <c:v>-280.01540000000017</c:v>
                </c:pt>
                <c:pt idx="22">
                  <c:v>-179.90939999999969</c:v>
                </c:pt>
                <c:pt idx="23">
                  <c:v>140.77470000000039</c:v>
                </c:pt>
                <c:pt idx="24" formatCode="#,##0">
                  <c:v>-764.10860000000014</c:v>
                </c:pt>
                <c:pt idx="25" formatCode="#,##0">
                  <c:v>-1604.8239999999987</c:v>
                </c:pt>
                <c:pt idx="26" formatCode="#,##0">
                  <c:v>-2157.1083000000012</c:v>
                </c:pt>
                <c:pt idx="27">
                  <c:v>-1292.3934999999999</c:v>
                </c:pt>
                <c:pt idx="28">
                  <c:v>-243.40040000000033</c:v>
                </c:pt>
              </c:numCache>
            </c:numRef>
          </c:val>
          <c:smooth val="0"/>
          <c:extLst>
            <c:ext xmlns:c16="http://schemas.microsoft.com/office/drawing/2014/chart" uri="{C3380CC4-5D6E-409C-BE32-E72D297353CC}">
              <c16:uniqueId val="{00000002-C07A-41D1-B949-D25C192C76F4}"/>
            </c:ext>
          </c:extLst>
        </c:ser>
        <c:dLbls>
          <c:showLegendKey val="0"/>
          <c:showVal val="0"/>
          <c:showCatName val="0"/>
          <c:showSerName val="0"/>
          <c:showPercent val="0"/>
          <c:showBubbleSize val="0"/>
        </c:dLbls>
        <c:marker val="1"/>
        <c:smooth val="0"/>
        <c:axId val="235749760"/>
        <c:axId val="235751680"/>
      </c:lineChart>
      <c:catAx>
        <c:axId val="235749760"/>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5751680"/>
        <c:crosses val="autoZero"/>
        <c:auto val="1"/>
        <c:lblAlgn val="ctr"/>
        <c:lblOffset val="100"/>
        <c:noMultiLvlLbl val="0"/>
      </c:catAx>
      <c:valAx>
        <c:axId val="235751680"/>
        <c:scaling>
          <c:orientation val="minMax"/>
          <c:max val="4000"/>
          <c:min val="-6000"/>
        </c:scaling>
        <c:delete val="0"/>
        <c:axPos val="l"/>
        <c:majorGridlines>
          <c:spPr>
            <a:ln>
              <a:prstDash val="sysDash"/>
            </a:ln>
          </c:spPr>
        </c:majorGridlines>
        <c:numFmt formatCode="General"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5749760"/>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population.census@birmingham.gov.uk.
0121 303 4208 </c:oddFooter>
    </c:headerFooter>
    <c:pageMargins b="0.74803149606299213" l="0.70866141732283472" r="0.70866141732283472" t="0.74803149606299213" header="0.31496062992125984" footer="0.31496062992125984"/>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Calibri"/>
                <a:ea typeface="Calibri"/>
                <a:cs typeface="Calibri"/>
              </a:defRPr>
            </a:pPr>
            <a:r>
              <a:rPr lang="en-GB"/>
              <a:t>2020 internal  migration flows between Birmingham and  LAs in the West Mids  - Pensioners</a:t>
            </a:r>
          </a:p>
        </c:rich>
      </c:tx>
      <c:overlay val="0"/>
    </c:title>
    <c:autoTitleDeleted val="0"/>
    <c:plotArea>
      <c:layout/>
      <c:barChart>
        <c:barDir val="col"/>
        <c:grouping val="clustered"/>
        <c:varyColors val="0"/>
        <c:ser>
          <c:idx val="0"/>
          <c:order val="0"/>
          <c:tx>
            <c:strRef>
              <c:f>'2020 orgin_destination'!$H$1968</c:f>
              <c:strCache>
                <c:ptCount val="1"/>
                <c:pt idx="0">
                  <c:v>inflow pensioner</c:v>
                </c:pt>
              </c:strCache>
            </c:strRef>
          </c:tx>
          <c:spPr>
            <a:solidFill>
              <a:srgbClr val="FFCCFF"/>
            </a:solidFill>
          </c:spPr>
          <c:invertIfNegative val="0"/>
          <c:cat>
            <c:strRef>
              <c:f>'2020 orgin_destination'!$A$1969:$A$1997</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'2020 orgin_destination'!$H$1969:$H$1997</c:f>
              <c:numCache>
                <c:formatCode>General</c:formatCode>
                <c:ptCount val="29"/>
                <c:pt idx="0">
                  <c:v>3.9085999999999999</c:v>
                </c:pt>
                <c:pt idx="1">
                  <c:v>12.324699999999998</c:v>
                </c:pt>
                <c:pt idx="2">
                  <c:v>6.4422999999999995</c:v>
                </c:pt>
                <c:pt idx="3">
                  <c:v>9.5840000000000014</c:v>
                </c:pt>
                <c:pt idx="4">
                  <c:v>8.0407000000000011</c:v>
                </c:pt>
                <c:pt idx="5">
                  <c:v>3.6725000000000003</c:v>
                </c:pt>
                <c:pt idx="6">
                  <c:v>55.593600000000002</c:v>
                </c:pt>
                <c:pt idx="7">
                  <c:v>2.7957999999999998</c:v>
                </c:pt>
                <c:pt idx="8">
                  <c:v>13.100099999999999</c:v>
                </c:pt>
                <c:pt idx="9">
                  <c:v>7.8159999999999998</c:v>
                </c:pt>
                <c:pt idx="10">
                  <c:v>1.3236000000000001</c:v>
                </c:pt>
                <c:pt idx="11">
                  <c:v>23.505400000000002</c:v>
                </c:pt>
                <c:pt idx="12">
                  <c:v>18.079899999999999</c:v>
                </c:pt>
                <c:pt idx="13">
                  <c:v>7.2372999999999994</c:v>
                </c:pt>
                <c:pt idx="14">
                  <c:v>1.2072000000000001</c:v>
                </c:pt>
                <c:pt idx="15">
                  <c:v>15.655500000000002</c:v>
                </c:pt>
                <c:pt idx="16">
                  <c:v>8.3722999999999992</c:v>
                </c:pt>
                <c:pt idx="17">
                  <c:v>72.606800000000007</c:v>
                </c:pt>
                <c:pt idx="18">
                  <c:v>1.2992999999999999</c:v>
                </c:pt>
                <c:pt idx="19">
                  <c:v>21.184699999999999</c:v>
                </c:pt>
                <c:pt idx="20">
                  <c:v>2.3090000000000002</c:v>
                </c:pt>
                <c:pt idx="21">
                  <c:v>2.7180999999999997</c:v>
                </c:pt>
                <c:pt idx="22">
                  <c:v>16.963799999999999</c:v>
                </c:pt>
                <c:pt idx="23">
                  <c:v>17.2058</c:v>
                </c:pt>
                <c:pt idx="24">
                  <c:v>54.427899999999987</c:v>
                </c:pt>
                <c:pt idx="25">
                  <c:v>190.95620000000005</c:v>
                </c:pt>
                <c:pt idx="26">
                  <c:v>216.19770000000011</c:v>
                </c:pt>
                <c:pt idx="27">
                  <c:v>105.01180000000002</c:v>
                </c:pt>
                <c:pt idx="28">
                  <c:v>16.589199999999998</c:v>
                </c:pt>
              </c:numCache>
            </c:numRef>
          </c:val>
          <c:extLst>
            <c:ext xmlns:c16="http://schemas.microsoft.com/office/drawing/2014/chart" uri="{C3380CC4-5D6E-409C-BE32-E72D297353CC}">
              <c16:uniqueId val="{00000000-9517-4BF7-8EE6-3D1390D2F8FE}"/>
            </c:ext>
          </c:extLst>
        </c:ser>
        <c:ser>
          <c:idx val="1"/>
          <c:order val="1"/>
          <c:tx>
            <c:strRef>
              <c:f>'2020 orgin_destination'!$I$1968</c:f>
              <c:strCache>
                <c:ptCount val="1"/>
                <c:pt idx="0">
                  <c:v>outflow pensioner</c:v>
                </c:pt>
              </c:strCache>
            </c:strRef>
          </c:tx>
          <c:spPr>
            <a:solidFill>
              <a:schemeClr val="accent5">
                <a:lumMod val="50000"/>
              </a:schemeClr>
            </a:solidFill>
          </c:spPr>
          <c:invertIfNegative val="0"/>
          <c:cat>
            <c:strRef>
              <c:f>'2020 orgin_destination'!$A$1969:$A$1997</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'2020 orgin_destination'!$I$1969:$I$1997</c:f>
              <c:numCache>
                <c:formatCode>#,##0</c:formatCode>
                <c:ptCount val="29"/>
                <c:pt idx="0">
                  <c:v>-13.210300000000002</c:v>
                </c:pt>
                <c:pt idx="1">
                  <c:v>-25.7881</c:v>
                </c:pt>
                <c:pt idx="2">
                  <c:v>-1.2761</c:v>
                </c:pt>
                <c:pt idx="3">
                  <c:v>-40.969800000000006</c:v>
                </c:pt>
                <c:pt idx="4">
                  <c:v>-10.454499999999999</c:v>
                </c:pt>
                <c:pt idx="5">
                  <c:v>-10.2165</c:v>
                </c:pt>
                <c:pt idx="6">
                  <c:v>-141.0179</c:v>
                </c:pt>
                <c:pt idx="7">
                  <c:v>-1.2682</c:v>
                </c:pt>
                <c:pt idx="8">
                  <c:v>-21.611799999999995</c:v>
                </c:pt>
                <c:pt idx="9">
                  <c:v>-13.008500000000002</c:v>
                </c:pt>
                <c:pt idx="10">
                  <c:v>-3.9450000000000003</c:v>
                </c:pt>
                <c:pt idx="11">
                  <c:v>-47.998899999999999</c:v>
                </c:pt>
                <c:pt idx="12">
                  <c:v>-62.12</c:v>
                </c:pt>
                <c:pt idx="13">
                  <c:v>-10.1271</c:v>
                </c:pt>
                <c:pt idx="14">
                  <c:v>-11.371700000000001</c:v>
                </c:pt>
                <c:pt idx="15">
                  <c:v>-56.820399999999999</c:v>
                </c:pt>
                <c:pt idx="16">
                  <c:v>-12.379799999999999</c:v>
                </c:pt>
                <c:pt idx="17">
                  <c:v>-201.87149999999997</c:v>
                </c:pt>
                <c:pt idx="18">
                  <c:v>-27.708300000000008</c:v>
                </c:pt>
                <c:pt idx="19">
                  <c:v>-28.324999999999999</c:v>
                </c:pt>
                <c:pt idx="20">
                  <c:v>-9.5449000000000002</c:v>
                </c:pt>
                <c:pt idx="21">
                  <c:v>-38.803399999999996</c:v>
                </c:pt>
                <c:pt idx="22">
                  <c:v>-36.683499999999995</c:v>
                </c:pt>
                <c:pt idx="23">
                  <c:v>-12.4251</c:v>
                </c:pt>
                <c:pt idx="24">
                  <c:v>-79.513100000000009</c:v>
                </c:pt>
                <c:pt idx="25">
                  <c:v>-209.7517</c:v>
                </c:pt>
                <c:pt idx="26">
                  <c:v>-339.86879999999996</c:v>
                </c:pt>
                <c:pt idx="27">
                  <c:v>-129.12270000000004</c:v>
                </c:pt>
                <c:pt idx="28">
                  <c:v>-34.551400000000001</c:v>
                </c:pt>
              </c:numCache>
            </c:numRef>
          </c:val>
          <c:extLst>
            <c:ext xmlns:c16="http://schemas.microsoft.com/office/drawing/2014/chart" uri="{C3380CC4-5D6E-409C-BE32-E72D297353CC}">
              <c16:uniqueId val="{00000001-9517-4BF7-8EE6-3D1390D2F8FE}"/>
            </c:ext>
          </c:extLst>
        </c:ser>
        <c:dLbls>
          <c:showLegendKey val="0"/>
          <c:showVal val="0"/>
          <c:showCatName val="0"/>
          <c:showSerName val="0"/>
          <c:showPercent val="0"/>
          <c:showBubbleSize val="0"/>
        </c:dLbls>
        <c:gapWidth val="36"/>
        <c:overlap val="100"/>
        <c:axId val="235791872"/>
        <c:axId val="235793792"/>
      </c:barChart>
      <c:lineChart>
        <c:grouping val="standard"/>
        <c:varyColors val="0"/>
        <c:ser>
          <c:idx val="2"/>
          <c:order val="2"/>
          <c:tx>
            <c:strRef>
              <c:f>'2020 orgin_destination'!$J$1968</c:f>
              <c:strCache>
                <c:ptCount val="1"/>
                <c:pt idx="0">
                  <c:v>netflow pensioner</c:v>
                </c:pt>
              </c:strCache>
            </c:strRef>
          </c:tx>
          <c:spPr>
            <a:ln>
              <a:noFill/>
            </a:ln>
          </c:spPr>
          <c:marker>
            <c:symbol val="circle"/>
            <c:size val="5"/>
            <c:spPr>
              <a:solidFill>
                <a:srgbClr val="FFFF00"/>
              </a:solidFill>
            </c:spPr>
          </c:marker>
          <c:cat>
            <c:strRef>
              <c:f>'2019'!$A$1968:$A$1996</c:f>
              <c:strCache>
                <c:ptCount val="29"/>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pt idx="28">
                  <c:v>Staffordshire Moorlands</c:v>
                </c:pt>
              </c:strCache>
            </c:strRef>
          </c:cat>
          <c:val>
            <c:numRef>
              <c:f>'2020 orgin_destination'!$J$1969:$J$1997</c:f>
              <c:numCache>
                <c:formatCode>General</c:formatCode>
                <c:ptCount val="29"/>
                <c:pt idx="0">
                  <c:v>-9.3017000000000021</c:v>
                </c:pt>
                <c:pt idx="1">
                  <c:v>-13.463400000000002</c:v>
                </c:pt>
                <c:pt idx="2">
                  <c:v>5.1661999999999999</c:v>
                </c:pt>
                <c:pt idx="3">
                  <c:v>-31.385800000000003</c:v>
                </c:pt>
                <c:pt idx="4">
                  <c:v>-2.4137999999999984</c:v>
                </c:pt>
                <c:pt idx="5">
                  <c:v>-6.5439999999999996</c:v>
                </c:pt>
                <c:pt idx="6">
                  <c:v>-85.424299999999988</c:v>
                </c:pt>
                <c:pt idx="7">
                  <c:v>1.5275999999999998</c:v>
                </c:pt>
                <c:pt idx="8">
                  <c:v>-8.5116999999999958</c:v>
                </c:pt>
                <c:pt idx="9">
                  <c:v>-5.1925000000000017</c:v>
                </c:pt>
                <c:pt idx="10">
                  <c:v>-2.6214000000000004</c:v>
                </c:pt>
                <c:pt idx="11">
                  <c:v>-24.493499999999997</c:v>
                </c:pt>
                <c:pt idx="12">
                  <c:v>-44.040099999999995</c:v>
                </c:pt>
                <c:pt idx="13">
                  <c:v>-2.889800000000001</c:v>
                </c:pt>
                <c:pt idx="14">
                  <c:v>-10.1645</c:v>
                </c:pt>
                <c:pt idx="15">
                  <c:v>-41.164899999999996</c:v>
                </c:pt>
                <c:pt idx="16">
                  <c:v>-4.0075000000000003</c:v>
                </c:pt>
                <c:pt idx="17">
                  <c:v>-129.26469999999995</c:v>
                </c:pt>
                <c:pt idx="18">
                  <c:v>-26.40900000000001</c:v>
                </c:pt>
                <c:pt idx="19">
                  <c:v>-7.1402999999999999</c:v>
                </c:pt>
                <c:pt idx="20">
                  <c:v>-7.2359</c:v>
                </c:pt>
                <c:pt idx="21">
                  <c:v>-36.085299999999997</c:v>
                </c:pt>
                <c:pt idx="22">
                  <c:v>-19.719699999999996</c:v>
                </c:pt>
                <c:pt idx="23">
                  <c:v>4.7806999999999995</c:v>
                </c:pt>
                <c:pt idx="24">
                  <c:v>-25.085200000000022</c:v>
                </c:pt>
                <c:pt idx="25">
                  <c:v>-18.795499999999947</c:v>
                </c:pt>
                <c:pt idx="26">
                  <c:v>-123.67109999999985</c:v>
                </c:pt>
                <c:pt idx="27">
                  <c:v>-24.110900000000015</c:v>
                </c:pt>
                <c:pt idx="28">
                  <c:v>-17.962200000000003</c:v>
                </c:pt>
              </c:numCache>
            </c:numRef>
          </c:val>
          <c:smooth val="0"/>
          <c:extLst>
            <c:ext xmlns:c16="http://schemas.microsoft.com/office/drawing/2014/chart" uri="{C3380CC4-5D6E-409C-BE32-E72D297353CC}">
              <c16:uniqueId val="{00000002-9517-4BF7-8EE6-3D1390D2F8FE}"/>
            </c:ext>
          </c:extLst>
        </c:ser>
        <c:dLbls>
          <c:showLegendKey val="0"/>
          <c:showVal val="0"/>
          <c:showCatName val="0"/>
          <c:showSerName val="0"/>
          <c:showPercent val="0"/>
          <c:showBubbleSize val="0"/>
        </c:dLbls>
        <c:marker val="1"/>
        <c:smooth val="0"/>
        <c:axId val="235791872"/>
        <c:axId val="235793792"/>
      </c:lineChart>
      <c:catAx>
        <c:axId val="235791872"/>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5793792"/>
        <c:crosses val="autoZero"/>
        <c:auto val="1"/>
        <c:lblAlgn val="ctr"/>
        <c:lblOffset val="100"/>
        <c:noMultiLvlLbl val="0"/>
      </c:catAx>
      <c:valAx>
        <c:axId val="235793792"/>
        <c:scaling>
          <c:orientation val="minMax"/>
          <c:max val="300"/>
          <c:min val="-400"/>
        </c:scaling>
        <c:delete val="0"/>
        <c:axPos val="l"/>
        <c:majorGridlines>
          <c:spPr>
            <a:ln>
              <a:prstDash val="sysDash"/>
            </a:ln>
          </c:spPr>
        </c:majorGridlines>
        <c:numFmt formatCode="General"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5791872"/>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2019&amp;11
&amp;R&amp;7Transport &amp; Connectivity,Inclusive Growth Directorate, 
www.birmingham.gov.uk/census, brenda.henry@birmingham.gov.uk,
0121 303 4208 </c:oddFooter>
    </c:headerFooter>
    <c:pageMargins b="0.74803149606299213" l="0.70866141732283472" r="0.70866141732283472" t="0.74803149606299213" header="0.31496062992125984" footer="0.31496062992125984"/>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333333"/>
                </a:solidFill>
                <a:latin typeface="Calibri"/>
                <a:ea typeface="Calibri"/>
                <a:cs typeface="Calibri"/>
              </a:defRPr>
            </a:pPr>
            <a:r>
              <a:rPr lang="en-GB"/>
              <a:t>2020 Internal migration flows between Birmingham and  LAs in the West Midlands - Working  Age</a:t>
            </a:r>
          </a:p>
        </c:rich>
      </c:tx>
      <c:overlay val="0"/>
    </c:title>
    <c:autoTitleDeleted val="0"/>
    <c:plotArea>
      <c:layout/>
      <c:barChart>
        <c:barDir val="col"/>
        <c:grouping val="clustered"/>
        <c:varyColors val="0"/>
        <c:ser>
          <c:idx val="0"/>
          <c:order val="0"/>
          <c:tx>
            <c:strRef>
              <c:f>'2020 orgin_destination'!$E$1968</c:f>
              <c:strCache>
                <c:ptCount val="1"/>
                <c:pt idx="0">
                  <c:v>inflow</c:v>
                </c:pt>
              </c:strCache>
            </c:strRef>
          </c:tx>
          <c:spPr>
            <a:solidFill>
              <a:srgbClr val="FFCCFF"/>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'2020 orgin_destination'!$E$1969:$E$1997</c:f>
              <c:numCache>
                <c:formatCode>General</c:formatCode>
                <c:ptCount val="29"/>
                <c:pt idx="0">
                  <c:v>126.00430000000001</c:v>
                </c:pt>
                <c:pt idx="1">
                  <c:v>233.27379999999991</c:v>
                </c:pt>
                <c:pt idx="2">
                  <c:v>323.96030000000019</c:v>
                </c:pt>
                <c:pt idx="3">
                  <c:v>262.15400000000005</c:v>
                </c:pt>
                <c:pt idx="4">
                  <c:v>145.25870000000006</c:v>
                </c:pt>
                <c:pt idx="5">
                  <c:v>113.09609999999999</c:v>
                </c:pt>
                <c:pt idx="6">
                  <c:v>303.70150000000007</c:v>
                </c:pt>
                <c:pt idx="7">
                  <c:v>179.52630000000005</c:v>
                </c:pt>
                <c:pt idx="8">
                  <c:v>140.1464</c:v>
                </c:pt>
                <c:pt idx="9">
                  <c:v>187.52200000000005</c:v>
                </c:pt>
                <c:pt idx="10">
                  <c:v>43.011800000000001</c:v>
                </c:pt>
                <c:pt idx="11">
                  <c:v>191.58249999999995</c:v>
                </c:pt>
                <c:pt idx="12">
                  <c:v>217.1363999999999</c:v>
                </c:pt>
                <c:pt idx="13">
                  <c:v>164.2422</c:v>
                </c:pt>
                <c:pt idx="14">
                  <c:v>123.15770000000002</c:v>
                </c:pt>
                <c:pt idx="15">
                  <c:v>173.7312</c:v>
                </c:pt>
                <c:pt idx="16">
                  <c:v>282.27480000000003</c:v>
                </c:pt>
                <c:pt idx="17">
                  <c:v>537.63049999999976</c:v>
                </c:pt>
                <c:pt idx="18">
                  <c:v>100.21259999999999</c:v>
                </c:pt>
                <c:pt idx="19">
                  <c:v>248.82839999999993</c:v>
                </c:pt>
                <c:pt idx="20">
                  <c:v>304.80330000000009</c:v>
                </c:pt>
                <c:pt idx="21">
                  <c:v>144.10290000000001</c:v>
                </c:pt>
                <c:pt idx="22">
                  <c:v>152.37320000000005</c:v>
                </c:pt>
                <c:pt idx="23" formatCode="#,##0">
                  <c:v>1112.0627000000002</c:v>
                </c:pt>
                <c:pt idx="24" formatCode="#,##0">
                  <c:v>814.09870000000024</c:v>
                </c:pt>
                <c:pt idx="25" formatCode="#,##0">
                  <c:v>2667.2048</c:v>
                </c:pt>
                <c:pt idx="26" formatCode="#,##0">
                  <c:v>1895.6098000000004</c:v>
                </c:pt>
                <c:pt idx="27">
                  <c:v>1217.8718999999999</c:v>
                </c:pt>
                <c:pt idx="28" formatCode="#,##0">
                  <c:v>825.01829999999984</c:v>
                </c:pt>
              </c:numCache>
            </c:numRef>
          </c:val>
          <c:extLst>
            <c:ext xmlns:c16="http://schemas.microsoft.com/office/drawing/2014/chart" uri="{C3380CC4-5D6E-409C-BE32-E72D297353CC}">
              <c16:uniqueId val="{00000000-F614-445B-A0D9-B9EEF8148786}"/>
            </c:ext>
          </c:extLst>
        </c:ser>
        <c:ser>
          <c:idx val="1"/>
          <c:order val="1"/>
          <c:tx>
            <c:strRef>
              <c:f>'2020 orgin_destination'!$F$1968</c:f>
              <c:strCache>
                <c:ptCount val="1"/>
                <c:pt idx="0">
                  <c:v>outflow</c:v>
                </c:pt>
              </c:strCache>
            </c:strRef>
          </c:tx>
          <c:spPr>
            <a:solidFill>
              <a:schemeClr val="accent5">
                <a:lumMod val="50000"/>
              </a:schemeClr>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'2020 orgin_destination'!$F$1969:$F$1997</c:f>
              <c:numCache>
                <c:formatCode>#,##0</c:formatCode>
                <c:ptCount val="29"/>
                <c:pt idx="0">
                  <c:v>-175.21720000000002</c:v>
                </c:pt>
                <c:pt idx="1">
                  <c:v>-347.85239999999999</c:v>
                </c:pt>
                <c:pt idx="2">
                  <c:v>-266.75009999999997</c:v>
                </c:pt>
                <c:pt idx="3">
                  <c:v>-405.82509999999985</c:v>
                </c:pt>
                <c:pt idx="4">
                  <c:v>-238.29950000000011</c:v>
                </c:pt>
                <c:pt idx="5">
                  <c:v>-245.59399999999997</c:v>
                </c:pt>
                <c:pt idx="6">
                  <c:v>-799.89740000000029</c:v>
                </c:pt>
                <c:pt idx="7">
                  <c:v>-193.667</c:v>
                </c:pt>
                <c:pt idx="8">
                  <c:v>-228.95610000000002</c:v>
                </c:pt>
                <c:pt idx="9">
                  <c:v>-200.71300000000002</c:v>
                </c:pt>
                <c:pt idx="10">
                  <c:v>-46.978300000000004</c:v>
                </c:pt>
                <c:pt idx="11">
                  <c:v>-502.48460000000006</c:v>
                </c:pt>
                <c:pt idx="12">
                  <c:v>-414.70930000000004</c:v>
                </c:pt>
                <c:pt idx="13">
                  <c:v>-195.23759999999996</c:v>
                </c:pt>
                <c:pt idx="14">
                  <c:v>-182.1414</c:v>
                </c:pt>
                <c:pt idx="15">
                  <c:v>-352.87629999999996</c:v>
                </c:pt>
                <c:pt idx="16">
                  <c:v>-377.64519999999987</c:v>
                </c:pt>
                <c:pt idx="17">
                  <c:v>-1285.1071999999995</c:v>
                </c:pt>
                <c:pt idx="18">
                  <c:v>-163.44999999999999</c:v>
                </c:pt>
                <c:pt idx="19">
                  <c:v>-411.92549999999972</c:v>
                </c:pt>
                <c:pt idx="20">
                  <c:v>-317.22499999999997</c:v>
                </c:pt>
                <c:pt idx="21">
                  <c:v>-338.41300000000018</c:v>
                </c:pt>
                <c:pt idx="22">
                  <c:v>-270.59239999999977</c:v>
                </c:pt>
                <c:pt idx="23">
                  <c:v>-989.37569999999971</c:v>
                </c:pt>
                <c:pt idx="24">
                  <c:v>-1366.1091000000001</c:v>
                </c:pt>
                <c:pt idx="25">
                  <c:v>-3778.8072999999995</c:v>
                </c:pt>
                <c:pt idx="26">
                  <c:v>-3246.741100000002</c:v>
                </c:pt>
                <c:pt idx="27">
                  <c:v>-2115.4114</c:v>
                </c:pt>
                <c:pt idx="28">
                  <c:v>-975.66830000000016</c:v>
                </c:pt>
              </c:numCache>
            </c:numRef>
          </c:val>
          <c:extLst>
            <c:ext xmlns:c16="http://schemas.microsoft.com/office/drawing/2014/chart" uri="{C3380CC4-5D6E-409C-BE32-E72D297353CC}">
              <c16:uniqueId val="{00000001-F614-445B-A0D9-B9EEF8148786}"/>
            </c:ext>
          </c:extLst>
        </c:ser>
        <c:dLbls>
          <c:showLegendKey val="0"/>
          <c:showVal val="0"/>
          <c:showCatName val="0"/>
          <c:showSerName val="0"/>
          <c:showPercent val="0"/>
          <c:showBubbleSize val="0"/>
        </c:dLbls>
        <c:gapWidth val="36"/>
        <c:overlap val="100"/>
        <c:axId val="235960960"/>
        <c:axId val="235963136"/>
      </c:barChart>
      <c:lineChart>
        <c:grouping val="standard"/>
        <c:varyColors val="0"/>
        <c:ser>
          <c:idx val="2"/>
          <c:order val="2"/>
          <c:tx>
            <c:strRef>
              <c:f>'2020 orgin_destination'!$G$1968</c:f>
              <c:strCache>
                <c:ptCount val="1"/>
                <c:pt idx="0">
                  <c:v>netflow</c:v>
                </c:pt>
              </c:strCache>
            </c:strRef>
          </c:tx>
          <c:spPr>
            <a:ln>
              <a:noFill/>
            </a:ln>
          </c:spPr>
          <c:marker>
            <c:symbol val="circle"/>
            <c:size val="4"/>
            <c:spPr>
              <a:solidFill>
                <a:srgbClr val="FFFF00"/>
              </a:solidFill>
            </c:spPr>
          </c:marker>
          <c:cat>
            <c:strRef>
              <c:f>'2019'!$A$1968:$A$1996</c:f>
              <c:strCache>
                <c:ptCount val="29"/>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pt idx="28">
                  <c:v>Staffordshire Moorlands</c:v>
                </c:pt>
              </c:strCache>
            </c:strRef>
          </c:cat>
          <c:val>
            <c:numRef>
              <c:f>'2020 orgin_destination'!$G$1969:$G$1997</c:f>
              <c:numCache>
                <c:formatCode>General</c:formatCode>
                <c:ptCount val="29"/>
                <c:pt idx="0">
                  <c:v>-49.212900000000005</c:v>
                </c:pt>
                <c:pt idx="1">
                  <c:v>-114.57860000000008</c:v>
                </c:pt>
                <c:pt idx="2">
                  <c:v>57.210200000000214</c:v>
                </c:pt>
                <c:pt idx="3">
                  <c:v>-143.6710999999998</c:v>
                </c:pt>
                <c:pt idx="4">
                  <c:v>-93.040800000000047</c:v>
                </c:pt>
                <c:pt idx="5">
                  <c:v>-132.49789999999996</c:v>
                </c:pt>
                <c:pt idx="6">
                  <c:v>-496.19590000000022</c:v>
                </c:pt>
                <c:pt idx="7">
                  <c:v>-14.140699999999953</c:v>
                </c:pt>
                <c:pt idx="8">
                  <c:v>-88.809700000000021</c:v>
                </c:pt>
                <c:pt idx="9">
                  <c:v>-13.190999999999974</c:v>
                </c:pt>
                <c:pt idx="10">
                  <c:v>-3.9665000000000035</c:v>
                </c:pt>
                <c:pt idx="11">
                  <c:v>-310.90210000000013</c:v>
                </c:pt>
                <c:pt idx="12">
                  <c:v>-197.57290000000015</c:v>
                </c:pt>
                <c:pt idx="13">
                  <c:v>-30.995399999999961</c:v>
                </c:pt>
                <c:pt idx="14">
                  <c:v>-58.983699999999985</c:v>
                </c:pt>
                <c:pt idx="15">
                  <c:v>-179.14509999999996</c:v>
                </c:pt>
                <c:pt idx="16">
                  <c:v>-95.370399999999847</c:v>
                </c:pt>
                <c:pt idx="17">
                  <c:v>-747.47669999999971</c:v>
                </c:pt>
                <c:pt idx="18">
                  <c:v>-63.237399999999994</c:v>
                </c:pt>
                <c:pt idx="19">
                  <c:v>-163.09709999999978</c:v>
                </c:pt>
                <c:pt idx="20">
                  <c:v>-12.421699999999873</c:v>
                </c:pt>
                <c:pt idx="21">
                  <c:v>-194.31010000000018</c:v>
                </c:pt>
                <c:pt idx="22">
                  <c:v>-118.21919999999972</c:v>
                </c:pt>
                <c:pt idx="23">
                  <c:v>122.68700000000047</c:v>
                </c:pt>
                <c:pt idx="24" formatCode="#,##0">
                  <c:v>-552.01039999999989</c:v>
                </c:pt>
                <c:pt idx="25" formatCode="#,##0">
                  <c:v>-1111.6024999999995</c:v>
                </c:pt>
                <c:pt idx="26" formatCode="#,##0">
                  <c:v>-1351.1313000000016</c:v>
                </c:pt>
                <c:pt idx="27">
                  <c:v>-897.53950000000009</c:v>
                </c:pt>
                <c:pt idx="28">
                  <c:v>-150.65000000000032</c:v>
                </c:pt>
              </c:numCache>
            </c:numRef>
          </c:val>
          <c:smooth val="0"/>
          <c:extLst>
            <c:ext xmlns:c16="http://schemas.microsoft.com/office/drawing/2014/chart" uri="{C3380CC4-5D6E-409C-BE32-E72D297353CC}">
              <c16:uniqueId val="{00000002-F614-445B-A0D9-B9EEF8148786}"/>
            </c:ext>
          </c:extLst>
        </c:ser>
        <c:dLbls>
          <c:showLegendKey val="0"/>
          <c:showVal val="0"/>
          <c:showCatName val="0"/>
          <c:showSerName val="0"/>
          <c:showPercent val="0"/>
          <c:showBubbleSize val="0"/>
        </c:dLbls>
        <c:marker val="1"/>
        <c:smooth val="0"/>
        <c:axId val="235960960"/>
        <c:axId val="235963136"/>
      </c:lineChart>
      <c:catAx>
        <c:axId val="235960960"/>
        <c:scaling>
          <c:orientation val="minMax"/>
        </c:scaling>
        <c:delete val="0"/>
        <c:axPos val="b"/>
        <c:numFmt formatCode="General" sourceLinked="1"/>
        <c:majorTickMark val="out"/>
        <c:minorTickMark val="none"/>
        <c:tickLblPos val="low"/>
        <c:txPr>
          <a:bodyPr rot="5400000" vert="horz"/>
          <a:lstStyle/>
          <a:p>
            <a:pPr>
              <a:defRPr sz="800" b="0" i="0" u="none" strike="noStrike" baseline="0">
                <a:solidFill>
                  <a:srgbClr val="333333"/>
                </a:solidFill>
                <a:latin typeface="Tahoma"/>
                <a:ea typeface="Tahoma"/>
                <a:cs typeface="Tahoma"/>
              </a:defRPr>
            </a:pPr>
            <a:endParaRPr lang="en-US"/>
          </a:p>
        </c:txPr>
        <c:crossAx val="235963136"/>
        <c:crosses val="autoZero"/>
        <c:auto val="1"/>
        <c:lblAlgn val="ctr"/>
        <c:lblOffset val="100"/>
        <c:noMultiLvlLbl val="0"/>
      </c:catAx>
      <c:valAx>
        <c:axId val="235963136"/>
        <c:scaling>
          <c:orientation val="minMax"/>
        </c:scaling>
        <c:delete val="0"/>
        <c:axPos val="l"/>
        <c:majorGridlines>
          <c:spPr>
            <a:ln>
              <a:prstDash val="sysDash"/>
            </a:ln>
          </c:spPr>
        </c:majorGridlines>
        <c:numFmt formatCode="General"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5960960"/>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Calibri"/>
                <a:ea typeface="Calibri"/>
                <a:cs typeface="Calibri"/>
              </a:defRPr>
            </a:pPr>
            <a:r>
              <a:rPr lang="en-GB"/>
              <a:t>2019 internal  migration flows between Birmingham and  LAs in the West Mids  - Pensioners</a:t>
            </a:r>
          </a:p>
        </c:rich>
      </c:tx>
      <c:overlay val="0"/>
    </c:title>
    <c:autoTitleDeleted val="0"/>
    <c:plotArea>
      <c:layout/>
      <c:barChart>
        <c:barDir val="col"/>
        <c:grouping val="clustered"/>
        <c:varyColors val="0"/>
        <c:ser>
          <c:idx val="0"/>
          <c:order val="0"/>
          <c:tx>
            <c:strRef>
              <c:f>'2019'!$H$1967</c:f>
              <c:strCache>
                <c:ptCount val="1"/>
                <c:pt idx="0">
                  <c:v>inflow pensioner</c:v>
                </c:pt>
              </c:strCache>
            </c:strRef>
          </c:tx>
          <c:spPr>
            <a:solidFill>
              <a:srgbClr val="FFCCFF"/>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'2019'!$H$1968:$H$1994</c:f>
              <c:numCache>
                <c:formatCode>General</c:formatCode>
                <c:ptCount val="27"/>
                <c:pt idx="0">
                  <c:v>318</c:v>
                </c:pt>
                <c:pt idx="1">
                  <c:v>168</c:v>
                </c:pt>
                <c:pt idx="2">
                  <c:v>158</c:v>
                </c:pt>
                <c:pt idx="3">
                  <c:v>75</c:v>
                </c:pt>
                <c:pt idx="4">
                  <c:v>57</c:v>
                </c:pt>
                <c:pt idx="5">
                  <c:v>63</c:v>
                </c:pt>
                <c:pt idx="6">
                  <c:v>79</c:v>
                </c:pt>
                <c:pt idx="7">
                  <c:v>18</c:v>
                </c:pt>
                <c:pt idx="8">
                  <c:v>21</c:v>
                </c:pt>
                <c:pt idx="9">
                  <c:v>8</c:v>
                </c:pt>
                <c:pt idx="10">
                  <c:v>58</c:v>
                </c:pt>
                <c:pt idx="11">
                  <c:v>12</c:v>
                </c:pt>
                <c:pt idx="12">
                  <c:v>13</c:v>
                </c:pt>
                <c:pt idx="13">
                  <c:v>13</c:v>
                </c:pt>
                <c:pt idx="14">
                  <c:v>10</c:v>
                </c:pt>
                <c:pt idx="15">
                  <c:v>9</c:v>
                </c:pt>
                <c:pt idx="16">
                  <c:v>10</c:v>
                </c:pt>
                <c:pt idx="17">
                  <c:v>13</c:v>
                </c:pt>
                <c:pt idx="18">
                  <c:v>9</c:v>
                </c:pt>
                <c:pt idx="19">
                  <c:v>4</c:v>
                </c:pt>
                <c:pt idx="20">
                  <c:v>4</c:v>
                </c:pt>
                <c:pt idx="21">
                  <c:v>11</c:v>
                </c:pt>
                <c:pt idx="22">
                  <c:v>26</c:v>
                </c:pt>
                <c:pt idx="23">
                  <c:v>71</c:v>
                </c:pt>
                <c:pt idx="24" formatCode="#,##0">
                  <c:v>16</c:v>
                </c:pt>
                <c:pt idx="25">
                  <c:v>0</c:v>
                </c:pt>
                <c:pt idx="26">
                  <c:v>70</c:v>
                </c:pt>
              </c:numCache>
            </c:numRef>
          </c:val>
          <c:extLst>
            <c:ext xmlns:c16="http://schemas.microsoft.com/office/drawing/2014/chart" uri="{C3380CC4-5D6E-409C-BE32-E72D297353CC}">
              <c16:uniqueId val="{00000000-D4AF-41B7-9E20-A77D1A46E0DE}"/>
            </c:ext>
          </c:extLst>
        </c:ser>
        <c:ser>
          <c:idx val="1"/>
          <c:order val="1"/>
          <c:tx>
            <c:strRef>
              <c:f>'2019'!$I$1967</c:f>
              <c:strCache>
                <c:ptCount val="1"/>
                <c:pt idx="0">
                  <c:v>outflow</c:v>
                </c:pt>
              </c:strCache>
            </c:strRef>
          </c:tx>
          <c:spPr>
            <a:solidFill>
              <a:schemeClr val="accent5">
                <a:lumMod val="50000"/>
              </a:schemeClr>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'2019'!$I$1968:$I$1994</c:f>
              <c:numCache>
                <c:formatCode>#,##0</c:formatCode>
                <c:ptCount val="27"/>
                <c:pt idx="0">
                  <c:v>397</c:v>
                </c:pt>
                <c:pt idx="1">
                  <c:v>235</c:v>
                </c:pt>
                <c:pt idx="2">
                  <c:v>168</c:v>
                </c:pt>
                <c:pt idx="3">
                  <c:v>214</c:v>
                </c:pt>
                <c:pt idx="4">
                  <c:v>94</c:v>
                </c:pt>
                <c:pt idx="5">
                  <c:v>111</c:v>
                </c:pt>
                <c:pt idx="6">
                  <c:v>203</c:v>
                </c:pt>
                <c:pt idx="7">
                  <c:v>55</c:v>
                </c:pt>
                <c:pt idx="8">
                  <c:v>42</c:v>
                </c:pt>
                <c:pt idx="9">
                  <c:v>63</c:v>
                </c:pt>
                <c:pt idx="10">
                  <c:v>96</c:v>
                </c:pt>
                <c:pt idx="11">
                  <c:v>47</c:v>
                </c:pt>
                <c:pt idx="12">
                  <c:v>50</c:v>
                </c:pt>
                <c:pt idx="13">
                  <c:v>56</c:v>
                </c:pt>
                <c:pt idx="14">
                  <c:v>12</c:v>
                </c:pt>
                <c:pt idx="15">
                  <c:v>23</c:v>
                </c:pt>
                <c:pt idx="16">
                  <c:v>39</c:v>
                </c:pt>
                <c:pt idx="17">
                  <c:v>21</c:v>
                </c:pt>
                <c:pt idx="18">
                  <c:v>35</c:v>
                </c:pt>
                <c:pt idx="19">
                  <c:v>13</c:v>
                </c:pt>
                <c:pt idx="20">
                  <c:v>12</c:v>
                </c:pt>
                <c:pt idx="21">
                  <c:v>20</c:v>
                </c:pt>
                <c:pt idx="22">
                  <c:v>27</c:v>
                </c:pt>
                <c:pt idx="23">
                  <c:v>79</c:v>
                </c:pt>
                <c:pt idx="24">
                  <c:v>24</c:v>
                </c:pt>
                <c:pt idx="25">
                  <c:v>3</c:v>
                </c:pt>
                <c:pt idx="26">
                  <c:v>105</c:v>
                </c:pt>
              </c:numCache>
            </c:numRef>
          </c:val>
          <c:extLst>
            <c:ext xmlns:c16="http://schemas.microsoft.com/office/drawing/2014/chart" uri="{C3380CC4-5D6E-409C-BE32-E72D297353CC}">
              <c16:uniqueId val="{00000001-D4AF-41B7-9E20-A77D1A46E0DE}"/>
            </c:ext>
          </c:extLst>
        </c:ser>
        <c:dLbls>
          <c:showLegendKey val="0"/>
          <c:showVal val="0"/>
          <c:showCatName val="0"/>
          <c:showSerName val="0"/>
          <c:showPercent val="0"/>
          <c:showBubbleSize val="0"/>
        </c:dLbls>
        <c:gapWidth val="36"/>
        <c:overlap val="100"/>
        <c:axId val="236353024"/>
        <c:axId val="236354944"/>
      </c:barChart>
      <c:lineChart>
        <c:grouping val="standard"/>
        <c:varyColors val="0"/>
        <c:ser>
          <c:idx val="2"/>
          <c:order val="2"/>
          <c:tx>
            <c:strRef>
              <c:f>'2019'!$J$1967</c:f>
              <c:strCache>
                <c:ptCount val="1"/>
                <c:pt idx="0">
                  <c:v>netflow</c:v>
                </c:pt>
              </c:strCache>
            </c:strRef>
          </c:tx>
          <c:spPr>
            <a:ln>
              <a:noFill/>
            </a:ln>
          </c:spPr>
          <c:marker>
            <c:symbol val="circle"/>
            <c:size val="5"/>
            <c:spPr>
              <a:solidFill>
                <a:srgbClr val="FFFF00"/>
              </a:solidFill>
            </c:spPr>
          </c:marker>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'2019'!$J$1968:$J$1994</c:f>
              <c:numCache>
                <c:formatCode>General</c:formatCode>
                <c:ptCount val="27"/>
                <c:pt idx="0">
                  <c:v>-79</c:v>
                </c:pt>
                <c:pt idx="1">
                  <c:v>-67</c:v>
                </c:pt>
                <c:pt idx="2">
                  <c:v>-9</c:v>
                </c:pt>
                <c:pt idx="3">
                  <c:v>-139</c:v>
                </c:pt>
                <c:pt idx="4">
                  <c:v>-37</c:v>
                </c:pt>
                <c:pt idx="5">
                  <c:v>-48</c:v>
                </c:pt>
                <c:pt idx="6">
                  <c:v>-123</c:v>
                </c:pt>
                <c:pt idx="7">
                  <c:v>-36</c:v>
                </c:pt>
                <c:pt idx="8">
                  <c:v>-21</c:v>
                </c:pt>
                <c:pt idx="9">
                  <c:v>-55</c:v>
                </c:pt>
                <c:pt idx="10">
                  <c:v>-38</c:v>
                </c:pt>
                <c:pt idx="11">
                  <c:v>-36</c:v>
                </c:pt>
                <c:pt idx="12">
                  <c:v>-37</c:v>
                </c:pt>
                <c:pt idx="13">
                  <c:v>-43</c:v>
                </c:pt>
                <c:pt idx="14">
                  <c:v>-2</c:v>
                </c:pt>
                <c:pt idx="15">
                  <c:v>-14</c:v>
                </c:pt>
                <c:pt idx="16">
                  <c:v>-28</c:v>
                </c:pt>
                <c:pt idx="17">
                  <c:v>-7</c:v>
                </c:pt>
                <c:pt idx="18">
                  <c:v>-25</c:v>
                </c:pt>
                <c:pt idx="19">
                  <c:v>-9</c:v>
                </c:pt>
                <c:pt idx="20">
                  <c:v>-8</c:v>
                </c:pt>
                <c:pt idx="21">
                  <c:v>-9</c:v>
                </c:pt>
                <c:pt idx="22">
                  <c:v>-1</c:v>
                </c:pt>
                <c:pt idx="23">
                  <c:v>-7</c:v>
                </c:pt>
                <c:pt idx="24" formatCode="#,##0">
                  <c:v>-8</c:v>
                </c:pt>
                <c:pt idx="25">
                  <c:v>-3</c:v>
                </c:pt>
                <c:pt idx="26">
                  <c:v>-35</c:v>
                </c:pt>
              </c:numCache>
            </c:numRef>
          </c:val>
          <c:smooth val="0"/>
          <c:extLst>
            <c:ext xmlns:c16="http://schemas.microsoft.com/office/drawing/2014/chart" uri="{C3380CC4-5D6E-409C-BE32-E72D297353CC}">
              <c16:uniqueId val="{00000002-D4AF-41B7-9E20-A77D1A46E0DE}"/>
            </c:ext>
          </c:extLst>
        </c:ser>
        <c:dLbls>
          <c:showLegendKey val="0"/>
          <c:showVal val="0"/>
          <c:showCatName val="0"/>
          <c:showSerName val="0"/>
          <c:showPercent val="0"/>
          <c:showBubbleSize val="0"/>
        </c:dLbls>
        <c:marker val="1"/>
        <c:smooth val="0"/>
        <c:axId val="236353024"/>
        <c:axId val="236354944"/>
      </c:lineChart>
      <c:catAx>
        <c:axId val="236353024"/>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6354944"/>
        <c:crosses val="autoZero"/>
        <c:auto val="1"/>
        <c:lblAlgn val="ctr"/>
        <c:lblOffset val="100"/>
        <c:noMultiLvlLbl val="0"/>
      </c:catAx>
      <c:valAx>
        <c:axId val="236354944"/>
        <c:scaling>
          <c:orientation val="minMax"/>
          <c:max val="300"/>
          <c:min val="-400"/>
        </c:scaling>
        <c:delete val="0"/>
        <c:axPos val="l"/>
        <c:majorGridlines>
          <c:spPr>
            <a:ln>
              <a:prstDash val="sysDash"/>
            </a:ln>
          </c:spPr>
        </c:majorGridlines>
        <c:numFmt formatCode="General"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6353024"/>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2019&amp;11
&amp;R&amp;7Transport &amp; Connectivity,Inclusive Growth Directorate, 
www.birmingham.gov.uk/census, brenda.henry@birmingham.gov.uk,
0121 303 4208 </c:oddFooter>
    </c:headerFooter>
    <c:pageMargins b="0.74803149606299213" l="0.70866141732283472" r="0.70866141732283472" t="0.74803149606299213" header="0.31496062992125984" footer="0.31496062992125984"/>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2020 Internal migration inflows to Birmingham from other LAs in the West Midlands</a:t>
            </a:r>
          </a:p>
        </c:rich>
      </c:tx>
      <c:overlay val="0"/>
    </c:title>
    <c:autoTitleDeleted val="0"/>
    <c:plotArea>
      <c:layout/>
      <c:barChart>
        <c:barDir val="col"/>
        <c:grouping val="percentStacked"/>
        <c:varyColors val="0"/>
        <c:ser>
          <c:idx val="0"/>
          <c:order val="0"/>
          <c:tx>
            <c:v>Inflow Children</c:v>
          </c:tx>
          <c:spPr>
            <a:solidFill>
              <a:srgbClr val="008080"/>
            </a:solidFill>
          </c:spPr>
          <c:invertIfNegative val="0"/>
          <c:cat>
            <c:strRef>
              <c:f>'2020 orgin_destination'!$A$1969:$A$1997</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'2020 orgin_destination'!$B$1969:$B$1997</c:f>
              <c:numCache>
                <c:formatCode>General</c:formatCode>
                <c:ptCount val="29"/>
                <c:pt idx="0">
                  <c:v>6.6366999999999994</c:v>
                </c:pt>
                <c:pt idx="1">
                  <c:v>25.395799999999998</c:v>
                </c:pt>
                <c:pt idx="2">
                  <c:v>42.716100000000012</c:v>
                </c:pt>
                <c:pt idx="3">
                  <c:v>6.6463000000000001</c:v>
                </c:pt>
                <c:pt idx="4">
                  <c:v>19.706</c:v>
                </c:pt>
                <c:pt idx="5">
                  <c:v>3.8243999999999998</c:v>
                </c:pt>
                <c:pt idx="6">
                  <c:v>27.809199999999997</c:v>
                </c:pt>
                <c:pt idx="7">
                  <c:v>5.1482000000000001</c:v>
                </c:pt>
                <c:pt idx="8">
                  <c:v>6.3893000000000004</c:v>
                </c:pt>
                <c:pt idx="9">
                  <c:v>23.679199999999998</c:v>
                </c:pt>
                <c:pt idx="10">
                  <c:v>2.6215999999999999</c:v>
                </c:pt>
                <c:pt idx="11">
                  <c:v>26.408799999999999</c:v>
                </c:pt>
                <c:pt idx="12">
                  <c:v>44.239699999999999</c:v>
                </c:pt>
                <c:pt idx="13">
                  <c:v>20.516100000000002</c:v>
                </c:pt>
                <c:pt idx="14">
                  <c:v>19.239999999999998</c:v>
                </c:pt>
                <c:pt idx="15">
                  <c:v>15.017600000000002</c:v>
                </c:pt>
                <c:pt idx="16">
                  <c:v>19.987399999999997</c:v>
                </c:pt>
                <c:pt idx="17">
                  <c:v>88.735200000000006</c:v>
                </c:pt>
                <c:pt idx="18">
                  <c:v>4.9303999999999997</c:v>
                </c:pt>
                <c:pt idx="19">
                  <c:v>39.703400000000002</c:v>
                </c:pt>
                <c:pt idx="20">
                  <c:v>9.1155000000000008</c:v>
                </c:pt>
                <c:pt idx="21">
                  <c:v>8.565100000000001</c:v>
                </c:pt>
                <c:pt idx="22">
                  <c:v>23.140499999999999</c:v>
                </c:pt>
                <c:pt idx="23">
                  <c:v>110.05289999999999</c:v>
                </c:pt>
                <c:pt idx="24">
                  <c:v>110.62979999999997</c:v>
                </c:pt>
                <c:pt idx="25">
                  <c:v>689.28949999999998</c:v>
                </c:pt>
                <c:pt idx="26">
                  <c:v>439.64629999999994</c:v>
                </c:pt>
                <c:pt idx="27">
                  <c:v>318.04509999999999</c:v>
                </c:pt>
                <c:pt idx="28">
                  <c:v>115.81219999999998</c:v>
                </c:pt>
              </c:numCache>
            </c:numRef>
          </c:val>
          <c:extLst>
            <c:ext xmlns:c16="http://schemas.microsoft.com/office/drawing/2014/chart" uri="{C3380CC4-5D6E-409C-BE32-E72D297353CC}">
              <c16:uniqueId val="{00000000-864D-46D1-970D-4D2E2BF1F0AC}"/>
            </c:ext>
          </c:extLst>
        </c:ser>
        <c:ser>
          <c:idx val="1"/>
          <c:order val="1"/>
          <c:tx>
            <c:v>Inflow working age</c:v>
          </c:tx>
          <c:spPr>
            <a:solidFill>
              <a:srgbClr val="003366"/>
            </a:solidFill>
          </c:spPr>
          <c:invertIfNegative val="0"/>
          <c:cat>
            <c:strRef>
              <c:f>'2020 orgin_destination'!$A$1969:$A$1997</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'2020 orgin_destination'!$E$1969:$E$1997</c:f>
              <c:numCache>
                <c:formatCode>General</c:formatCode>
                <c:ptCount val="29"/>
                <c:pt idx="0">
                  <c:v>126.00430000000001</c:v>
                </c:pt>
                <c:pt idx="1">
                  <c:v>233.27379999999991</c:v>
                </c:pt>
                <c:pt idx="2">
                  <c:v>323.96030000000019</c:v>
                </c:pt>
                <c:pt idx="3">
                  <c:v>262.15400000000005</c:v>
                </c:pt>
                <c:pt idx="4">
                  <c:v>145.25870000000006</c:v>
                </c:pt>
                <c:pt idx="5">
                  <c:v>113.09609999999999</c:v>
                </c:pt>
                <c:pt idx="6">
                  <c:v>303.70150000000007</c:v>
                </c:pt>
                <c:pt idx="7">
                  <c:v>179.52630000000005</c:v>
                </c:pt>
                <c:pt idx="8">
                  <c:v>140.1464</c:v>
                </c:pt>
                <c:pt idx="9">
                  <c:v>187.52200000000005</c:v>
                </c:pt>
                <c:pt idx="10">
                  <c:v>43.011800000000001</c:v>
                </c:pt>
                <c:pt idx="11">
                  <c:v>191.58249999999995</c:v>
                </c:pt>
                <c:pt idx="12">
                  <c:v>217.1363999999999</c:v>
                </c:pt>
                <c:pt idx="13">
                  <c:v>164.2422</c:v>
                </c:pt>
                <c:pt idx="14">
                  <c:v>123.15770000000002</c:v>
                </c:pt>
                <c:pt idx="15">
                  <c:v>173.7312</c:v>
                </c:pt>
                <c:pt idx="16">
                  <c:v>282.27480000000003</c:v>
                </c:pt>
                <c:pt idx="17">
                  <c:v>537.63049999999976</c:v>
                </c:pt>
                <c:pt idx="18">
                  <c:v>100.21259999999999</c:v>
                </c:pt>
                <c:pt idx="19">
                  <c:v>248.82839999999993</c:v>
                </c:pt>
                <c:pt idx="20">
                  <c:v>304.80330000000009</c:v>
                </c:pt>
                <c:pt idx="21">
                  <c:v>144.10290000000001</c:v>
                </c:pt>
                <c:pt idx="22">
                  <c:v>152.37320000000005</c:v>
                </c:pt>
                <c:pt idx="23" formatCode="#,##0">
                  <c:v>1112.0627000000002</c:v>
                </c:pt>
                <c:pt idx="24" formatCode="#,##0">
                  <c:v>814.09870000000024</c:v>
                </c:pt>
                <c:pt idx="25" formatCode="#,##0">
                  <c:v>2667.2048</c:v>
                </c:pt>
                <c:pt idx="26" formatCode="#,##0">
                  <c:v>1895.6098000000004</c:v>
                </c:pt>
                <c:pt idx="27">
                  <c:v>1217.8718999999999</c:v>
                </c:pt>
                <c:pt idx="28" formatCode="#,##0">
                  <c:v>825.01829999999984</c:v>
                </c:pt>
              </c:numCache>
            </c:numRef>
          </c:val>
          <c:extLst>
            <c:ext xmlns:c16="http://schemas.microsoft.com/office/drawing/2014/chart" uri="{C3380CC4-5D6E-409C-BE32-E72D297353CC}">
              <c16:uniqueId val="{00000001-864D-46D1-970D-4D2E2BF1F0AC}"/>
            </c:ext>
          </c:extLst>
        </c:ser>
        <c:ser>
          <c:idx val="2"/>
          <c:order val="2"/>
          <c:tx>
            <c:strRef>
              <c:f>'2020 orgin_destination'!$H$1968</c:f>
              <c:strCache>
                <c:ptCount val="1"/>
                <c:pt idx="0">
                  <c:v>inflow pensioner</c:v>
                </c:pt>
              </c:strCache>
            </c:strRef>
          </c:tx>
          <c:spPr>
            <a:solidFill>
              <a:srgbClr val="66CCFF"/>
            </a:solidFill>
          </c:spPr>
          <c:invertIfNegative val="0"/>
          <c:cat>
            <c:strRef>
              <c:f>'2020 orgin_destination'!$A$1969:$A$1997</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'2020 orgin_destination'!$H$1969:$H$1997</c:f>
              <c:numCache>
                <c:formatCode>General</c:formatCode>
                <c:ptCount val="29"/>
                <c:pt idx="0">
                  <c:v>3.9085999999999999</c:v>
                </c:pt>
                <c:pt idx="1">
                  <c:v>12.324699999999998</c:v>
                </c:pt>
                <c:pt idx="2">
                  <c:v>6.4422999999999995</c:v>
                </c:pt>
                <c:pt idx="3">
                  <c:v>9.5840000000000014</c:v>
                </c:pt>
                <c:pt idx="4">
                  <c:v>8.0407000000000011</c:v>
                </c:pt>
                <c:pt idx="5">
                  <c:v>3.6725000000000003</c:v>
                </c:pt>
                <c:pt idx="6">
                  <c:v>55.593600000000002</c:v>
                </c:pt>
                <c:pt idx="7">
                  <c:v>2.7957999999999998</c:v>
                </c:pt>
                <c:pt idx="8">
                  <c:v>13.100099999999999</c:v>
                </c:pt>
                <c:pt idx="9">
                  <c:v>7.8159999999999998</c:v>
                </c:pt>
                <c:pt idx="10">
                  <c:v>1.3236000000000001</c:v>
                </c:pt>
                <c:pt idx="11">
                  <c:v>23.505400000000002</c:v>
                </c:pt>
                <c:pt idx="12">
                  <c:v>18.079899999999999</c:v>
                </c:pt>
                <c:pt idx="13">
                  <c:v>7.2372999999999994</c:v>
                </c:pt>
                <c:pt idx="14">
                  <c:v>1.2072000000000001</c:v>
                </c:pt>
                <c:pt idx="15">
                  <c:v>15.655500000000002</c:v>
                </c:pt>
                <c:pt idx="16">
                  <c:v>8.3722999999999992</c:v>
                </c:pt>
                <c:pt idx="17">
                  <c:v>72.606800000000007</c:v>
                </c:pt>
                <c:pt idx="18">
                  <c:v>1.2992999999999999</c:v>
                </c:pt>
                <c:pt idx="19">
                  <c:v>21.184699999999999</c:v>
                </c:pt>
                <c:pt idx="20">
                  <c:v>2.3090000000000002</c:v>
                </c:pt>
                <c:pt idx="21">
                  <c:v>2.7180999999999997</c:v>
                </c:pt>
                <c:pt idx="22">
                  <c:v>16.963799999999999</c:v>
                </c:pt>
                <c:pt idx="23">
                  <c:v>17.2058</c:v>
                </c:pt>
                <c:pt idx="24">
                  <c:v>54.427899999999987</c:v>
                </c:pt>
                <c:pt idx="25">
                  <c:v>190.95620000000005</c:v>
                </c:pt>
                <c:pt idx="26">
                  <c:v>216.19770000000011</c:v>
                </c:pt>
                <c:pt idx="27">
                  <c:v>105.01180000000002</c:v>
                </c:pt>
                <c:pt idx="28">
                  <c:v>16.589199999999998</c:v>
                </c:pt>
              </c:numCache>
            </c:numRef>
          </c:val>
          <c:extLst>
            <c:ext xmlns:c16="http://schemas.microsoft.com/office/drawing/2014/chart" uri="{C3380CC4-5D6E-409C-BE32-E72D297353CC}">
              <c16:uniqueId val="{00000002-864D-46D1-970D-4D2E2BF1F0AC}"/>
            </c:ext>
          </c:extLst>
        </c:ser>
        <c:dLbls>
          <c:showLegendKey val="0"/>
          <c:showVal val="0"/>
          <c:showCatName val="0"/>
          <c:showSerName val="0"/>
          <c:showPercent val="0"/>
          <c:showBubbleSize val="0"/>
        </c:dLbls>
        <c:gapWidth val="50"/>
        <c:overlap val="100"/>
        <c:axId val="236727680"/>
        <c:axId val="236737664"/>
      </c:barChart>
      <c:catAx>
        <c:axId val="236727680"/>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333333"/>
                </a:solidFill>
                <a:latin typeface="Calibri"/>
                <a:ea typeface="Calibri"/>
                <a:cs typeface="Calibri"/>
              </a:defRPr>
            </a:pPr>
            <a:endParaRPr lang="en-US"/>
          </a:p>
        </c:txPr>
        <c:crossAx val="236737664"/>
        <c:crosses val="autoZero"/>
        <c:auto val="1"/>
        <c:lblAlgn val="ctr"/>
        <c:lblOffset val="100"/>
        <c:tickLblSkip val="1"/>
        <c:noMultiLvlLbl val="0"/>
      </c:catAx>
      <c:valAx>
        <c:axId val="236737664"/>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6727680"/>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2020 Internal migration flows between Birmingham and  LAs in the West Mids - Children</a:t>
            </a:r>
          </a:p>
        </c:rich>
      </c:tx>
      <c:overlay val="0"/>
    </c:title>
    <c:autoTitleDeleted val="0"/>
    <c:plotArea>
      <c:layout/>
      <c:barChart>
        <c:barDir val="col"/>
        <c:grouping val="clustered"/>
        <c:varyColors val="0"/>
        <c:ser>
          <c:idx val="0"/>
          <c:order val="0"/>
          <c:tx>
            <c:strRef>
              <c:f>'2020 orgin_destination'!$B$1968</c:f>
              <c:strCache>
                <c:ptCount val="1"/>
                <c:pt idx="0">
                  <c:v>inflow</c:v>
                </c:pt>
              </c:strCache>
            </c:strRef>
          </c:tx>
          <c:spPr>
            <a:solidFill>
              <a:srgbClr val="FFCCFF"/>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'2020 orgin_destination'!$B$1969:$B$1995</c:f>
              <c:numCache>
                <c:formatCode>General</c:formatCode>
                <c:ptCount val="27"/>
                <c:pt idx="0">
                  <c:v>6.6366999999999994</c:v>
                </c:pt>
                <c:pt idx="1">
                  <c:v>25.395799999999998</c:v>
                </c:pt>
                <c:pt idx="2">
                  <c:v>42.716100000000012</c:v>
                </c:pt>
                <c:pt idx="3">
                  <c:v>6.6463000000000001</c:v>
                </c:pt>
                <c:pt idx="4">
                  <c:v>19.706</c:v>
                </c:pt>
                <c:pt idx="5">
                  <c:v>3.8243999999999998</c:v>
                </c:pt>
                <c:pt idx="6">
                  <c:v>27.809199999999997</c:v>
                </c:pt>
                <c:pt idx="7">
                  <c:v>5.1482000000000001</c:v>
                </c:pt>
                <c:pt idx="8">
                  <c:v>6.3893000000000004</c:v>
                </c:pt>
                <c:pt idx="9">
                  <c:v>23.679199999999998</c:v>
                </c:pt>
                <c:pt idx="10">
                  <c:v>2.6215999999999999</c:v>
                </c:pt>
                <c:pt idx="11">
                  <c:v>26.408799999999999</c:v>
                </c:pt>
                <c:pt idx="12">
                  <c:v>44.239699999999999</c:v>
                </c:pt>
                <c:pt idx="13">
                  <c:v>20.516100000000002</c:v>
                </c:pt>
                <c:pt idx="14">
                  <c:v>19.239999999999998</c:v>
                </c:pt>
                <c:pt idx="15">
                  <c:v>15.017600000000002</c:v>
                </c:pt>
                <c:pt idx="16">
                  <c:v>19.987399999999997</c:v>
                </c:pt>
                <c:pt idx="17">
                  <c:v>88.735200000000006</c:v>
                </c:pt>
                <c:pt idx="18">
                  <c:v>4.9303999999999997</c:v>
                </c:pt>
                <c:pt idx="19">
                  <c:v>39.703400000000002</c:v>
                </c:pt>
                <c:pt idx="20">
                  <c:v>9.1155000000000008</c:v>
                </c:pt>
                <c:pt idx="21">
                  <c:v>8.565100000000001</c:v>
                </c:pt>
                <c:pt idx="22">
                  <c:v>23.140499999999999</c:v>
                </c:pt>
                <c:pt idx="23">
                  <c:v>110.05289999999999</c:v>
                </c:pt>
                <c:pt idx="24">
                  <c:v>110.62979999999997</c:v>
                </c:pt>
                <c:pt idx="25">
                  <c:v>689.28949999999998</c:v>
                </c:pt>
                <c:pt idx="26">
                  <c:v>439.64629999999994</c:v>
                </c:pt>
              </c:numCache>
            </c:numRef>
          </c:val>
          <c:extLst>
            <c:ext xmlns:c16="http://schemas.microsoft.com/office/drawing/2014/chart" uri="{C3380CC4-5D6E-409C-BE32-E72D297353CC}">
              <c16:uniqueId val="{00000000-BDB4-475A-AB12-54A6E09FE34A}"/>
            </c:ext>
          </c:extLst>
        </c:ser>
        <c:ser>
          <c:idx val="1"/>
          <c:order val="1"/>
          <c:tx>
            <c:strRef>
              <c:f>'2020 orgin_destination'!$C$1968</c:f>
              <c:strCache>
                <c:ptCount val="1"/>
                <c:pt idx="0">
                  <c:v>outflow</c:v>
                </c:pt>
              </c:strCache>
            </c:strRef>
          </c:tx>
          <c:spPr>
            <a:solidFill>
              <a:schemeClr val="accent5">
                <a:lumMod val="50000"/>
              </a:schemeClr>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'2020 orgin_destination'!$C$1969:$C$1995</c:f>
              <c:numCache>
                <c:formatCode>#,##0</c:formatCode>
                <c:ptCount val="27"/>
                <c:pt idx="0">
                  <c:v>-28.299200000000003</c:v>
                </c:pt>
                <c:pt idx="1">
                  <c:v>-87.143000000000001</c:v>
                </c:pt>
                <c:pt idx="2">
                  <c:v>-43.083799999999997</c:v>
                </c:pt>
                <c:pt idx="3">
                  <c:v>-60.984499999999997</c:v>
                </c:pt>
                <c:pt idx="4">
                  <c:v>-55.683100000000003</c:v>
                </c:pt>
                <c:pt idx="5">
                  <c:v>-63.863500000000002</c:v>
                </c:pt>
                <c:pt idx="6">
                  <c:v>-202.78989999999999</c:v>
                </c:pt>
                <c:pt idx="7">
                  <c:v>-11.778499999999999</c:v>
                </c:pt>
                <c:pt idx="8">
                  <c:v>-44.451700000000002</c:v>
                </c:pt>
                <c:pt idx="9">
                  <c:v>-36.800300000000007</c:v>
                </c:pt>
                <c:pt idx="10">
                  <c:v>-12.9146</c:v>
                </c:pt>
                <c:pt idx="11">
                  <c:v>-109.2822</c:v>
                </c:pt>
                <c:pt idx="12">
                  <c:v>-85.848700000000008</c:v>
                </c:pt>
                <c:pt idx="13">
                  <c:v>-40.033399999999993</c:v>
                </c:pt>
                <c:pt idx="14">
                  <c:v>-28.767299999999995</c:v>
                </c:pt>
                <c:pt idx="15">
                  <c:v>-64.5381</c:v>
                </c:pt>
                <c:pt idx="16">
                  <c:v>-46.677199999999992</c:v>
                </c:pt>
                <c:pt idx="17">
                  <c:v>-428.3778999999999</c:v>
                </c:pt>
                <c:pt idx="18">
                  <c:v>-18.9772</c:v>
                </c:pt>
                <c:pt idx="19">
                  <c:v>-98.993199999999987</c:v>
                </c:pt>
                <c:pt idx="20">
                  <c:v>-27.095200000000002</c:v>
                </c:pt>
                <c:pt idx="21">
                  <c:v>-58.185100000000006</c:v>
                </c:pt>
                <c:pt idx="22">
                  <c:v>-65.111000000000004</c:v>
                </c:pt>
                <c:pt idx="23">
                  <c:v>-96.745899999999992</c:v>
                </c:pt>
                <c:pt idx="24">
                  <c:v>-297.64280000000002</c:v>
                </c:pt>
                <c:pt idx="25">
                  <c:v>-1163.7154999999998</c:v>
                </c:pt>
                <c:pt idx="26">
                  <c:v>-1121.9521999999997</c:v>
                </c:pt>
              </c:numCache>
            </c:numRef>
          </c:val>
          <c:extLst>
            <c:ext xmlns:c16="http://schemas.microsoft.com/office/drawing/2014/chart" uri="{C3380CC4-5D6E-409C-BE32-E72D297353CC}">
              <c16:uniqueId val="{00000001-BDB4-475A-AB12-54A6E09FE34A}"/>
            </c:ext>
          </c:extLst>
        </c:ser>
        <c:dLbls>
          <c:showLegendKey val="0"/>
          <c:showVal val="0"/>
          <c:showCatName val="0"/>
          <c:showSerName val="0"/>
          <c:showPercent val="0"/>
          <c:showBubbleSize val="0"/>
        </c:dLbls>
        <c:gapWidth val="36"/>
        <c:overlap val="100"/>
        <c:axId val="236777856"/>
        <c:axId val="236779776"/>
      </c:barChart>
      <c:lineChart>
        <c:grouping val="standard"/>
        <c:varyColors val="0"/>
        <c:ser>
          <c:idx val="2"/>
          <c:order val="2"/>
          <c:tx>
            <c:strRef>
              <c:f>'2020 orgin_destination'!$D$1968</c:f>
              <c:strCache>
                <c:ptCount val="1"/>
                <c:pt idx="0">
                  <c:v>netflow</c:v>
                </c:pt>
              </c:strCache>
            </c:strRef>
          </c:tx>
          <c:spPr>
            <a:ln>
              <a:noFill/>
            </a:ln>
          </c:spPr>
          <c:marker>
            <c:symbol val="circle"/>
            <c:size val="4"/>
            <c:spPr>
              <a:solidFill>
                <a:srgbClr val="FFFF00"/>
              </a:solidFill>
            </c:spPr>
          </c:marker>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'2020 orgin_destination'!$D$1969:$D$1995</c:f>
              <c:numCache>
                <c:formatCode>General</c:formatCode>
                <c:ptCount val="27"/>
                <c:pt idx="0">
                  <c:v>-21.662500000000001</c:v>
                </c:pt>
                <c:pt idx="1">
                  <c:v>-61.747200000000007</c:v>
                </c:pt>
                <c:pt idx="2">
                  <c:v>-0.36769999999998504</c:v>
                </c:pt>
                <c:pt idx="3">
                  <c:v>-54.338200000000001</c:v>
                </c:pt>
                <c:pt idx="4">
                  <c:v>-35.977100000000007</c:v>
                </c:pt>
                <c:pt idx="5">
                  <c:v>-60.039100000000005</c:v>
                </c:pt>
                <c:pt idx="6">
                  <c:v>-174.98069999999998</c:v>
                </c:pt>
                <c:pt idx="7">
                  <c:v>-6.6302999999999992</c:v>
                </c:pt>
                <c:pt idx="8">
                  <c:v>-38.062400000000004</c:v>
                </c:pt>
                <c:pt idx="9">
                  <c:v>-13.121100000000009</c:v>
                </c:pt>
                <c:pt idx="10">
                  <c:v>-10.292999999999999</c:v>
                </c:pt>
                <c:pt idx="11">
                  <c:v>-82.873400000000004</c:v>
                </c:pt>
                <c:pt idx="12">
                  <c:v>-41.609000000000009</c:v>
                </c:pt>
                <c:pt idx="13">
                  <c:v>-19.517299999999992</c:v>
                </c:pt>
                <c:pt idx="14">
                  <c:v>-9.5272999999999968</c:v>
                </c:pt>
                <c:pt idx="15">
                  <c:v>-49.520499999999998</c:v>
                </c:pt>
                <c:pt idx="16">
                  <c:v>-26.689799999999995</c:v>
                </c:pt>
                <c:pt idx="17">
                  <c:v>-339.64269999999988</c:v>
                </c:pt>
                <c:pt idx="18">
                  <c:v>-14.046800000000001</c:v>
                </c:pt>
                <c:pt idx="19">
                  <c:v>-59.289799999999985</c:v>
                </c:pt>
                <c:pt idx="20">
                  <c:v>-17.979700000000001</c:v>
                </c:pt>
                <c:pt idx="21">
                  <c:v>-49.620000000000005</c:v>
                </c:pt>
                <c:pt idx="22">
                  <c:v>-41.970500000000001</c:v>
                </c:pt>
                <c:pt idx="23">
                  <c:v>13.307000000000002</c:v>
                </c:pt>
                <c:pt idx="24">
                  <c:v>-187.01300000000003</c:v>
                </c:pt>
                <c:pt idx="25">
                  <c:v>-474.42599999999982</c:v>
                </c:pt>
                <c:pt idx="26">
                  <c:v>-682.30589999999984</c:v>
                </c:pt>
              </c:numCache>
            </c:numRef>
          </c:val>
          <c:smooth val="0"/>
          <c:extLst>
            <c:ext xmlns:c16="http://schemas.microsoft.com/office/drawing/2014/chart" uri="{C3380CC4-5D6E-409C-BE32-E72D297353CC}">
              <c16:uniqueId val="{00000002-BDB4-475A-AB12-54A6E09FE34A}"/>
            </c:ext>
          </c:extLst>
        </c:ser>
        <c:dLbls>
          <c:showLegendKey val="0"/>
          <c:showVal val="0"/>
          <c:showCatName val="0"/>
          <c:showSerName val="0"/>
          <c:showPercent val="0"/>
          <c:showBubbleSize val="0"/>
        </c:dLbls>
        <c:marker val="1"/>
        <c:smooth val="0"/>
        <c:axId val="236777856"/>
        <c:axId val="236779776"/>
      </c:lineChart>
      <c:catAx>
        <c:axId val="236777856"/>
        <c:scaling>
          <c:orientation val="minMax"/>
        </c:scaling>
        <c:delete val="0"/>
        <c:axPos val="b"/>
        <c:numFmt formatCode="General" sourceLinked="1"/>
        <c:majorTickMark val="out"/>
        <c:minorTickMark val="none"/>
        <c:tickLblPos val="low"/>
        <c:txPr>
          <a:bodyPr rot="5400000" vert="horz"/>
          <a:lstStyle/>
          <a:p>
            <a:pPr>
              <a:defRPr sz="800" b="0" i="0" u="none" strike="noStrike" baseline="0">
                <a:solidFill>
                  <a:srgbClr val="333333"/>
                </a:solidFill>
                <a:latin typeface="Tahoma"/>
                <a:ea typeface="Tahoma"/>
                <a:cs typeface="Tahoma"/>
              </a:defRPr>
            </a:pPr>
            <a:endParaRPr lang="en-US"/>
          </a:p>
        </c:txPr>
        <c:crossAx val="236779776"/>
        <c:crosses val="autoZero"/>
        <c:auto val="1"/>
        <c:lblAlgn val="ctr"/>
        <c:lblOffset val="100"/>
        <c:noMultiLvlLbl val="0"/>
      </c:catAx>
      <c:valAx>
        <c:axId val="236779776"/>
        <c:scaling>
          <c:orientation val="minMax"/>
          <c:min val="-1500"/>
        </c:scaling>
        <c:delete val="0"/>
        <c:axPos val="l"/>
        <c:majorGridlines>
          <c:spPr>
            <a:ln>
              <a:prstDash val="sysDash"/>
            </a:ln>
          </c:spPr>
        </c:majorGridlines>
        <c:numFmt formatCode="General"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6777856"/>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2020 Internal migration outflows from Birmingham to other LAs in the West Mids</a:t>
            </a:r>
          </a:p>
        </c:rich>
      </c:tx>
      <c:overlay val="0"/>
    </c:title>
    <c:autoTitleDeleted val="0"/>
    <c:plotArea>
      <c:layout/>
      <c:barChart>
        <c:barDir val="col"/>
        <c:grouping val="percentStacked"/>
        <c:varyColors val="0"/>
        <c:ser>
          <c:idx val="0"/>
          <c:order val="0"/>
          <c:tx>
            <c:v>outflow pensioner</c:v>
          </c:tx>
          <c:spPr>
            <a:solidFill>
              <a:srgbClr val="FF66FF"/>
            </a:solidFill>
          </c:spPr>
          <c:invertIfNegative val="0"/>
          <c:cat>
            <c:strRef>
              <c:f>'2020 orgin_destination'!$A$5:$A$33</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'2020 orgin_destination'!$C$5:$C$33</c:f>
              <c:numCache>
                <c:formatCode>#,##0</c:formatCode>
                <c:ptCount val="29"/>
                <c:pt idx="0">
                  <c:v>-30</c:v>
                </c:pt>
                <c:pt idx="1">
                  <c:v>-90</c:v>
                </c:pt>
                <c:pt idx="2">
                  <c:v>-40</c:v>
                </c:pt>
                <c:pt idx="3">
                  <c:v>-60</c:v>
                </c:pt>
                <c:pt idx="4">
                  <c:v>-60</c:v>
                </c:pt>
                <c:pt idx="5">
                  <c:v>-60</c:v>
                </c:pt>
                <c:pt idx="6">
                  <c:v>-200</c:v>
                </c:pt>
                <c:pt idx="7">
                  <c:v>-10</c:v>
                </c:pt>
                <c:pt idx="8">
                  <c:v>-40</c:v>
                </c:pt>
                <c:pt idx="9">
                  <c:v>-40</c:v>
                </c:pt>
                <c:pt idx="10">
                  <c:v>-10</c:v>
                </c:pt>
                <c:pt idx="11">
                  <c:v>-110</c:v>
                </c:pt>
                <c:pt idx="12">
                  <c:v>-90</c:v>
                </c:pt>
                <c:pt idx="13">
                  <c:v>-40</c:v>
                </c:pt>
                <c:pt idx="14">
                  <c:v>-30</c:v>
                </c:pt>
                <c:pt idx="15">
                  <c:v>-60</c:v>
                </c:pt>
                <c:pt idx="16">
                  <c:v>-50</c:v>
                </c:pt>
                <c:pt idx="17">
                  <c:v>-430</c:v>
                </c:pt>
                <c:pt idx="18">
                  <c:v>-20</c:v>
                </c:pt>
                <c:pt idx="19">
                  <c:v>-100</c:v>
                </c:pt>
                <c:pt idx="20">
                  <c:v>-30</c:v>
                </c:pt>
                <c:pt idx="21">
                  <c:v>-60</c:v>
                </c:pt>
                <c:pt idx="22">
                  <c:v>-70</c:v>
                </c:pt>
                <c:pt idx="23">
                  <c:v>-100</c:v>
                </c:pt>
                <c:pt idx="24">
                  <c:v>-300</c:v>
                </c:pt>
                <c:pt idx="25">
                  <c:v>-1160</c:v>
                </c:pt>
                <c:pt idx="26">
                  <c:v>-1120</c:v>
                </c:pt>
                <c:pt idx="27">
                  <c:v>-690</c:v>
                </c:pt>
                <c:pt idx="28">
                  <c:v>-190</c:v>
                </c:pt>
              </c:numCache>
            </c:numRef>
          </c:val>
          <c:extLst>
            <c:ext xmlns:c16="http://schemas.microsoft.com/office/drawing/2014/chart" uri="{C3380CC4-5D6E-409C-BE32-E72D297353CC}">
              <c16:uniqueId val="{00000000-B79C-4C3E-AE2E-099EC0383BB4}"/>
            </c:ext>
          </c:extLst>
        </c:ser>
        <c:ser>
          <c:idx val="1"/>
          <c:order val="1"/>
          <c:tx>
            <c:v>outflow working age</c:v>
          </c:tx>
          <c:spPr>
            <a:solidFill>
              <a:srgbClr val="CC0099"/>
            </a:solidFill>
          </c:spPr>
          <c:invertIfNegative val="0"/>
          <c:cat>
            <c:strRef>
              <c:f>'2020 orgin_destination'!$A$5:$A$33</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'2020 orgin_destination'!$F$5:$F$33</c:f>
              <c:numCache>
                <c:formatCode>#,##0</c:formatCode>
                <c:ptCount val="29"/>
                <c:pt idx="0">
                  <c:v>-180</c:v>
                </c:pt>
                <c:pt idx="1">
                  <c:v>-350</c:v>
                </c:pt>
                <c:pt idx="2">
                  <c:v>-270</c:v>
                </c:pt>
                <c:pt idx="3">
                  <c:v>-410</c:v>
                </c:pt>
                <c:pt idx="4">
                  <c:v>-240</c:v>
                </c:pt>
                <c:pt idx="5">
                  <c:v>-250</c:v>
                </c:pt>
                <c:pt idx="6">
                  <c:v>-800</c:v>
                </c:pt>
                <c:pt idx="7">
                  <c:v>-190</c:v>
                </c:pt>
                <c:pt idx="8">
                  <c:v>-230</c:v>
                </c:pt>
                <c:pt idx="9">
                  <c:v>-200</c:v>
                </c:pt>
                <c:pt idx="10">
                  <c:v>-50</c:v>
                </c:pt>
                <c:pt idx="11">
                  <c:v>-500</c:v>
                </c:pt>
                <c:pt idx="12">
                  <c:v>-410</c:v>
                </c:pt>
                <c:pt idx="13">
                  <c:v>-200</c:v>
                </c:pt>
                <c:pt idx="14">
                  <c:v>-180</c:v>
                </c:pt>
                <c:pt idx="15">
                  <c:v>-350</c:v>
                </c:pt>
                <c:pt idx="16">
                  <c:v>-380</c:v>
                </c:pt>
                <c:pt idx="17">
                  <c:v>-1290</c:v>
                </c:pt>
                <c:pt idx="18">
                  <c:v>-160</c:v>
                </c:pt>
                <c:pt idx="19">
                  <c:v>-410</c:v>
                </c:pt>
                <c:pt idx="20">
                  <c:v>-320</c:v>
                </c:pt>
                <c:pt idx="21">
                  <c:v>-340</c:v>
                </c:pt>
                <c:pt idx="22">
                  <c:v>-270</c:v>
                </c:pt>
                <c:pt idx="23">
                  <c:v>-990</c:v>
                </c:pt>
                <c:pt idx="24">
                  <c:v>-1370</c:v>
                </c:pt>
                <c:pt idx="25">
                  <c:v>-3780</c:v>
                </c:pt>
                <c:pt idx="26">
                  <c:v>-3250</c:v>
                </c:pt>
                <c:pt idx="27">
                  <c:v>-2120</c:v>
                </c:pt>
                <c:pt idx="28">
                  <c:v>-980</c:v>
                </c:pt>
              </c:numCache>
            </c:numRef>
          </c:val>
          <c:extLst>
            <c:ext xmlns:c16="http://schemas.microsoft.com/office/drawing/2014/chart" uri="{C3380CC4-5D6E-409C-BE32-E72D297353CC}">
              <c16:uniqueId val="{00000001-B79C-4C3E-AE2E-099EC0383BB4}"/>
            </c:ext>
          </c:extLst>
        </c:ser>
        <c:ser>
          <c:idx val="2"/>
          <c:order val="2"/>
          <c:tx>
            <c:v>outflow children</c:v>
          </c:tx>
          <c:spPr>
            <a:solidFill>
              <a:schemeClr val="accent4">
                <a:lumMod val="60000"/>
                <a:lumOff val="40000"/>
              </a:schemeClr>
            </a:solidFill>
          </c:spPr>
          <c:invertIfNegative val="0"/>
          <c:cat>
            <c:strRef>
              <c:f>'2020 orgin_destination'!$A$5:$A$33</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'2020 orgin_destination'!$I$5:$I$33</c:f>
              <c:numCache>
                <c:formatCode>#,##0</c:formatCode>
                <c:ptCount val="29"/>
                <c:pt idx="0">
                  <c:v>-10</c:v>
                </c:pt>
                <c:pt idx="1">
                  <c:v>-30</c:v>
                </c:pt>
                <c:pt idx="2">
                  <c:v>0</c:v>
                </c:pt>
                <c:pt idx="3">
                  <c:v>-40</c:v>
                </c:pt>
                <c:pt idx="4">
                  <c:v>-10</c:v>
                </c:pt>
                <c:pt idx="5">
                  <c:v>-10</c:v>
                </c:pt>
                <c:pt idx="6">
                  <c:v>-140</c:v>
                </c:pt>
                <c:pt idx="7">
                  <c:v>0</c:v>
                </c:pt>
                <c:pt idx="8">
                  <c:v>-20</c:v>
                </c:pt>
                <c:pt idx="9">
                  <c:v>-10</c:v>
                </c:pt>
                <c:pt idx="10">
                  <c:v>0</c:v>
                </c:pt>
                <c:pt idx="11">
                  <c:v>-50</c:v>
                </c:pt>
                <c:pt idx="12">
                  <c:v>-60</c:v>
                </c:pt>
                <c:pt idx="13">
                  <c:v>-10</c:v>
                </c:pt>
                <c:pt idx="14">
                  <c:v>-10</c:v>
                </c:pt>
                <c:pt idx="15">
                  <c:v>-60</c:v>
                </c:pt>
                <c:pt idx="16">
                  <c:v>-10</c:v>
                </c:pt>
                <c:pt idx="17">
                  <c:v>-200</c:v>
                </c:pt>
                <c:pt idx="18">
                  <c:v>-30</c:v>
                </c:pt>
                <c:pt idx="19">
                  <c:v>-30</c:v>
                </c:pt>
                <c:pt idx="20">
                  <c:v>-10</c:v>
                </c:pt>
                <c:pt idx="21">
                  <c:v>-40</c:v>
                </c:pt>
                <c:pt idx="22">
                  <c:v>-40</c:v>
                </c:pt>
                <c:pt idx="23">
                  <c:v>-10</c:v>
                </c:pt>
                <c:pt idx="24">
                  <c:v>-80</c:v>
                </c:pt>
                <c:pt idx="25">
                  <c:v>-210</c:v>
                </c:pt>
                <c:pt idx="26">
                  <c:v>-340</c:v>
                </c:pt>
                <c:pt idx="27">
                  <c:v>-130</c:v>
                </c:pt>
                <c:pt idx="28">
                  <c:v>-30</c:v>
                </c:pt>
              </c:numCache>
            </c:numRef>
          </c:val>
          <c:extLst>
            <c:ext xmlns:c16="http://schemas.microsoft.com/office/drawing/2014/chart" uri="{C3380CC4-5D6E-409C-BE32-E72D297353CC}">
              <c16:uniqueId val="{00000002-B79C-4C3E-AE2E-099EC0383BB4}"/>
            </c:ext>
          </c:extLst>
        </c:ser>
        <c:dLbls>
          <c:showLegendKey val="0"/>
          <c:showVal val="0"/>
          <c:showCatName val="0"/>
          <c:showSerName val="0"/>
          <c:showPercent val="0"/>
          <c:showBubbleSize val="0"/>
        </c:dLbls>
        <c:gapWidth val="50"/>
        <c:overlap val="100"/>
        <c:axId val="236811776"/>
        <c:axId val="236813312"/>
      </c:barChart>
      <c:catAx>
        <c:axId val="236811776"/>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6813312"/>
        <c:crosses val="autoZero"/>
        <c:auto val="1"/>
        <c:lblAlgn val="ctr"/>
        <c:lblOffset val="100"/>
        <c:tickLblSkip val="1"/>
        <c:noMultiLvlLbl val="0"/>
      </c:catAx>
      <c:valAx>
        <c:axId val="236813312"/>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6811776"/>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2020 Internal migration inflows to Birmingham from regions outside West Midlands</a:t>
            </a:r>
          </a:p>
        </c:rich>
      </c:tx>
      <c:overlay val="0"/>
    </c:title>
    <c:autoTitleDeleted val="0"/>
    <c:plotArea>
      <c:layout/>
      <c:barChart>
        <c:barDir val="col"/>
        <c:grouping val="percentStacked"/>
        <c:varyColors val="0"/>
        <c:ser>
          <c:idx val="0"/>
          <c:order val="0"/>
          <c:tx>
            <c:v>chldren</c:v>
          </c:tx>
          <c:spPr>
            <a:solidFill>
              <a:srgbClr val="008080"/>
            </a:solidFill>
          </c:spPr>
          <c:invertIfNegative val="0"/>
          <c:cat>
            <c:strRef>
              <c:f>'2020 orgin_destination'!$A$34:$A$42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'2020 orgin_destination'!$B$34:$B$42</c:f>
              <c:numCache>
                <c:formatCode>#,##0</c:formatCode>
                <c:ptCount val="9"/>
                <c:pt idx="0">
                  <c:v>180</c:v>
                </c:pt>
                <c:pt idx="1">
                  <c:v>330</c:v>
                </c:pt>
                <c:pt idx="2">
                  <c:v>750</c:v>
                </c:pt>
                <c:pt idx="3">
                  <c:v>90</c:v>
                </c:pt>
                <c:pt idx="4">
                  <c:v>300</c:v>
                </c:pt>
                <c:pt idx="5">
                  <c:v>260</c:v>
                </c:pt>
                <c:pt idx="6">
                  <c:v>170</c:v>
                </c:pt>
                <c:pt idx="7">
                  <c:v>140</c:v>
                </c:pt>
                <c:pt idx="8">
                  <c:v>280</c:v>
                </c:pt>
              </c:numCache>
            </c:numRef>
          </c:val>
          <c:extLst>
            <c:ext xmlns:c16="http://schemas.microsoft.com/office/drawing/2014/chart" uri="{C3380CC4-5D6E-409C-BE32-E72D297353CC}">
              <c16:uniqueId val="{00000000-ADE6-49DB-8A8A-AA394D63B94B}"/>
            </c:ext>
          </c:extLst>
        </c:ser>
        <c:ser>
          <c:idx val="1"/>
          <c:order val="1"/>
          <c:tx>
            <c:v>working age</c:v>
          </c:tx>
          <c:spPr>
            <a:solidFill>
              <a:srgbClr val="003366"/>
            </a:solidFill>
          </c:spPr>
          <c:invertIfNegative val="0"/>
          <c:cat>
            <c:strRef>
              <c:f>'2020 orgin_destination'!$A$34:$A$42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'2020 orgin_destination'!$E$34:$E$42</c:f>
              <c:numCache>
                <c:formatCode>#,##0</c:formatCode>
                <c:ptCount val="9"/>
                <c:pt idx="0">
                  <c:v>2500</c:v>
                </c:pt>
                <c:pt idx="1">
                  <c:v>4770</c:v>
                </c:pt>
                <c:pt idx="2">
                  <c:v>5690</c:v>
                </c:pt>
                <c:pt idx="3">
                  <c:v>580</c:v>
                </c:pt>
                <c:pt idx="4">
                  <c:v>2980</c:v>
                </c:pt>
                <c:pt idx="5">
                  <c:v>3900</c:v>
                </c:pt>
                <c:pt idx="6">
                  <c:v>2400</c:v>
                </c:pt>
                <c:pt idx="7">
                  <c:v>1110</c:v>
                </c:pt>
                <c:pt idx="8">
                  <c:v>2240</c:v>
                </c:pt>
              </c:numCache>
            </c:numRef>
          </c:val>
          <c:extLst>
            <c:ext xmlns:c16="http://schemas.microsoft.com/office/drawing/2014/chart" uri="{C3380CC4-5D6E-409C-BE32-E72D297353CC}">
              <c16:uniqueId val="{00000001-ADE6-49DB-8A8A-AA394D63B94B}"/>
            </c:ext>
          </c:extLst>
        </c:ser>
        <c:ser>
          <c:idx val="2"/>
          <c:order val="2"/>
          <c:tx>
            <c:v>pensioner</c:v>
          </c:tx>
          <c:spPr>
            <a:solidFill>
              <a:srgbClr val="66CCFF"/>
            </a:solidFill>
          </c:spPr>
          <c:invertIfNegative val="0"/>
          <c:cat>
            <c:strRef>
              <c:f>'2020 orgin_destination'!$A$34:$A$42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'2020 orgin_destination'!$H$34:$H$42</c:f>
              <c:numCache>
                <c:formatCode>#,##0</c:formatCode>
                <c:ptCount val="9"/>
                <c:pt idx="0">
                  <c:v>40</c:v>
                </c:pt>
                <c:pt idx="1">
                  <c:v>70</c:v>
                </c:pt>
                <c:pt idx="2">
                  <c:v>80</c:v>
                </c:pt>
                <c:pt idx="3">
                  <c:v>0</c:v>
                </c:pt>
                <c:pt idx="4">
                  <c:v>40</c:v>
                </c:pt>
                <c:pt idx="5">
                  <c:v>70</c:v>
                </c:pt>
                <c:pt idx="6">
                  <c:v>50</c:v>
                </c:pt>
                <c:pt idx="7">
                  <c:v>40</c:v>
                </c:pt>
                <c:pt idx="8">
                  <c:v>40</c:v>
                </c:pt>
              </c:numCache>
            </c:numRef>
          </c:val>
          <c:extLst>
            <c:ext xmlns:c16="http://schemas.microsoft.com/office/drawing/2014/chart" uri="{C3380CC4-5D6E-409C-BE32-E72D297353CC}">
              <c16:uniqueId val="{00000002-ADE6-49DB-8A8A-AA394D63B94B}"/>
            </c:ext>
          </c:extLst>
        </c:ser>
        <c:dLbls>
          <c:showLegendKey val="0"/>
          <c:showVal val="0"/>
          <c:showCatName val="0"/>
          <c:showSerName val="0"/>
          <c:showPercent val="0"/>
          <c:showBubbleSize val="0"/>
        </c:dLbls>
        <c:gapWidth val="50"/>
        <c:overlap val="100"/>
        <c:axId val="236856064"/>
        <c:axId val="236857600"/>
      </c:barChart>
      <c:catAx>
        <c:axId val="236856064"/>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333333"/>
                </a:solidFill>
                <a:latin typeface="Calibri"/>
                <a:ea typeface="Calibri"/>
                <a:cs typeface="Calibri"/>
              </a:defRPr>
            </a:pPr>
            <a:endParaRPr lang="en-US"/>
          </a:p>
        </c:txPr>
        <c:crossAx val="236857600"/>
        <c:crosses val="autoZero"/>
        <c:auto val="1"/>
        <c:lblAlgn val="ctr"/>
        <c:lblOffset val="100"/>
        <c:tickLblSkip val="1"/>
        <c:noMultiLvlLbl val="0"/>
      </c:catAx>
      <c:valAx>
        <c:axId val="236857600"/>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6856064"/>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2020 Internal migration outflows from Birmingham to regions outside West Midlands</a:t>
            </a:r>
          </a:p>
        </c:rich>
      </c:tx>
      <c:overlay val="0"/>
    </c:title>
    <c:autoTitleDeleted val="0"/>
    <c:plotArea>
      <c:layout/>
      <c:barChart>
        <c:barDir val="col"/>
        <c:grouping val="percentStacked"/>
        <c:varyColors val="0"/>
        <c:ser>
          <c:idx val="0"/>
          <c:order val="0"/>
          <c:tx>
            <c:v>children</c:v>
          </c:tx>
          <c:spPr>
            <a:solidFill>
              <a:srgbClr val="FF66FF"/>
            </a:solidFill>
          </c:spPr>
          <c:invertIfNegative val="0"/>
          <c:cat>
            <c:strRef>
              <c:f>'2020 orgin_destination'!$A$34:$A$42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'2020 orgin_destination'!$C$33:$C$41</c:f>
              <c:numCache>
                <c:formatCode>#,##0</c:formatCode>
                <c:ptCount val="9"/>
                <c:pt idx="0">
                  <c:v>-190</c:v>
                </c:pt>
                <c:pt idx="1">
                  <c:v>-220</c:v>
                </c:pt>
                <c:pt idx="2">
                  <c:v>-400</c:v>
                </c:pt>
                <c:pt idx="3">
                  <c:v>-490</c:v>
                </c:pt>
                <c:pt idx="4">
                  <c:v>-90</c:v>
                </c:pt>
                <c:pt idx="5">
                  <c:v>-380</c:v>
                </c:pt>
                <c:pt idx="6">
                  <c:v>-330</c:v>
                </c:pt>
                <c:pt idx="7">
                  <c:v>-330</c:v>
                </c:pt>
                <c:pt idx="8">
                  <c:v>-160</c:v>
                </c:pt>
              </c:numCache>
            </c:numRef>
          </c:val>
          <c:extLst>
            <c:ext xmlns:c16="http://schemas.microsoft.com/office/drawing/2014/chart" uri="{C3380CC4-5D6E-409C-BE32-E72D297353CC}">
              <c16:uniqueId val="{00000000-69FE-4653-8684-6DE983BFB916}"/>
            </c:ext>
          </c:extLst>
        </c:ser>
        <c:ser>
          <c:idx val="1"/>
          <c:order val="1"/>
          <c:tx>
            <c:v>working age</c:v>
          </c:tx>
          <c:spPr>
            <a:solidFill>
              <a:srgbClr val="FF00FF"/>
            </a:solidFill>
          </c:spPr>
          <c:invertIfNegative val="0"/>
          <c:cat>
            <c:strRef>
              <c:f>'2020 orgin_destination'!$A$34:$A$42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'2020 orgin_destination'!$F$34:$F$42</c:f>
              <c:numCache>
                <c:formatCode>#,##0</c:formatCode>
                <c:ptCount val="9"/>
                <c:pt idx="0">
                  <c:v>-2610</c:v>
                </c:pt>
                <c:pt idx="1">
                  <c:v>-4800</c:v>
                </c:pt>
                <c:pt idx="2">
                  <c:v>-6370</c:v>
                </c:pt>
                <c:pt idx="3">
                  <c:v>-500</c:v>
                </c:pt>
                <c:pt idx="4">
                  <c:v>-3060</c:v>
                </c:pt>
                <c:pt idx="5">
                  <c:v>-4040</c:v>
                </c:pt>
                <c:pt idx="6">
                  <c:v>-2950</c:v>
                </c:pt>
                <c:pt idx="7">
                  <c:v>-1500</c:v>
                </c:pt>
                <c:pt idx="8">
                  <c:v>-2200</c:v>
                </c:pt>
              </c:numCache>
            </c:numRef>
          </c:val>
          <c:extLst>
            <c:ext xmlns:c16="http://schemas.microsoft.com/office/drawing/2014/chart" uri="{C3380CC4-5D6E-409C-BE32-E72D297353CC}">
              <c16:uniqueId val="{00000001-69FE-4653-8684-6DE983BFB916}"/>
            </c:ext>
          </c:extLst>
        </c:ser>
        <c:ser>
          <c:idx val="2"/>
          <c:order val="2"/>
          <c:tx>
            <c:v>pensioner</c:v>
          </c:tx>
          <c:spPr>
            <a:solidFill>
              <a:schemeClr val="accent4"/>
            </a:solidFill>
          </c:spPr>
          <c:invertIfNegative val="0"/>
          <c:cat>
            <c:strRef>
              <c:f>'2020 orgin_destination'!$A$34:$A$42</c:f>
              <c:strCache>
                <c:ptCount val="9"/>
                <c:pt idx="0">
                  <c:v>East</c:v>
                </c:pt>
                <c:pt idx="1">
                  <c:v>East Midlands</c:v>
                </c:pt>
                <c:pt idx="2">
                  <c:v>London</c:v>
                </c:pt>
                <c:pt idx="3">
                  <c:v>North East</c:v>
                </c:pt>
                <c:pt idx="4">
                  <c:v>North West</c:v>
                </c:pt>
                <c:pt idx="5">
                  <c:v>South East</c:v>
                </c:pt>
                <c:pt idx="6">
                  <c:v>South West</c:v>
                </c:pt>
                <c:pt idx="7">
                  <c:v>Wales</c:v>
                </c:pt>
                <c:pt idx="8">
                  <c:v>Yorkshire and The Humber</c:v>
                </c:pt>
              </c:strCache>
            </c:strRef>
          </c:cat>
          <c:val>
            <c:numRef>
              <c:f>'2020 orgin_destination'!$I$34:$I$42</c:f>
              <c:numCache>
                <c:formatCode>#,##0</c:formatCode>
                <c:ptCount val="9"/>
                <c:pt idx="0">
                  <c:v>-50</c:v>
                </c:pt>
                <c:pt idx="1">
                  <c:v>-110</c:v>
                </c:pt>
                <c:pt idx="2">
                  <c:v>-70</c:v>
                </c:pt>
                <c:pt idx="3">
                  <c:v>-10</c:v>
                </c:pt>
                <c:pt idx="4">
                  <c:v>-70</c:v>
                </c:pt>
                <c:pt idx="5">
                  <c:v>-100</c:v>
                </c:pt>
                <c:pt idx="6">
                  <c:v>-170</c:v>
                </c:pt>
                <c:pt idx="7">
                  <c:v>-60</c:v>
                </c:pt>
                <c:pt idx="8">
                  <c:v>-60</c:v>
                </c:pt>
              </c:numCache>
            </c:numRef>
          </c:val>
          <c:extLst>
            <c:ext xmlns:c16="http://schemas.microsoft.com/office/drawing/2014/chart" uri="{C3380CC4-5D6E-409C-BE32-E72D297353CC}">
              <c16:uniqueId val="{00000002-69FE-4653-8684-6DE983BFB916}"/>
            </c:ext>
          </c:extLst>
        </c:ser>
        <c:dLbls>
          <c:showLegendKey val="0"/>
          <c:showVal val="0"/>
          <c:showCatName val="0"/>
          <c:showSerName val="0"/>
          <c:showPercent val="0"/>
          <c:showBubbleSize val="0"/>
        </c:dLbls>
        <c:gapWidth val="50"/>
        <c:overlap val="100"/>
        <c:axId val="236520576"/>
        <c:axId val="236522112"/>
      </c:barChart>
      <c:catAx>
        <c:axId val="236520576"/>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6522112"/>
        <c:crosses val="autoZero"/>
        <c:auto val="1"/>
        <c:lblAlgn val="ctr"/>
        <c:lblOffset val="100"/>
        <c:tickLblSkip val="1"/>
        <c:noMultiLvlLbl val="0"/>
      </c:catAx>
      <c:valAx>
        <c:axId val="236522112"/>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6520576"/>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333333"/>
                </a:solidFill>
                <a:latin typeface="Tahoma"/>
                <a:ea typeface="Tahoma"/>
                <a:cs typeface="Tahoma"/>
              </a:defRPr>
            </a:pPr>
            <a:r>
              <a:rPr lang="en-GB"/>
              <a:t>2002 to 2020 Internal migration flows - 0 to 15</a:t>
            </a:r>
          </a:p>
        </c:rich>
      </c:tx>
      <c:overlay val="0"/>
    </c:title>
    <c:autoTitleDeleted val="0"/>
    <c:plotArea>
      <c:layout/>
      <c:barChart>
        <c:barDir val="col"/>
        <c:grouping val="clustered"/>
        <c:varyColors val="0"/>
        <c:ser>
          <c:idx val="0"/>
          <c:order val="0"/>
          <c:tx>
            <c:strRef>
              <c:f>'time series number'!$K$2</c:f>
              <c:strCache>
                <c:ptCount val="1"/>
                <c:pt idx="0">
                  <c:v>Inflow: All</c:v>
                </c:pt>
              </c:strCache>
            </c:strRef>
          </c:tx>
          <c:spPr>
            <a:solidFill>
              <a:schemeClr val="accent2">
                <a:lumMod val="40000"/>
                <a:lumOff val="60000"/>
              </a:schemeClr>
            </a:solidFill>
          </c:spPr>
          <c:invertIfNegative val="0"/>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number'!$B$3:$B$21</c:f>
              <c:numCache>
                <c:formatCode>#,##0</c:formatCode>
                <c:ptCount val="19"/>
                <c:pt idx="0">
                  <c:v>4500</c:v>
                </c:pt>
                <c:pt idx="1">
                  <c:v>4520</c:v>
                </c:pt>
                <c:pt idx="2">
                  <c:v>4700</c:v>
                </c:pt>
                <c:pt idx="3">
                  <c:v>4640</c:v>
                </c:pt>
                <c:pt idx="4">
                  <c:v>4890</c:v>
                </c:pt>
                <c:pt idx="5">
                  <c:v>4930</c:v>
                </c:pt>
                <c:pt idx="6">
                  <c:v>5220</c:v>
                </c:pt>
                <c:pt idx="7">
                  <c:v>5580</c:v>
                </c:pt>
                <c:pt idx="8">
                  <c:v>5580</c:v>
                </c:pt>
                <c:pt idx="9">
                  <c:v>5680</c:v>
                </c:pt>
                <c:pt idx="10">
                  <c:v>6380</c:v>
                </c:pt>
                <c:pt idx="11">
                  <c:v>6430</c:v>
                </c:pt>
                <c:pt idx="12">
                  <c:v>6320</c:v>
                </c:pt>
                <c:pt idx="13">
                  <c:v>6290</c:v>
                </c:pt>
                <c:pt idx="14">
                  <c:v>6100</c:v>
                </c:pt>
                <c:pt idx="15">
                  <c:v>6770</c:v>
                </c:pt>
                <c:pt idx="16">
                  <c:v>6210</c:v>
                </c:pt>
                <c:pt idx="17">
                  <c:v>6030</c:v>
                </c:pt>
                <c:pt idx="18">
                  <c:v>4820</c:v>
                </c:pt>
              </c:numCache>
            </c:numRef>
          </c:val>
          <c:extLst>
            <c:ext xmlns:c16="http://schemas.microsoft.com/office/drawing/2014/chart" uri="{C3380CC4-5D6E-409C-BE32-E72D297353CC}">
              <c16:uniqueId val="{00000000-9F6E-4E81-B81D-CD148126FF56}"/>
            </c:ext>
          </c:extLst>
        </c:ser>
        <c:ser>
          <c:idx val="1"/>
          <c:order val="1"/>
          <c:tx>
            <c:strRef>
              <c:f>'time series number'!$L$2</c:f>
              <c:strCache>
                <c:ptCount val="1"/>
                <c:pt idx="0">
                  <c:v>Outflow: All</c:v>
                </c:pt>
              </c:strCache>
            </c:strRef>
          </c:tx>
          <c:spPr>
            <a:solidFill>
              <a:srgbClr val="0066CC"/>
            </a:solidFill>
          </c:spPr>
          <c:invertIfNegative val="0"/>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number'!$C$3:$C$21</c:f>
              <c:numCache>
                <c:formatCode>#,##0</c:formatCode>
                <c:ptCount val="19"/>
                <c:pt idx="0">
                  <c:v>-6990</c:v>
                </c:pt>
                <c:pt idx="1">
                  <c:v>-7280</c:v>
                </c:pt>
                <c:pt idx="2">
                  <c:v>-7240</c:v>
                </c:pt>
                <c:pt idx="3">
                  <c:v>-6530</c:v>
                </c:pt>
                <c:pt idx="4">
                  <c:v>-6820</c:v>
                </c:pt>
                <c:pt idx="5">
                  <c:v>-7400</c:v>
                </c:pt>
                <c:pt idx="6">
                  <c:v>-7310</c:v>
                </c:pt>
                <c:pt idx="7">
                  <c:v>-6970</c:v>
                </c:pt>
                <c:pt idx="8">
                  <c:v>-7630</c:v>
                </c:pt>
                <c:pt idx="9">
                  <c:v>-7060</c:v>
                </c:pt>
                <c:pt idx="10">
                  <c:v>-7280</c:v>
                </c:pt>
                <c:pt idx="11">
                  <c:v>-7370</c:v>
                </c:pt>
                <c:pt idx="12">
                  <c:v>-7640</c:v>
                </c:pt>
                <c:pt idx="13">
                  <c:v>-7470</c:v>
                </c:pt>
                <c:pt idx="14">
                  <c:v>-7490</c:v>
                </c:pt>
                <c:pt idx="15">
                  <c:v>-8480</c:v>
                </c:pt>
                <c:pt idx="16">
                  <c:v>-8730</c:v>
                </c:pt>
                <c:pt idx="17">
                  <c:v>-9330</c:v>
                </c:pt>
                <c:pt idx="18">
                  <c:v>-8000</c:v>
                </c:pt>
              </c:numCache>
            </c:numRef>
          </c:val>
          <c:extLst>
            <c:ext xmlns:c16="http://schemas.microsoft.com/office/drawing/2014/chart" uri="{C3380CC4-5D6E-409C-BE32-E72D297353CC}">
              <c16:uniqueId val="{00000001-9F6E-4E81-B81D-CD148126FF56}"/>
            </c:ext>
          </c:extLst>
        </c:ser>
        <c:dLbls>
          <c:showLegendKey val="0"/>
          <c:showVal val="0"/>
          <c:showCatName val="0"/>
          <c:showSerName val="0"/>
          <c:showPercent val="0"/>
          <c:showBubbleSize val="0"/>
        </c:dLbls>
        <c:gapWidth val="16"/>
        <c:overlap val="100"/>
        <c:axId val="227132928"/>
        <c:axId val="227134464"/>
      </c:barChart>
      <c:lineChart>
        <c:grouping val="standard"/>
        <c:varyColors val="0"/>
        <c:ser>
          <c:idx val="2"/>
          <c:order val="2"/>
          <c:tx>
            <c:strRef>
              <c:f>'time series number'!$M$2</c:f>
              <c:strCache>
                <c:ptCount val="1"/>
                <c:pt idx="0">
                  <c:v>Netflow: All</c:v>
                </c:pt>
              </c:strCache>
            </c:strRef>
          </c:tx>
          <c:spPr>
            <a:ln>
              <a:solidFill>
                <a:schemeClr val="tx1">
                  <a:tint val="75000"/>
                  <a:shade val="95000"/>
                  <a:satMod val="105000"/>
                </a:schemeClr>
              </a:solidFill>
            </a:ln>
          </c:spPr>
          <c:marker>
            <c:symbol val="none"/>
          </c:marker>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number'!$D$3:$D$21</c:f>
              <c:numCache>
                <c:formatCode>#,##0</c:formatCode>
                <c:ptCount val="19"/>
                <c:pt idx="0">
                  <c:v>-2490</c:v>
                </c:pt>
                <c:pt idx="1">
                  <c:v>-2760</c:v>
                </c:pt>
                <c:pt idx="2">
                  <c:v>-2550</c:v>
                </c:pt>
                <c:pt idx="3">
                  <c:v>-1890</c:v>
                </c:pt>
                <c:pt idx="4">
                  <c:v>-1930</c:v>
                </c:pt>
                <c:pt idx="5">
                  <c:v>-2470</c:v>
                </c:pt>
                <c:pt idx="6">
                  <c:v>-2090</c:v>
                </c:pt>
                <c:pt idx="7">
                  <c:v>-1390</c:v>
                </c:pt>
                <c:pt idx="8">
                  <c:v>-2050</c:v>
                </c:pt>
                <c:pt idx="9">
                  <c:v>-1380</c:v>
                </c:pt>
                <c:pt idx="10">
                  <c:v>-900</c:v>
                </c:pt>
                <c:pt idx="11">
                  <c:v>-950</c:v>
                </c:pt>
                <c:pt idx="12">
                  <c:v>-1310</c:v>
                </c:pt>
                <c:pt idx="13">
                  <c:v>-1180</c:v>
                </c:pt>
                <c:pt idx="14">
                  <c:v>-1390</c:v>
                </c:pt>
                <c:pt idx="15">
                  <c:v>-1710</c:v>
                </c:pt>
                <c:pt idx="16">
                  <c:v>-2520</c:v>
                </c:pt>
                <c:pt idx="17">
                  <c:v>-3300</c:v>
                </c:pt>
                <c:pt idx="18">
                  <c:v>-3180</c:v>
                </c:pt>
              </c:numCache>
            </c:numRef>
          </c:val>
          <c:smooth val="0"/>
          <c:extLst>
            <c:ext xmlns:c16="http://schemas.microsoft.com/office/drawing/2014/chart" uri="{C3380CC4-5D6E-409C-BE32-E72D297353CC}">
              <c16:uniqueId val="{00000002-9F6E-4E81-B81D-CD148126FF56}"/>
            </c:ext>
          </c:extLst>
        </c:ser>
        <c:dLbls>
          <c:showLegendKey val="0"/>
          <c:showVal val="0"/>
          <c:showCatName val="0"/>
          <c:showSerName val="0"/>
          <c:showPercent val="0"/>
          <c:showBubbleSize val="0"/>
        </c:dLbls>
        <c:marker val="1"/>
        <c:smooth val="0"/>
        <c:axId val="227132928"/>
        <c:axId val="227134464"/>
      </c:lineChart>
      <c:catAx>
        <c:axId val="227132928"/>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333333"/>
                </a:solidFill>
                <a:latin typeface="Tahoma"/>
                <a:ea typeface="Tahoma"/>
                <a:cs typeface="Tahoma"/>
              </a:defRPr>
            </a:pPr>
            <a:endParaRPr lang="en-US"/>
          </a:p>
        </c:txPr>
        <c:crossAx val="227134464"/>
        <c:crosses val="autoZero"/>
        <c:auto val="1"/>
        <c:lblAlgn val="ctr"/>
        <c:lblOffset val="100"/>
        <c:noMultiLvlLbl val="0"/>
      </c:catAx>
      <c:valAx>
        <c:axId val="227134464"/>
        <c:scaling>
          <c:orientation val="minMax"/>
        </c:scaling>
        <c:delete val="0"/>
        <c:axPos val="l"/>
        <c:majorGridlines>
          <c:spPr>
            <a:ln>
              <a:prstDash val="sysDash"/>
            </a:ln>
          </c:spPr>
        </c:majorGridlines>
        <c:numFmt formatCode="#,##0" sourceLinked="1"/>
        <c:majorTickMark val="out"/>
        <c:minorTickMark val="none"/>
        <c:tickLblPos val="nextTo"/>
        <c:txPr>
          <a:bodyPr rot="0" vert="horz"/>
          <a:lstStyle/>
          <a:p>
            <a:pPr>
              <a:defRPr sz="1000" b="0" i="0" u="none" strike="noStrike" baseline="0">
                <a:solidFill>
                  <a:srgbClr val="333333"/>
                </a:solidFill>
                <a:latin typeface="Tahoma"/>
                <a:ea typeface="Tahoma"/>
                <a:cs typeface="Tahoma"/>
              </a:defRPr>
            </a:pPr>
            <a:endParaRPr lang="en-US"/>
          </a:p>
        </c:txPr>
        <c:crossAx val="227132928"/>
        <c:crosses val="autoZero"/>
        <c:crossBetween val="between"/>
      </c:valAx>
    </c:plotArea>
    <c:legend>
      <c:legendPos val="r"/>
      <c:overlay val="0"/>
      <c:txPr>
        <a:bodyPr/>
        <a:lstStyle/>
        <a:p>
          <a:pPr>
            <a:defRPr sz="920" b="0" i="0" u="none" strike="noStrike" baseline="0">
              <a:solidFill>
                <a:srgbClr val="333333"/>
              </a:solidFill>
              <a:latin typeface="Tahoma"/>
              <a:ea typeface="Tahoma"/>
              <a:cs typeface="Tahoma"/>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www.birmingham.gov.uk/census,brenda.henry@birmingham.gov.uk,
0121 303 4208</c:oddFooter>
    </c:headerFooter>
    <c:pageMargins b="0.74803149606299213" l="0.70866141732283472" r="0.70866141732283472" t="0.74803149606299213" header="0.31496062992125984" footer="0.31496062992125984"/>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333333"/>
                </a:solidFill>
                <a:latin typeface="Tahoma"/>
                <a:ea typeface="Tahoma"/>
                <a:cs typeface="Tahoma"/>
              </a:defRPr>
            </a:pPr>
            <a:r>
              <a:rPr lang="en-GB"/>
              <a:t>2002 to 2020 Internal migration flows - 16 to 64</a:t>
            </a:r>
          </a:p>
        </c:rich>
      </c:tx>
      <c:overlay val="0"/>
    </c:title>
    <c:autoTitleDeleted val="0"/>
    <c:plotArea>
      <c:layout/>
      <c:barChart>
        <c:barDir val="col"/>
        <c:grouping val="clustered"/>
        <c:varyColors val="0"/>
        <c:ser>
          <c:idx val="0"/>
          <c:order val="0"/>
          <c:tx>
            <c:strRef>
              <c:f>'time series number'!$K$2</c:f>
              <c:strCache>
                <c:ptCount val="1"/>
                <c:pt idx="0">
                  <c:v>Inflow: All</c:v>
                </c:pt>
              </c:strCache>
            </c:strRef>
          </c:tx>
          <c:spPr>
            <a:solidFill>
              <a:schemeClr val="accent2">
                <a:lumMod val="40000"/>
                <a:lumOff val="60000"/>
              </a:schemeClr>
            </a:solidFill>
          </c:spPr>
          <c:invertIfNegative val="0"/>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number'!$E$3:$E$21</c:f>
              <c:numCache>
                <c:formatCode>#,##0</c:formatCode>
                <c:ptCount val="19"/>
                <c:pt idx="0">
                  <c:v>27900</c:v>
                </c:pt>
                <c:pt idx="1">
                  <c:v>28420</c:v>
                </c:pt>
                <c:pt idx="2">
                  <c:v>27380</c:v>
                </c:pt>
                <c:pt idx="3">
                  <c:v>30070</c:v>
                </c:pt>
                <c:pt idx="4">
                  <c:v>30330</c:v>
                </c:pt>
                <c:pt idx="5">
                  <c:v>30660</c:v>
                </c:pt>
                <c:pt idx="6">
                  <c:v>30870</c:v>
                </c:pt>
                <c:pt idx="7">
                  <c:v>31930</c:v>
                </c:pt>
                <c:pt idx="8">
                  <c:v>31640</c:v>
                </c:pt>
                <c:pt idx="9">
                  <c:v>31320</c:v>
                </c:pt>
                <c:pt idx="10">
                  <c:v>34760</c:v>
                </c:pt>
                <c:pt idx="11">
                  <c:v>33190</c:v>
                </c:pt>
                <c:pt idx="12">
                  <c:v>34800</c:v>
                </c:pt>
                <c:pt idx="13">
                  <c:v>35210</c:v>
                </c:pt>
                <c:pt idx="14">
                  <c:v>35860</c:v>
                </c:pt>
                <c:pt idx="15">
                  <c:v>42930</c:v>
                </c:pt>
                <c:pt idx="16">
                  <c:v>42450</c:v>
                </c:pt>
                <c:pt idx="17">
                  <c:v>44350</c:v>
                </c:pt>
                <c:pt idx="18">
                  <c:v>39150</c:v>
                </c:pt>
              </c:numCache>
            </c:numRef>
          </c:val>
          <c:extLst>
            <c:ext xmlns:c16="http://schemas.microsoft.com/office/drawing/2014/chart" uri="{C3380CC4-5D6E-409C-BE32-E72D297353CC}">
              <c16:uniqueId val="{00000000-30FA-48C0-BF74-4A8D7F005653}"/>
            </c:ext>
          </c:extLst>
        </c:ser>
        <c:ser>
          <c:idx val="1"/>
          <c:order val="1"/>
          <c:tx>
            <c:strRef>
              <c:f>'time series number'!$L$2</c:f>
              <c:strCache>
                <c:ptCount val="1"/>
                <c:pt idx="0">
                  <c:v>Outflow: All</c:v>
                </c:pt>
              </c:strCache>
            </c:strRef>
          </c:tx>
          <c:spPr>
            <a:solidFill>
              <a:srgbClr val="0066CC"/>
            </a:solidFill>
          </c:spPr>
          <c:invertIfNegative val="0"/>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number'!$F$3:$F$21</c:f>
              <c:numCache>
                <c:formatCode>#,##0</c:formatCode>
                <c:ptCount val="19"/>
                <c:pt idx="0">
                  <c:v>-32900</c:v>
                </c:pt>
                <c:pt idx="1">
                  <c:v>-33720</c:v>
                </c:pt>
                <c:pt idx="2">
                  <c:v>-34310</c:v>
                </c:pt>
                <c:pt idx="3">
                  <c:v>-34040</c:v>
                </c:pt>
                <c:pt idx="4">
                  <c:v>-34910</c:v>
                </c:pt>
                <c:pt idx="5">
                  <c:v>-35660</c:v>
                </c:pt>
                <c:pt idx="6">
                  <c:v>-35900</c:v>
                </c:pt>
                <c:pt idx="7">
                  <c:v>-34720</c:v>
                </c:pt>
                <c:pt idx="8">
                  <c:v>-35290</c:v>
                </c:pt>
                <c:pt idx="9">
                  <c:v>-34670</c:v>
                </c:pt>
                <c:pt idx="10">
                  <c:v>-36180</c:v>
                </c:pt>
                <c:pt idx="11">
                  <c:v>-37090</c:v>
                </c:pt>
                <c:pt idx="12">
                  <c:v>-37870</c:v>
                </c:pt>
                <c:pt idx="13">
                  <c:v>-37690</c:v>
                </c:pt>
                <c:pt idx="14">
                  <c:v>-37870</c:v>
                </c:pt>
                <c:pt idx="15">
                  <c:v>-47620</c:v>
                </c:pt>
                <c:pt idx="16">
                  <c:v>-49310</c:v>
                </c:pt>
                <c:pt idx="17">
                  <c:v>-51460</c:v>
                </c:pt>
                <c:pt idx="18">
                  <c:v>-48410</c:v>
                </c:pt>
              </c:numCache>
            </c:numRef>
          </c:val>
          <c:extLst>
            <c:ext xmlns:c16="http://schemas.microsoft.com/office/drawing/2014/chart" uri="{C3380CC4-5D6E-409C-BE32-E72D297353CC}">
              <c16:uniqueId val="{00000001-30FA-48C0-BF74-4A8D7F005653}"/>
            </c:ext>
          </c:extLst>
        </c:ser>
        <c:dLbls>
          <c:showLegendKey val="0"/>
          <c:showVal val="0"/>
          <c:showCatName val="0"/>
          <c:showSerName val="0"/>
          <c:showPercent val="0"/>
          <c:showBubbleSize val="0"/>
        </c:dLbls>
        <c:gapWidth val="16"/>
        <c:overlap val="100"/>
        <c:axId val="227191424"/>
        <c:axId val="227201408"/>
      </c:barChart>
      <c:lineChart>
        <c:grouping val="standard"/>
        <c:varyColors val="0"/>
        <c:ser>
          <c:idx val="2"/>
          <c:order val="2"/>
          <c:tx>
            <c:strRef>
              <c:f>'time series number'!$M$2</c:f>
              <c:strCache>
                <c:ptCount val="1"/>
                <c:pt idx="0">
                  <c:v>Netflow: All</c:v>
                </c:pt>
              </c:strCache>
            </c:strRef>
          </c:tx>
          <c:spPr>
            <a:ln>
              <a:solidFill>
                <a:schemeClr val="tx1">
                  <a:tint val="75000"/>
                  <a:shade val="95000"/>
                  <a:satMod val="105000"/>
                </a:schemeClr>
              </a:solidFill>
            </a:ln>
          </c:spPr>
          <c:marker>
            <c:symbol val="none"/>
          </c:marker>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number'!$G$3:$G$21</c:f>
              <c:numCache>
                <c:formatCode>#,##0</c:formatCode>
                <c:ptCount val="19"/>
                <c:pt idx="0">
                  <c:v>-5000</c:v>
                </c:pt>
                <c:pt idx="1">
                  <c:v>-5300</c:v>
                </c:pt>
                <c:pt idx="2">
                  <c:v>-6930</c:v>
                </c:pt>
                <c:pt idx="3">
                  <c:v>-3960</c:v>
                </c:pt>
                <c:pt idx="4">
                  <c:v>-4580</c:v>
                </c:pt>
                <c:pt idx="5">
                  <c:v>-5000</c:v>
                </c:pt>
                <c:pt idx="6">
                  <c:v>-5030</c:v>
                </c:pt>
                <c:pt idx="7">
                  <c:v>-2790</c:v>
                </c:pt>
                <c:pt idx="8">
                  <c:v>-3650</c:v>
                </c:pt>
                <c:pt idx="9">
                  <c:v>-3350</c:v>
                </c:pt>
                <c:pt idx="10">
                  <c:v>-1420</c:v>
                </c:pt>
                <c:pt idx="11">
                  <c:v>-3900</c:v>
                </c:pt>
                <c:pt idx="12">
                  <c:v>-3080</c:v>
                </c:pt>
                <c:pt idx="13">
                  <c:v>-2480</c:v>
                </c:pt>
                <c:pt idx="14">
                  <c:v>-2020</c:v>
                </c:pt>
                <c:pt idx="15">
                  <c:v>-4700</c:v>
                </c:pt>
                <c:pt idx="16">
                  <c:v>-6860</c:v>
                </c:pt>
                <c:pt idx="17">
                  <c:v>-7110</c:v>
                </c:pt>
                <c:pt idx="18">
                  <c:v>-9260</c:v>
                </c:pt>
              </c:numCache>
            </c:numRef>
          </c:val>
          <c:smooth val="0"/>
          <c:extLst>
            <c:ext xmlns:c16="http://schemas.microsoft.com/office/drawing/2014/chart" uri="{C3380CC4-5D6E-409C-BE32-E72D297353CC}">
              <c16:uniqueId val="{00000002-30FA-48C0-BF74-4A8D7F005653}"/>
            </c:ext>
          </c:extLst>
        </c:ser>
        <c:dLbls>
          <c:showLegendKey val="0"/>
          <c:showVal val="0"/>
          <c:showCatName val="0"/>
          <c:showSerName val="0"/>
          <c:showPercent val="0"/>
          <c:showBubbleSize val="0"/>
        </c:dLbls>
        <c:marker val="1"/>
        <c:smooth val="0"/>
        <c:axId val="227191424"/>
        <c:axId val="227201408"/>
      </c:lineChart>
      <c:catAx>
        <c:axId val="227191424"/>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333333"/>
                </a:solidFill>
                <a:latin typeface="Tahoma"/>
                <a:ea typeface="Tahoma"/>
                <a:cs typeface="Tahoma"/>
              </a:defRPr>
            </a:pPr>
            <a:endParaRPr lang="en-US"/>
          </a:p>
        </c:txPr>
        <c:crossAx val="227201408"/>
        <c:crosses val="autoZero"/>
        <c:auto val="1"/>
        <c:lblAlgn val="ctr"/>
        <c:lblOffset val="100"/>
        <c:noMultiLvlLbl val="0"/>
      </c:catAx>
      <c:valAx>
        <c:axId val="227201408"/>
        <c:scaling>
          <c:orientation val="minMax"/>
        </c:scaling>
        <c:delete val="0"/>
        <c:axPos val="l"/>
        <c:majorGridlines>
          <c:spPr>
            <a:ln>
              <a:prstDash val="sysDash"/>
            </a:ln>
          </c:spPr>
        </c:majorGridlines>
        <c:numFmt formatCode="#,##0" sourceLinked="1"/>
        <c:majorTickMark val="out"/>
        <c:minorTickMark val="none"/>
        <c:tickLblPos val="nextTo"/>
        <c:txPr>
          <a:bodyPr rot="0" vert="horz"/>
          <a:lstStyle/>
          <a:p>
            <a:pPr>
              <a:defRPr sz="1000" b="0" i="0" u="none" strike="noStrike" baseline="0">
                <a:solidFill>
                  <a:srgbClr val="333333"/>
                </a:solidFill>
                <a:latin typeface="Tahoma"/>
                <a:ea typeface="Tahoma"/>
                <a:cs typeface="Tahoma"/>
              </a:defRPr>
            </a:pPr>
            <a:endParaRPr lang="en-US"/>
          </a:p>
        </c:txPr>
        <c:crossAx val="227191424"/>
        <c:crosses val="autoZero"/>
        <c:crossBetween val="between"/>
      </c:valAx>
    </c:plotArea>
    <c:legend>
      <c:legendPos val="r"/>
      <c:overlay val="0"/>
      <c:txPr>
        <a:bodyPr/>
        <a:lstStyle/>
        <a:p>
          <a:pPr>
            <a:defRPr sz="920" b="0" i="0" u="none" strike="noStrike" baseline="0">
              <a:solidFill>
                <a:srgbClr val="333333"/>
              </a:solidFill>
              <a:latin typeface="Tahoma"/>
              <a:ea typeface="Tahoma"/>
              <a:cs typeface="Tahoma"/>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333333"/>
                </a:solidFill>
                <a:latin typeface="Calibri"/>
                <a:ea typeface="Calibri"/>
                <a:cs typeface="Calibri"/>
              </a:defRPr>
            </a:pPr>
            <a:r>
              <a:rPr lang="en-GB"/>
              <a:t>2002 to 2020 Internal migration flows - 65+</a:t>
            </a:r>
          </a:p>
        </c:rich>
      </c:tx>
      <c:overlay val="0"/>
    </c:title>
    <c:autoTitleDeleted val="0"/>
    <c:plotArea>
      <c:layout/>
      <c:barChart>
        <c:barDir val="col"/>
        <c:grouping val="clustered"/>
        <c:varyColors val="0"/>
        <c:ser>
          <c:idx val="0"/>
          <c:order val="0"/>
          <c:tx>
            <c:strRef>
              <c:f>'time series number'!$K$2</c:f>
              <c:strCache>
                <c:ptCount val="1"/>
                <c:pt idx="0">
                  <c:v>Inflow: All</c:v>
                </c:pt>
              </c:strCache>
            </c:strRef>
          </c:tx>
          <c:spPr>
            <a:solidFill>
              <a:schemeClr val="accent2">
                <a:lumMod val="40000"/>
                <a:lumOff val="60000"/>
              </a:schemeClr>
            </a:solidFill>
          </c:spPr>
          <c:invertIfNegative val="0"/>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number'!$H$3:$H$21</c:f>
              <c:numCache>
                <c:formatCode>#,##0</c:formatCode>
                <c:ptCount val="19"/>
                <c:pt idx="0">
                  <c:v>1080</c:v>
                </c:pt>
                <c:pt idx="1">
                  <c:v>950</c:v>
                </c:pt>
                <c:pt idx="2">
                  <c:v>970</c:v>
                </c:pt>
                <c:pt idx="3">
                  <c:v>940</c:v>
                </c:pt>
                <c:pt idx="4">
                  <c:v>920</c:v>
                </c:pt>
                <c:pt idx="5">
                  <c:v>1130</c:v>
                </c:pt>
                <c:pt idx="6">
                  <c:v>950</c:v>
                </c:pt>
                <c:pt idx="7">
                  <c:v>840</c:v>
                </c:pt>
                <c:pt idx="8">
                  <c:v>1030</c:v>
                </c:pt>
                <c:pt idx="9">
                  <c:v>1040</c:v>
                </c:pt>
                <c:pt idx="10">
                  <c:v>1200</c:v>
                </c:pt>
                <c:pt idx="11">
                  <c:v>1230</c:v>
                </c:pt>
                <c:pt idx="12">
                  <c:v>1380</c:v>
                </c:pt>
                <c:pt idx="13">
                  <c:v>1390</c:v>
                </c:pt>
                <c:pt idx="14">
                  <c:v>1320</c:v>
                </c:pt>
                <c:pt idx="15">
                  <c:v>1420</c:v>
                </c:pt>
                <c:pt idx="16">
                  <c:v>1610</c:v>
                </c:pt>
                <c:pt idx="17">
                  <c:v>1600</c:v>
                </c:pt>
                <c:pt idx="18">
                  <c:v>1350</c:v>
                </c:pt>
              </c:numCache>
            </c:numRef>
          </c:val>
          <c:extLst>
            <c:ext xmlns:c16="http://schemas.microsoft.com/office/drawing/2014/chart" uri="{C3380CC4-5D6E-409C-BE32-E72D297353CC}">
              <c16:uniqueId val="{00000000-BEA2-465C-89DB-6FC3EB9495A9}"/>
            </c:ext>
          </c:extLst>
        </c:ser>
        <c:ser>
          <c:idx val="1"/>
          <c:order val="1"/>
          <c:tx>
            <c:strRef>
              <c:f>'time series number'!$L$2</c:f>
              <c:strCache>
                <c:ptCount val="1"/>
                <c:pt idx="0">
                  <c:v>Outflow: All</c:v>
                </c:pt>
              </c:strCache>
            </c:strRef>
          </c:tx>
          <c:spPr>
            <a:solidFill>
              <a:srgbClr val="0066CC"/>
            </a:solidFill>
          </c:spPr>
          <c:invertIfNegative val="0"/>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number'!$I$3:$I$21</c:f>
              <c:numCache>
                <c:formatCode>#,##0</c:formatCode>
                <c:ptCount val="19"/>
                <c:pt idx="0">
                  <c:v>-2150</c:v>
                </c:pt>
                <c:pt idx="1">
                  <c:v>-2370</c:v>
                </c:pt>
                <c:pt idx="2">
                  <c:v>-2440</c:v>
                </c:pt>
                <c:pt idx="3">
                  <c:v>-2020</c:v>
                </c:pt>
                <c:pt idx="4">
                  <c:v>-2080</c:v>
                </c:pt>
                <c:pt idx="5">
                  <c:v>-2080</c:v>
                </c:pt>
                <c:pt idx="6">
                  <c:v>-2070</c:v>
                </c:pt>
                <c:pt idx="7">
                  <c:v>-1750</c:v>
                </c:pt>
                <c:pt idx="8">
                  <c:v>-1960</c:v>
                </c:pt>
                <c:pt idx="9">
                  <c:v>-1820</c:v>
                </c:pt>
                <c:pt idx="10">
                  <c:v>-2040</c:v>
                </c:pt>
                <c:pt idx="11">
                  <c:v>-2030</c:v>
                </c:pt>
                <c:pt idx="12">
                  <c:v>-2130</c:v>
                </c:pt>
                <c:pt idx="13">
                  <c:v>-2260</c:v>
                </c:pt>
                <c:pt idx="14">
                  <c:v>-2400</c:v>
                </c:pt>
                <c:pt idx="15">
                  <c:v>-2660</c:v>
                </c:pt>
                <c:pt idx="16">
                  <c:v>-2660</c:v>
                </c:pt>
                <c:pt idx="17">
                  <c:v>-2750</c:v>
                </c:pt>
                <c:pt idx="18">
                  <c:v>-2350</c:v>
                </c:pt>
              </c:numCache>
            </c:numRef>
          </c:val>
          <c:extLst>
            <c:ext xmlns:c16="http://schemas.microsoft.com/office/drawing/2014/chart" uri="{C3380CC4-5D6E-409C-BE32-E72D297353CC}">
              <c16:uniqueId val="{00000001-BEA2-465C-89DB-6FC3EB9495A9}"/>
            </c:ext>
          </c:extLst>
        </c:ser>
        <c:dLbls>
          <c:showLegendKey val="0"/>
          <c:showVal val="0"/>
          <c:showCatName val="0"/>
          <c:showSerName val="0"/>
          <c:showPercent val="0"/>
          <c:showBubbleSize val="0"/>
        </c:dLbls>
        <c:gapWidth val="16"/>
        <c:overlap val="100"/>
        <c:axId val="227299328"/>
        <c:axId val="227300864"/>
      </c:barChart>
      <c:lineChart>
        <c:grouping val="standard"/>
        <c:varyColors val="0"/>
        <c:ser>
          <c:idx val="2"/>
          <c:order val="2"/>
          <c:tx>
            <c:strRef>
              <c:f>'time series number'!$M$2</c:f>
              <c:strCache>
                <c:ptCount val="1"/>
                <c:pt idx="0">
                  <c:v>Netflow: All</c:v>
                </c:pt>
              </c:strCache>
            </c:strRef>
          </c:tx>
          <c:spPr>
            <a:ln>
              <a:solidFill>
                <a:schemeClr val="tx1">
                  <a:tint val="75000"/>
                  <a:shade val="95000"/>
                  <a:satMod val="105000"/>
                </a:schemeClr>
              </a:solidFill>
            </a:ln>
          </c:spPr>
          <c:marker>
            <c:symbol val="none"/>
          </c:marker>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number'!$J$3:$J$21</c:f>
              <c:numCache>
                <c:formatCode>#,##0</c:formatCode>
                <c:ptCount val="19"/>
                <c:pt idx="0">
                  <c:v>-1070</c:v>
                </c:pt>
                <c:pt idx="1">
                  <c:v>-1420</c:v>
                </c:pt>
                <c:pt idx="2">
                  <c:v>-1470</c:v>
                </c:pt>
                <c:pt idx="3">
                  <c:v>-1090</c:v>
                </c:pt>
                <c:pt idx="4">
                  <c:v>-1160</c:v>
                </c:pt>
                <c:pt idx="5">
                  <c:v>-950</c:v>
                </c:pt>
                <c:pt idx="6">
                  <c:v>-1120</c:v>
                </c:pt>
                <c:pt idx="7">
                  <c:v>-910</c:v>
                </c:pt>
                <c:pt idx="8">
                  <c:v>-930</c:v>
                </c:pt>
                <c:pt idx="9">
                  <c:v>-780</c:v>
                </c:pt>
                <c:pt idx="10">
                  <c:v>-840</c:v>
                </c:pt>
                <c:pt idx="11">
                  <c:v>-790</c:v>
                </c:pt>
                <c:pt idx="12">
                  <c:v>-750</c:v>
                </c:pt>
                <c:pt idx="13">
                  <c:v>-870</c:v>
                </c:pt>
                <c:pt idx="14">
                  <c:v>-1080</c:v>
                </c:pt>
                <c:pt idx="15">
                  <c:v>-1240</c:v>
                </c:pt>
                <c:pt idx="16">
                  <c:v>-1040</c:v>
                </c:pt>
                <c:pt idx="17">
                  <c:v>-1150</c:v>
                </c:pt>
                <c:pt idx="18">
                  <c:v>-1000</c:v>
                </c:pt>
              </c:numCache>
            </c:numRef>
          </c:val>
          <c:smooth val="0"/>
          <c:extLst>
            <c:ext xmlns:c16="http://schemas.microsoft.com/office/drawing/2014/chart" uri="{C3380CC4-5D6E-409C-BE32-E72D297353CC}">
              <c16:uniqueId val="{00000002-BEA2-465C-89DB-6FC3EB9495A9}"/>
            </c:ext>
          </c:extLst>
        </c:ser>
        <c:dLbls>
          <c:showLegendKey val="0"/>
          <c:showVal val="0"/>
          <c:showCatName val="0"/>
          <c:showSerName val="0"/>
          <c:showPercent val="0"/>
          <c:showBubbleSize val="0"/>
        </c:dLbls>
        <c:marker val="1"/>
        <c:smooth val="0"/>
        <c:axId val="227299328"/>
        <c:axId val="227300864"/>
      </c:lineChart>
      <c:catAx>
        <c:axId val="227299328"/>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333333"/>
                </a:solidFill>
                <a:latin typeface="Tahoma"/>
                <a:ea typeface="Tahoma"/>
                <a:cs typeface="Tahoma"/>
              </a:defRPr>
            </a:pPr>
            <a:endParaRPr lang="en-US"/>
          </a:p>
        </c:txPr>
        <c:crossAx val="227300864"/>
        <c:crosses val="autoZero"/>
        <c:auto val="1"/>
        <c:lblAlgn val="ctr"/>
        <c:lblOffset val="100"/>
        <c:noMultiLvlLbl val="0"/>
      </c:catAx>
      <c:valAx>
        <c:axId val="227300864"/>
        <c:scaling>
          <c:orientation val="minMax"/>
        </c:scaling>
        <c:delete val="0"/>
        <c:axPos val="l"/>
        <c:majorGridlines>
          <c:spPr>
            <a:ln>
              <a:prstDash val="sysDash"/>
            </a:ln>
          </c:spPr>
        </c:majorGridlines>
        <c:numFmt formatCode="#,##0" sourceLinked="1"/>
        <c:majorTickMark val="out"/>
        <c:minorTickMark val="none"/>
        <c:tickLblPos val="nextTo"/>
        <c:txPr>
          <a:bodyPr rot="0" vert="horz"/>
          <a:lstStyle/>
          <a:p>
            <a:pPr>
              <a:defRPr sz="1000" b="0" i="0" u="none" strike="noStrike" baseline="0">
                <a:solidFill>
                  <a:srgbClr val="333333"/>
                </a:solidFill>
                <a:latin typeface="Tahoma"/>
                <a:ea typeface="Tahoma"/>
                <a:cs typeface="Tahoma"/>
              </a:defRPr>
            </a:pPr>
            <a:endParaRPr lang="en-US"/>
          </a:p>
        </c:txPr>
        <c:crossAx val="227299328"/>
        <c:crosses val="autoZero"/>
        <c:crossBetween val="between"/>
      </c:valAx>
    </c:plotArea>
    <c:legend>
      <c:legendPos val="r"/>
      <c:overlay val="0"/>
      <c:txPr>
        <a:bodyPr/>
        <a:lstStyle/>
        <a:p>
          <a:pPr>
            <a:defRPr sz="920" b="0" i="0" u="none" strike="noStrike" baseline="0">
              <a:solidFill>
                <a:srgbClr val="333333"/>
              </a:solidFill>
              <a:latin typeface="Tahoma"/>
              <a:ea typeface="Tahoma"/>
              <a:cs typeface="Tahoma"/>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333333"/>
                </a:solidFill>
                <a:latin typeface="Calibri"/>
                <a:ea typeface="Calibri"/>
                <a:cs typeface="Calibri"/>
              </a:defRPr>
            </a:pPr>
            <a:r>
              <a:rPr lang="en-GB"/>
              <a:t>2002 to 2020 Internal migration flows - ALL</a:t>
            </a:r>
          </a:p>
        </c:rich>
      </c:tx>
      <c:overlay val="0"/>
    </c:title>
    <c:autoTitleDeleted val="0"/>
    <c:plotArea>
      <c:layout/>
      <c:barChart>
        <c:barDir val="col"/>
        <c:grouping val="clustered"/>
        <c:varyColors val="0"/>
        <c:ser>
          <c:idx val="0"/>
          <c:order val="0"/>
          <c:tx>
            <c:strRef>
              <c:f>'time series number'!$K$2</c:f>
              <c:strCache>
                <c:ptCount val="1"/>
                <c:pt idx="0">
                  <c:v>Inflow: All</c:v>
                </c:pt>
              </c:strCache>
            </c:strRef>
          </c:tx>
          <c:spPr>
            <a:solidFill>
              <a:schemeClr val="accent2">
                <a:lumMod val="40000"/>
                <a:lumOff val="60000"/>
              </a:schemeClr>
            </a:solidFill>
          </c:spPr>
          <c:invertIfNegative val="0"/>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number'!$K$3:$K$21</c:f>
              <c:numCache>
                <c:formatCode>#,##0</c:formatCode>
                <c:ptCount val="19"/>
                <c:pt idx="0">
                  <c:v>33480</c:v>
                </c:pt>
                <c:pt idx="1">
                  <c:v>33890</c:v>
                </c:pt>
                <c:pt idx="2">
                  <c:v>33040</c:v>
                </c:pt>
                <c:pt idx="3">
                  <c:v>35650</c:v>
                </c:pt>
                <c:pt idx="4">
                  <c:v>36140</c:v>
                </c:pt>
                <c:pt idx="5">
                  <c:v>36710</c:v>
                </c:pt>
                <c:pt idx="6">
                  <c:v>37030</c:v>
                </c:pt>
                <c:pt idx="7">
                  <c:v>38350</c:v>
                </c:pt>
                <c:pt idx="8">
                  <c:v>38250</c:v>
                </c:pt>
                <c:pt idx="9">
                  <c:v>38040</c:v>
                </c:pt>
                <c:pt idx="10">
                  <c:v>42340</c:v>
                </c:pt>
                <c:pt idx="11">
                  <c:v>40840</c:v>
                </c:pt>
                <c:pt idx="12">
                  <c:v>42500</c:v>
                </c:pt>
                <c:pt idx="13">
                  <c:v>42890</c:v>
                </c:pt>
                <c:pt idx="14">
                  <c:v>43280</c:v>
                </c:pt>
                <c:pt idx="15">
                  <c:v>51120</c:v>
                </c:pt>
                <c:pt idx="16">
                  <c:v>50270</c:v>
                </c:pt>
                <c:pt idx="17">
                  <c:v>51980</c:v>
                </c:pt>
                <c:pt idx="18">
                  <c:v>45320</c:v>
                </c:pt>
              </c:numCache>
            </c:numRef>
          </c:val>
          <c:extLst>
            <c:ext xmlns:c16="http://schemas.microsoft.com/office/drawing/2014/chart" uri="{C3380CC4-5D6E-409C-BE32-E72D297353CC}">
              <c16:uniqueId val="{00000000-7E98-4D56-B1ED-1B40BB0FD1DA}"/>
            </c:ext>
          </c:extLst>
        </c:ser>
        <c:ser>
          <c:idx val="1"/>
          <c:order val="1"/>
          <c:tx>
            <c:strRef>
              <c:f>'time series number'!$L$2</c:f>
              <c:strCache>
                <c:ptCount val="1"/>
                <c:pt idx="0">
                  <c:v>Outflow: All</c:v>
                </c:pt>
              </c:strCache>
            </c:strRef>
          </c:tx>
          <c:spPr>
            <a:solidFill>
              <a:srgbClr val="0066CC"/>
            </a:solidFill>
          </c:spPr>
          <c:invertIfNegative val="0"/>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number'!$L$3:$L$21</c:f>
              <c:numCache>
                <c:formatCode>#,##0</c:formatCode>
                <c:ptCount val="19"/>
                <c:pt idx="0">
                  <c:v>-42040</c:v>
                </c:pt>
                <c:pt idx="1">
                  <c:v>-43370</c:v>
                </c:pt>
                <c:pt idx="2">
                  <c:v>-43990</c:v>
                </c:pt>
                <c:pt idx="3">
                  <c:v>-42600</c:v>
                </c:pt>
                <c:pt idx="4">
                  <c:v>-43800</c:v>
                </c:pt>
                <c:pt idx="5">
                  <c:v>-45130</c:v>
                </c:pt>
                <c:pt idx="6">
                  <c:v>-45270</c:v>
                </c:pt>
                <c:pt idx="7">
                  <c:v>-43430</c:v>
                </c:pt>
                <c:pt idx="8">
                  <c:v>-44880</c:v>
                </c:pt>
                <c:pt idx="9">
                  <c:v>-43550</c:v>
                </c:pt>
                <c:pt idx="10">
                  <c:v>-45500</c:v>
                </c:pt>
                <c:pt idx="11">
                  <c:v>-46490</c:v>
                </c:pt>
                <c:pt idx="12">
                  <c:v>-47640</c:v>
                </c:pt>
                <c:pt idx="13">
                  <c:v>-47420</c:v>
                </c:pt>
                <c:pt idx="14">
                  <c:v>-47760</c:v>
                </c:pt>
                <c:pt idx="15">
                  <c:v>-58760</c:v>
                </c:pt>
                <c:pt idx="16">
                  <c:v>-60690</c:v>
                </c:pt>
                <c:pt idx="17">
                  <c:v>-63540</c:v>
                </c:pt>
                <c:pt idx="18">
                  <c:v>-58760</c:v>
                </c:pt>
              </c:numCache>
            </c:numRef>
          </c:val>
          <c:extLst>
            <c:ext xmlns:c16="http://schemas.microsoft.com/office/drawing/2014/chart" uri="{C3380CC4-5D6E-409C-BE32-E72D297353CC}">
              <c16:uniqueId val="{00000001-7E98-4D56-B1ED-1B40BB0FD1DA}"/>
            </c:ext>
          </c:extLst>
        </c:ser>
        <c:dLbls>
          <c:showLegendKey val="0"/>
          <c:showVal val="0"/>
          <c:showCatName val="0"/>
          <c:showSerName val="0"/>
          <c:showPercent val="0"/>
          <c:showBubbleSize val="0"/>
        </c:dLbls>
        <c:gapWidth val="16"/>
        <c:overlap val="100"/>
        <c:axId val="227882112"/>
        <c:axId val="227883648"/>
      </c:barChart>
      <c:lineChart>
        <c:grouping val="standard"/>
        <c:varyColors val="0"/>
        <c:ser>
          <c:idx val="2"/>
          <c:order val="2"/>
          <c:tx>
            <c:strRef>
              <c:f>'time series number'!$M$2</c:f>
              <c:strCache>
                <c:ptCount val="1"/>
                <c:pt idx="0">
                  <c:v>Netflow: All</c:v>
                </c:pt>
              </c:strCache>
            </c:strRef>
          </c:tx>
          <c:spPr>
            <a:ln>
              <a:solidFill>
                <a:schemeClr val="tx1">
                  <a:tint val="75000"/>
                  <a:shade val="95000"/>
                  <a:satMod val="105000"/>
                </a:schemeClr>
              </a:solidFill>
            </a:ln>
          </c:spPr>
          <c:marker>
            <c:symbol val="none"/>
          </c:marker>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number'!$M$3:$M$21</c:f>
              <c:numCache>
                <c:formatCode>#,##0</c:formatCode>
                <c:ptCount val="19"/>
                <c:pt idx="0">
                  <c:v>-8560</c:v>
                </c:pt>
                <c:pt idx="1">
                  <c:v>-9470</c:v>
                </c:pt>
                <c:pt idx="2">
                  <c:v>-10940</c:v>
                </c:pt>
                <c:pt idx="3">
                  <c:v>-6940</c:v>
                </c:pt>
                <c:pt idx="4">
                  <c:v>-7660</c:v>
                </c:pt>
                <c:pt idx="5">
                  <c:v>-8420</c:v>
                </c:pt>
                <c:pt idx="6">
                  <c:v>-8240</c:v>
                </c:pt>
                <c:pt idx="7">
                  <c:v>-5080</c:v>
                </c:pt>
                <c:pt idx="8">
                  <c:v>-6630</c:v>
                </c:pt>
                <c:pt idx="9">
                  <c:v>-5520</c:v>
                </c:pt>
                <c:pt idx="10">
                  <c:v>-3160</c:v>
                </c:pt>
                <c:pt idx="11">
                  <c:v>-5640</c:v>
                </c:pt>
                <c:pt idx="12">
                  <c:v>-5140</c:v>
                </c:pt>
                <c:pt idx="13">
                  <c:v>-4530</c:v>
                </c:pt>
                <c:pt idx="14">
                  <c:v>-4490</c:v>
                </c:pt>
                <c:pt idx="15">
                  <c:v>-7640</c:v>
                </c:pt>
                <c:pt idx="16">
                  <c:v>-10420</c:v>
                </c:pt>
                <c:pt idx="17">
                  <c:v>-11560</c:v>
                </c:pt>
                <c:pt idx="18">
                  <c:v>-13440</c:v>
                </c:pt>
              </c:numCache>
            </c:numRef>
          </c:val>
          <c:smooth val="0"/>
          <c:extLst>
            <c:ext xmlns:c16="http://schemas.microsoft.com/office/drawing/2014/chart" uri="{C3380CC4-5D6E-409C-BE32-E72D297353CC}">
              <c16:uniqueId val="{00000002-7E98-4D56-B1ED-1B40BB0FD1DA}"/>
            </c:ext>
          </c:extLst>
        </c:ser>
        <c:dLbls>
          <c:showLegendKey val="0"/>
          <c:showVal val="0"/>
          <c:showCatName val="0"/>
          <c:showSerName val="0"/>
          <c:showPercent val="0"/>
          <c:showBubbleSize val="0"/>
        </c:dLbls>
        <c:marker val="1"/>
        <c:smooth val="0"/>
        <c:axId val="227882112"/>
        <c:axId val="227883648"/>
      </c:lineChart>
      <c:catAx>
        <c:axId val="227882112"/>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333333"/>
                </a:solidFill>
                <a:latin typeface="Tahoma"/>
                <a:ea typeface="Tahoma"/>
                <a:cs typeface="Tahoma"/>
              </a:defRPr>
            </a:pPr>
            <a:endParaRPr lang="en-US"/>
          </a:p>
        </c:txPr>
        <c:crossAx val="227883648"/>
        <c:crosses val="autoZero"/>
        <c:auto val="1"/>
        <c:lblAlgn val="ctr"/>
        <c:lblOffset val="100"/>
        <c:noMultiLvlLbl val="0"/>
      </c:catAx>
      <c:valAx>
        <c:axId val="227883648"/>
        <c:scaling>
          <c:orientation val="minMax"/>
        </c:scaling>
        <c:delete val="0"/>
        <c:axPos val="l"/>
        <c:majorGridlines>
          <c:spPr>
            <a:ln>
              <a:prstDash val="sysDash"/>
            </a:ln>
          </c:spPr>
        </c:majorGridlines>
        <c:numFmt formatCode="#,##0" sourceLinked="1"/>
        <c:majorTickMark val="out"/>
        <c:minorTickMark val="none"/>
        <c:tickLblPos val="nextTo"/>
        <c:txPr>
          <a:bodyPr rot="0" vert="horz"/>
          <a:lstStyle/>
          <a:p>
            <a:pPr>
              <a:defRPr sz="1000" b="0" i="0" u="none" strike="noStrike" baseline="0">
                <a:solidFill>
                  <a:srgbClr val="333333"/>
                </a:solidFill>
                <a:latin typeface="Tahoma"/>
                <a:ea typeface="Tahoma"/>
                <a:cs typeface="Tahoma"/>
              </a:defRPr>
            </a:pPr>
            <a:endParaRPr lang="en-US"/>
          </a:p>
        </c:txPr>
        <c:crossAx val="227882112"/>
        <c:crosses val="autoZero"/>
        <c:crossBetween val="between"/>
      </c:valAx>
    </c:plotArea>
    <c:legend>
      <c:legendPos val="r"/>
      <c:overlay val="0"/>
      <c:txPr>
        <a:bodyPr/>
        <a:lstStyle/>
        <a:p>
          <a:pPr>
            <a:defRPr sz="920" b="0" i="0" u="none" strike="noStrike" baseline="0">
              <a:solidFill>
                <a:srgbClr val="333333"/>
              </a:solidFill>
              <a:latin typeface="Tahoma"/>
              <a:ea typeface="Tahoma"/>
              <a:cs typeface="Tahoma"/>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chemeClr val="tx1"/>
                </a:solidFill>
                <a:latin typeface="Calibri"/>
                <a:ea typeface="Calibri"/>
                <a:cs typeface="Calibri"/>
              </a:defRPr>
            </a:pPr>
            <a:r>
              <a:rPr lang="en-GB">
                <a:solidFill>
                  <a:schemeClr val="tx1"/>
                </a:solidFill>
              </a:rPr>
              <a:t>Internal migration net flows</a:t>
            </a:r>
          </a:p>
        </c:rich>
      </c:tx>
      <c:overlay val="0"/>
    </c:title>
    <c:autoTitleDeleted val="0"/>
    <c:plotArea>
      <c:layout/>
      <c:lineChart>
        <c:grouping val="standard"/>
        <c:varyColors val="0"/>
        <c:ser>
          <c:idx val="2"/>
          <c:order val="0"/>
          <c:spPr>
            <a:ln>
              <a:solidFill>
                <a:schemeClr val="tx1">
                  <a:tint val="75000"/>
                  <a:shade val="95000"/>
                  <a:satMod val="105000"/>
                </a:schemeClr>
              </a:solidFill>
            </a:ln>
          </c:spPr>
          <c:marker>
            <c:symbol val="none"/>
          </c:marker>
          <c:cat>
            <c:numRef>
              <c:f>'time series number'!$A$3:$A$21</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number'!$M$3:$M$21</c:f>
              <c:numCache>
                <c:formatCode>#,##0</c:formatCode>
                <c:ptCount val="19"/>
                <c:pt idx="0">
                  <c:v>-8560</c:v>
                </c:pt>
                <c:pt idx="1">
                  <c:v>-9470</c:v>
                </c:pt>
                <c:pt idx="2">
                  <c:v>-10940</c:v>
                </c:pt>
                <c:pt idx="3">
                  <c:v>-6940</c:v>
                </c:pt>
                <c:pt idx="4">
                  <c:v>-7660</c:v>
                </c:pt>
                <c:pt idx="5">
                  <c:v>-8420</c:v>
                </c:pt>
                <c:pt idx="6">
                  <c:v>-8240</c:v>
                </c:pt>
                <c:pt idx="7">
                  <c:v>-5080</c:v>
                </c:pt>
                <c:pt idx="8">
                  <c:v>-6630</c:v>
                </c:pt>
                <c:pt idx="9">
                  <c:v>-5520</c:v>
                </c:pt>
                <c:pt idx="10">
                  <c:v>-3160</c:v>
                </c:pt>
                <c:pt idx="11">
                  <c:v>-5640</c:v>
                </c:pt>
                <c:pt idx="12">
                  <c:v>-5140</c:v>
                </c:pt>
                <c:pt idx="13">
                  <c:v>-4530</c:v>
                </c:pt>
                <c:pt idx="14">
                  <c:v>-4490</c:v>
                </c:pt>
                <c:pt idx="15">
                  <c:v>-7640</c:v>
                </c:pt>
                <c:pt idx="16">
                  <c:v>-10420</c:v>
                </c:pt>
                <c:pt idx="17">
                  <c:v>-11560</c:v>
                </c:pt>
                <c:pt idx="18">
                  <c:v>-13440</c:v>
                </c:pt>
              </c:numCache>
            </c:numRef>
          </c:val>
          <c:smooth val="0"/>
          <c:extLst>
            <c:ext xmlns:c15="http://schemas.microsoft.com/office/drawing/2012/chart" uri="{02D57815-91ED-43cb-92C2-25804820EDAC}">
              <c15:filteredSeriesTitle>
                <c15:tx>
                  <c:strRef>
                    <c:extLst>
                      <c:ext uri="{02D57815-91ED-43cb-92C2-25804820EDAC}">
                        <c15:formulaRef>
                          <c15:sqref>'2002_19 number'!#REF!</c15:sqref>
                        </c15:formulaRef>
                      </c:ext>
                    </c:extLst>
                    <c:strCache>
                      <c:ptCount val="1"/>
                      <c:pt idx="0">
                        <c:v>#REF!</c:v>
                      </c:pt>
                    </c:strCache>
                  </c:strRef>
                </c15:tx>
              </c15:filteredSeriesTitle>
            </c:ext>
            <c:ext xmlns:c16="http://schemas.microsoft.com/office/drawing/2014/chart" uri="{C3380CC4-5D6E-409C-BE32-E72D297353CC}">
              <c16:uniqueId val="{00000000-5802-4FFB-9F6D-8FB2294BE3A9}"/>
            </c:ext>
          </c:extLst>
        </c:ser>
        <c:dLbls>
          <c:showLegendKey val="0"/>
          <c:showVal val="0"/>
          <c:showCatName val="0"/>
          <c:showSerName val="0"/>
          <c:showPercent val="0"/>
          <c:showBubbleSize val="0"/>
        </c:dLbls>
        <c:smooth val="0"/>
        <c:axId val="227921280"/>
        <c:axId val="227923072"/>
      </c:lineChart>
      <c:catAx>
        <c:axId val="227921280"/>
        <c:scaling>
          <c:orientation val="minMax"/>
        </c:scaling>
        <c:delete val="0"/>
        <c:axPos val="b"/>
        <c:numFmt formatCode="General" sourceLinked="1"/>
        <c:majorTickMark val="out"/>
        <c:minorTickMark val="none"/>
        <c:tickLblPos val="high"/>
        <c:txPr>
          <a:bodyPr rot="-5400000" vert="horz"/>
          <a:lstStyle/>
          <a:p>
            <a:pPr>
              <a:defRPr sz="900" b="0" i="0" u="none" strike="noStrike" baseline="0">
                <a:solidFill>
                  <a:schemeClr val="tx1"/>
                </a:solidFill>
                <a:latin typeface="Tahoma"/>
                <a:ea typeface="Tahoma"/>
                <a:cs typeface="Tahoma"/>
              </a:defRPr>
            </a:pPr>
            <a:endParaRPr lang="en-US"/>
          </a:p>
        </c:txPr>
        <c:crossAx val="227923072"/>
        <c:crosses val="autoZero"/>
        <c:auto val="1"/>
        <c:lblAlgn val="ctr"/>
        <c:lblOffset val="100"/>
        <c:tickLblSkip val="1"/>
        <c:noMultiLvlLbl val="0"/>
      </c:catAx>
      <c:valAx>
        <c:axId val="227923072"/>
        <c:scaling>
          <c:orientation val="minMax"/>
        </c:scaling>
        <c:delete val="0"/>
        <c:axPos val="l"/>
        <c:majorGridlines>
          <c:spPr>
            <a:ln>
              <a:prstDash val="sysDash"/>
            </a:ln>
          </c:spPr>
        </c:majorGridlines>
        <c:title>
          <c:tx>
            <c:rich>
              <a:bodyPr/>
              <a:lstStyle/>
              <a:p>
                <a:pPr>
                  <a:defRPr sz="1000" b="0" i="0" u="none" strike="noStrike" baseline="0">
                    <a:solidFill>
                      <a:schemeClr val="tx1"/>
                    </a:solidFill>
                    <a:latin typeface="Tahoma"/>
                    <a:ea typeface="Tahoma"/>
                    <a:cs typeface="Tahoma"/>
                  </a:defRPr>
                </a:pPr>
                <a:r>
                  <a:rPr lang="en-US">
                    <a:solidFill>
                      <a:schemeClr val="tx1"/>
                    </a:solidFill>
                  </a:rPr>
                  <a:t>migrants</a:t>
                </a:r>
              </a:p>
            </c:rich>
          </c:tx>
          <c:overlay val="0"/>
        </c:title>
        <c:numFmt formatCode="#,##0" sourceLinked="1"/>
        <c:majorTickMark val="out"/>
        <c:minorTickMark val="none"/>
        <c:tickLblPos val="nextTo"/>
        <c:txPr>
          <a:bodyPr rot="0" vert="horz"/>
          <a:lstStyle/>
          <a:p>
            <a:pPr>
              <a:defRPr sz="900" b="0" i="0" u="none" strike="noStrike" baseline="0">
                <a:solidFill>
                  <a:schemeClr val="tx1"/>
                </a:solidFill>
                <a:latin typeface="Tahoma"/>
                <a:ea typeface="Tahoma"/>
                <a:cs typeface="Tahoma"/>
              </a:defRPr>
            </a:pPr>
            <a:endParaRPr lang="en-US"/>
          </a:p>
        </c:txPr>
        <c:crossAx val="2279212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333333"/>
                </a:solidFill>
                <a:latin typeface="Calibri"/>
                <a:ea typeface="Calibri"/>
                <a:cs typeface="Calibri"/>
              </a:defRPr>
            </a:pPr>
            <a:r>
              <a:rPr lang="en-GB"/>
              <a:t>2019 Internal migration flows between Birmingham and  LAs in the West Mids - Working  Age</a:t>
            </a:r>
          </a:p>
        </c:rich>
      </c:tx>
      <c:overlay val="0"/>
    </c:title>
    <c:autoTitleDeleted val="0"/>
    <c:plotArea>
      <c:layout/>
      <c:barChart>
        <c:barDir val="col"/>
        <c:grouping val="clustered"/>
        <c:varyColors val="0"/>
        <c:ser>
          <c:idx val="0"/>
          <c:order val="0"/>
          <c:tx>
            <c:strRef>
              <c:f>'2019'!$E$1967</c:f>
              <c:strCache>
                <c:ptCount val="1"/>
                <c:pt idx="0">
                  <c:v>inflow</c:v>
                </c:pt>
              </c:strCache>
            </c:strRef>
          </c:tx>
          <c:spPr>
            <a:solidFill>
              <a:srgbClr val="FFCCFF"/>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'2019'!$E$1968:$E$1994</c:f>
              <c:numCache>
                <c:formatCode>#,##0</c:formatCode>
                <c:ptCount val="27"/>
                <c:pt idx="0">
                  <c:v>2363</c:v>
                </c:pt>
                <c:pt idx="1">
                  <c:v>2913</c:v>
                </c:pt>
                <c:pt idx="2">
                  <c:v>1408</c:v>
                </c:pt>
                <c:pt idx="3" formatCode="General">
                  <c:v>660</c:v>
                </c:pt>
                <c:pt idx="4">
                  <c:v>1010</c:v>
                </c:pt>
                <c:pt idx="5" formatCode="General">
                  <c:v>340</c:v>
                </c:pt>
                <c:pt idx="6">
                  <c:v>2724</c:v>
                </c:pt>
                <c:pt idx="7" formatCode="General">
                  <c:v>224</c:v>
                </c:pt>
                <c:pt idx="8" formatCode="General">
                  <c:v>251</c:v>
                </c:pt>
                <c:pt idx="9" formatCode="General">
                  <c:v>193</c:v>
                </c:pt>
                <c:pt idx="10">
                  <c:v>3039</c:v>
                </c:pt>
                <c:pt idx="11" formatCode="General">
                  <c:v>291</c:v>
                </c:pt>
                <c:pt idx="12" formatCode="General">
                  <c:v>175</c:v>
                </c:pt>
                <c:pt idx="13" formatCode="General">
                  <c:v>217</c:v>
                </c:pt>
                <c:pt idx="14" formatCode="General">
                  <c:v>300</c:v>
                </c:pt>
                <c:pt idx="15" formatCode="General">
                  <c:v>110</c:v>
                </c:pt>
                <c:pt idx="16" formatCode="General">
                  <c:v>311</c:v>
                </c:pt>
                <c:pt idx="17" formatCode="General">
                  <c:v>137</c:v>
                </c:pt>
                <c:pt idx="18" formatCode="General">
                  <c:v>242</c:v>
                </c:pt>
                <c:pt idx="19" formatCode="General">
                  <c:v>164</c:v>
                </c:pt>
                <c:pt idx="20" formatCode="General">
                  <c:v>176</c:v>
                </c:pt>
                <c:pt idx="21" formatCode="General">
                  <c:v>178</c:v>
                </c:pt>
                <c:pt idx="22">
                  <c:v>984</c:v>
                </c:pt>
                <c:pt idx="23">
                  <c:v>6365</c:v>
                </c:pt>
                <c:pt idx="24">
                  <c:v>423</c:v>
                </c:pt>
                <c:pt idx="25" formatCode="General">
                  <c:v>145</c:v>
                </c:pt>
                <c:pt idx="26">
                  <c:v>1378</c:v>
                </c:pt>
              </c:numCache>
            </c:numRef>
          </c:val>
          <c:extLst>
            <c:ext xmlns:c16="http://schemas.microsoft.com/office/drawing/2014/chart" uri="{C3380CC4-5D6E-409C-BE32-E72D297353CC}">
              <c16:uniqueId val="{00000000-19EF-44D5-A646-8DF6EA0E897A}"/>
            </c:ext>
          </c:extLst>
        </c:ser>
        <c:ser>
          <c:idx val="1"/>
          <c:order val="1"/>
          <c:tx>
            <c:strRef>
              <c:f>'2019'!$F$1967</c:f>
              <c:strCache>
                <c:ptCount val="1"/>
                <c:pt idx="0">
                  <c:v>outflow</c:v>
                </c:pt>
              </c:strCache>
            </c:strRef>
          </c:tx>
          <c:spPr>
            <a:solidFill>
              <a:schemeClr val="accent5">
                <a:lumMod val="50000"/>
              </a:schemeClr>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'2019'!$F$1968:$F$1994</c:f>
              <c:numCache>
                <c:formatCode>#,##0</c:formatCode>
                <c:ptCount val="27"/>
                <c:pt idx="0">
                  <c:v>4038</c:v>
                </c:pt>
                <c:pt idx="1">
                  <c:v>4201</c:v>
                </c:pt>
                <c:pt idx="2">
                  <c:v>2450</c:v>
                </c:pt>
                <c:pt idx="3">
                  <c:v>1489</c:v>
                </c:pt>
                <c:pt idx="4">
                  <c:v>1627</c:v>
                </c:pt>
                <c:pt idx="5">
                  <c:v>876</c:v>
                </c:pt>
                <c:pt idx="6">
                  <c:v>2907</c:v>
                </c:pt>
                <c:pt idx="7">
                  <c:v>505</c:v>
                </c:pt>
                <c:pt idx="8">
                  <c:v>544</c:v>
                </c:pt>
                <c:pt idx="9">
                  <c:v>449</c:v>
                </c:pt>
                <c:pt idx="10">
                  <c:v>3334</c:v>
                </c:pt>
                <c:pt idx="11">
                  <c:v>472</c:v>
                </c:pt>
                <c:pt idx="12">
                  <c:v>328</c:v>
                </c:pt>
                <c:pt idx="13">
                  <c:v>337</c:v>
                </c:pt>
                <c:pt idx="14">
                  <c:v>441</c:v>
                </c:pt>
                <c:pt idx="15">
                  <c:v>221</c:v>
                </c:pt>
                <c:pt idx="16">
                  <c:v>401</c:v>
                </c:pt>
                <c:pt idx="17">
                  <c:v>240</c:v>
                </c:pt>
                <c:pt idx="18">
                  <c:v>301</c:v>
                </c:pt>
                <c:pt idx="19">
                  <c:v>251</c:v>
                </c:pt>
                <c:pt idx="20">
                  <c:v>261</c:v>
                </c:pt>
                <c:pt idx="21">
                  <c:v>251</c:v>
                </c:pt>
                <c:pt idx="22">
                  <c:v>980</c:v>
                </c:pt>
                <c:pt idx="23">
                  <c:v>6848</c:v>
                </c:pt>
                <c:pt idx="24">
                  <c:v>499</c:v>
                </c:pt>
                <c:pt idx="25">
                  <c:v>205</c:v>
                </c:pt>
                <c:pt idx="26">
                  <c:v>1403</c:v>
                </c:pt>
              </c:numCache>
            </c:numRef>
          </c:val>
          <c:extLst>
            <c:ext xmlns:c16="http://schemas.microsoft.com/office/drawing/2014/chart" uri="{C3380CC4-5D6E-409C-BE32-E72D297353CC}">
              <c16:uniqueId val="{00000001-19EF-44D5-A646-8DF6EA0E897A}"/>
            </c:ext>
          </c:extLst>
        </c:ser>
        <c:dLbls>
          <c:showLegendKey val="0"/>
          <c:showVal val="0"/>
          <c:showCatName val="0"/>
          <c:showSerName val="0"/>
          <c:showPercent val="0"/>
          <c:showBubbleSize val="0"/>
        </c:dLbls>
        <c:gapWidth val="36"/>
        <c:overlap val="100"/>
        <c:axId val="236390656"/>
        <c:axId val="236401024"/>
      </c:barChart>
      <c:lineChart>
        <c:grouping val="standard"/>
        <c:varyColors val="0"/>
        <c:ser>
          <c:idx val="2"/>
          <c:order val="2"/>
          <c:tx>
            <c:strRef>
              <c:f>'2019'!$G$1967</c:f>
              <c:strCache>
                <c:ptCount val="1"/>
                <c:pt idx="0">
                  <c:v>netflow</c:v>
                </c:pt>
              </c:strCache>
            </c:strRef>
          </c:tx>
          <c:spPr>
            <a:ln>
              <a:noFill/>
            </a:ln>
          </c:spPr>
          <c:marker>
            <c:symbol val="circle"/>
            <c:size val="4"/>
            <c:spPr>
              <a:solidFill>
                <a:srgbClr val="FFFF00"/>
              </a:solidFill>
            </c:spPr>
          </c:marker>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'2019'!$G$1968:$G$1994</c:f>
              <c:numCache>
                <c:formatCode>#,##0</c:formatCode>
                <c:ptCount val="27"/>
                <c:pt idx="0">
                  <c:v>-1675</c:v>
                </c:pt>
                <c:pt idx="1">
                  <c:v>-1288</c:v>
                </c:pt>
                <c:pt idx="2">
                  <c:v>-1041</c:v>
                </c:pt>
                <c:pt idx="3" formatCode="General">
                  <c:v>-829</c:v>
                </c:pt>
                <c:pt idx="4">
                  <c:v>-617</c:v>
                </c:pt>
                <c:pt idx="5" formatCode="General">
                  <c:v>-536</c:v>
                </c:pt>
                <c:pt idx="6" formatCode="General">
                  <c:v>-182</c:v>
                </c:pt>
                <c:pt idx="7" formatCode="General">
                  <c:v>-281</c:v>
                </c:pt>
                <c:pt idx="8" formatCode="General">
                  <c:v>-292</c:v>
                </c:pt>
                <c:pt idx="9" formatCode="General">
                  <c:v>-256</c:v>
                </c:pt>
                <c:pt idx="10" formatCode="General">
                  <c:v>-295</c:v>
                </c:pt>
                <c:pt idx="11" formatCode="General">
                  <c:v>-182</c:v>
                </c:pt>
                <c:pt idx="12" formatCode="General">
                  <c:v>-153</c:v>
                </c:pt>
                <c:pt idx="13" formatCode="General">
                  <c:v>-120</c:v>
                </c:pt>
                <c:pt idx="14" formatCode="General">
                  <c:v>-142</c:v>
                </c:pt>
                <c:pt idx="15" formatCode="General">
                  <c:v>-110</c:v>
                </c:pt>
                <c:pt idx="16" formatCode="General">
                  <c:v>-89</c:v>
                </c:pt>
                <c:pt idx="17" formatCode="General">
                  <c:v>-104</c:v>
                </c:pt>
                <c:pt idx="18" formatCode="General">
                  <c:v>-59</c:v>
                </c:pt>
                <c:pt idx="19" formatCode="General">
                  <c:v>-87</c:v>
                </c:pt>
                <c:pt idx="20" formatCode="General">
                  <c:v>-85</c:v>
                </c:pt>
                <c:pt idx="21" formatCode="General">
                  <c:v>-73</c:v>
                </c:pt>
                <c:pt idx="22" formatCode="General">
                  <c:v>4</c:v>
                </c:pt>
                <c:pt idx="23" formatCode="General">
                  <c:v>-483</c:v>
                </c:pt>
                <c:pt idx="24">
                  <c:v>-76</c:v>
                </c:pt>
                <c:pt idx="25" formatCode="General">
                  <c:v>-61</c:v>
                </c:pt>
                <c:pt idx="26" formatCode="General">
                  <c:v>-25</c:v>
                </c:pt>
              </c:numCache>
            </c:numRef>
          </c:val>
          <c:smooth val="0"/>
          <c:extLst>
            <c:ext xmlns:c16="http://schemas.microsoft.com/office/drawing/2014/chart" uri="{C3380CC4-5D6E-409C-BE32-E72D297353CC}">
              <c16:uniqueId val="{00000002-19EF-44D5-A646-8DF6EA0E897A}"/>
            </c:ext>
          </c:extLst>
        </c:ser>
        <c:dLbls>
          <c:showLegendKey val="0"/>
          <c:showVal val="0"/>
          <c:showCatName val="0"/>
          <c:showSerName val="0"/>
          <c:showPercent val="0"/>
          <c:showBubbleSize val="0"/>
        </c:dLbls>
        <c:marker val="1"/>
        <c:smooth val="0"/>
        <c:axId val="236390656"/>
        <c:axId val="236401024"/>
      </c:lineChart>
      <c:catAx>
        <c:axId val="236390656"/>
        <c:scaling>
          <c:orientation val="minMax"/>
        </c:scaling>
        <c:delete val="0"/>
        <c:axPos val="b"/>
        <c:numFmt formatCode="General" sourceLinked="1"/>
        <c:majorTickMark val="out"/>
        <c:minorTickMark val="none"/>
        <c:tickLblPos val="low"/>
        <c:txPr>
          <a:bodyPr rot="5400000" vert="horz"/>
          <a:lstStyle/>
          <a:p>
            <a:pPr>
              <a:defRPr sz="800" b="0" i="0" u="none" strike="noStrike" baseline="0">
                <a:solidFill>
                  <a:srgbClr val="333333"/>
                </a:solidFill>
                <a:latin typeface="Tahoma"/>
                <a:ea typeface="Tahoma"/>
                <a:cs typeface="Tahoma"/>
              </a:defRPr>
            </a:pPr>
            <a:endParaRPr lang="en-US"/>
          </a:p>
        </c:txPr>
        <c:crossAx val="236401024"/>
        <c:crosses val="autoZero"/>
        <c:auto val="1"/>
        <c:lblAlgn val="ctr"/>
        <c:lblOffset val="100"/>
        <c:noMultiLvlLbl val="0"/>
      </c:catAx>
      <c:valAx>
        <c:axId val="236401024"/>
        <c:scaling>
          <c:orientation val="minMax"/>
        </c:scaling>
        <c:delete val="0"/>
        <c:axPos val="l"/>
        <c:majorGridlines>
          <c:spPr>
            <a:ln>
              <a:prstDash val="sysDash"/>
            </a:ln>
          </c:spPr>
        </c:majorGridlines>
        <c:numFmt formatCode="#,##0"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6390656"/>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333333"/>
                </a:solidFill>
                <a:latin typeface="Tahoma"/>
                <a:ea typeface="Tahoma"/>
                <a:cs typeface="Tahoma"/>
              </a:defRPr>
            </a:pPr>
            <a:r>
              <a:rPr lang="en-GB"/>
              <a:t>2002 to 2019 Internal migration rates - 0 to 15</a:t>
            </a:r>
          </a:p>
        </c:rich>
      </c:tx>
      <c:overlay val="0"/>
    </c:title>
    <c:autoTitleDeleted val="0"/>
    <c:plotArea>
      <c:layout/>
      <c:barChart>
        <c:barDir val="col"/>
        <c:grouping val="clustered"/>
        <c:varyColors val="0"/>
        <c:ser>
          <c:idx val="0"/>
          <c:order val="0"/>
          <c:tx>
            <c:strRef>
              <c:f>'time series rate'!$B$3</c:f>
              <c:strCache>
                <c:ptCount val="1"/>
                <c:pt idx="0">
                  <c:v>Inflow:  0-15</c:v>
                </c:pt>
              </c:strCache>
            </c:strRef>
          </c:tx>
          <c:spPr>
            <a:solidFill>
              <a:schemeClr val="accent2">
                <a:lumMod val="40000"/>
                <a:lumOff val="60000"/>
              </a:schemeClr>
            </a:solidFill>
          </c:spPr>
          <c:invertIfNegative val="0"/>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rate'!$B$4:$B$22</c:f>
              <c:numCache>
                <c:formatCode>0.0</c:formatCode>
                <c:ptCount val="19"/>
                <c:pt idx="0">
                  <c:v>1.9690552035565512</c:v>
                </c:pt>
                <c:pt idx="1">
                  <c:v>1.9838918515592423</c:v>
                </c:pt>
                <c:pt idx="2">
                  <c:v>2.0660884549614695</c:v>
                </c:pt>
                <c:pt idx="3">
                  <c:v>2.0374110828137351</c:v>
                </c:pt>
                <c:pt idx="4">
                  <c:v>2.1284467561862064</c:v>
                </c:pt>
                <c:pt idx="5">
                  <c:v>2.1262831018718193</c:v>
                </c:pt>
                <c:pt idx="6">
                  <c:v>2.2344264330078718</c:v>
                </c:pt>
                <c:pt idx="7">
                  <c:v>2.3621247269587009</c:v>
                </c:pt>
                <c:pt idx="8">
                  <c:v>2.3244673095748891</c:v>
                </c:pt>
                <c:pt idx="9">
                  <c:v>2.3439789041898624</c:v>
                </c:pt>
                <c:pt idx="10">
                  <c:v>2.6041241489656972</c:v>
                </c:pt>
                <c:pt idx="11">
                  <c:v>2.5944994996610604</c:v>
                </c:pt>
                <c:pt idx="12">
                  <c:v>2.526979100443421</c:v>
                </c:pt>
                <c:pt idx="13">
                  <c:v>2.4948635162899913</c:v>
                </c:pt>
                <c:pt idx="14">
                  <c:v>2.3999968524631443</c:v>
                </c:pt>
                <c:pt idx="15">
                  <c:v>2.635543634402993</c:v>
                </c:pt>
                <c:pt idx="16">
                  <c:v>2.3979796731642518</c:v>
                </c:pt>
                <c:pt idx="17">
                  <c:v>2.3208821661566885</c:v>
                </c:pt>
                <c:pt idx="18">
                  <c:v>1.8781084433727118</c:v>
                </c:pt>
              </c:numCache>
            </c:numRef>
          </c:val>
          <c:extLst>
            <c:ext xmlns:c16="http://schemas.microsoft.com/office/drawing/2014/chart" uri="{C3380CC4-5D6E-409C-BE32-E72D297353CC}">
              <c16:uniqueId val="{00000000-F56F-491D-A511-B61CB5C6ECED}"/>
            </c:ext>
          </c:extLst>
        </c:ser>
        <c:ser>
          <c:idx val="1"/>
          <c:order val="1"/>
          <c:tx>
            <c:strRef>
              <c:f>'time series rate'!$C$3</c:f>
              <c:strCache>
                <c:ptCount val="1"/>
                <c:pt idx="0">
                  <c:v>Outflow:  0-15</c:v>
                </c:pt>
              </c:strCache>
            </c:strRef>
          </c:tx>
          <c:spPr>
            <a:solidFill>
              <a:srgbClr val="0066CC"/>
            </a:solidFill>
          </c:spPr>
          <c:invertIfNegative val="0"/>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rate'!$C$4:$C$22</c:f>
              <c:numCache>
                <c:formatCode>0.0</c:formatCode>
                <c:ptCount val="19"/>
                <c:pt idx="0">
                  <c:v>-3.0585990828578429</c:v>
                </c:pt>
                <c:pt idx="1">
                  <c:v>-3.1952948405644435</c:v>
                </c:pt>
                <c:pt idx="2">
                  <c:v>-3.1826554072172426</c:v>
                </c:pt>
                <c:pt idx="3">
                  <c:v>-2.867304821287433</c:v>
                </c:pt>
                <c:pt idx="4">
                  <c:v>-2.968508563842521</c:v>
                </c:pt>
                <c:pt idx="5">
                  <c:v>-3.1915811265418785</c:v>
                </c:pt>
                <c:pt idx="6">
                  <c:v>-3.1290531082926329</c:v>
                </c:pt>
                <c:pt idx="7">
                  <c:v>-2.9505393094806713</c:v>
                </c:pt>
                <c:pt idx="8">
                  <c:v>-3.1784382745620796</c:v>
                </c:pt>
                <c:pt idx="9">
                  <c:v>-2.9134667365458498</c:v>
                </c:pt>
                <c:pt idx="10">
                  <c:v>-2.9714770853401689</c:v>
                </c:pt>
                <c:pt idx="11">
                  <c:v>-2.9737886955679653</c:v>
                </c:pt>
                <c:pt idx="12">
                  <c:v>-3.0547658745866668</c:v>
                </c:pt>
                <c:pt idx="13">
                  <c:v>-2.9628983253873189</c:v>
                </c:pt>
                <c:pt idx="14">
                  <c:v>-2.9468813811391721</c:v>
                </c:pt>
                <c:pt idx="15">
                  <c:v>-3.3012422481148276</c:v>
                </c:pt>
                <c:pt idx="16">
                  <c:v>-3.3710728738685858</c:v>
                </c:pt>
                <c:pt idx="17">
                  <c:v>-3.5910166849489062</c:v>
                </c:pt>
                <c:pt idx="18">
                  <c:v>3.1108586356276398</c:v>
                </c:pt>
              </c:numCache>
            </c:numRef>
          </c:val>
          <c:extLst>
            <c:ext xmlns:c16="http://schemas.microsoft.com/office/drawing/2014/chart" uri="{C3380CC4-5D6E-409C-BE32-E72D297353CC}">
              <c16:uniqueId val="{00000001-F56F-491D-A511-B61CB5C6ECED}"/>
            </c:ext>
          </c:extLst>
        </c:ser>
        <c:dLbls>
          <c:showLegendKey val="0"/>
          <c:showVal val="0"/>
          <c:showCatName val="0"/>
          <c:showSerName val="0"/>
          <c:showPercent val="0"/>
          <c:showBubbleSize val="0"/>
        </c:dLbls>
        <c:gapWidth val="16"/>
        <c:overlap val="100"/>
        <c:axId val="228913152"/>
        <c:axId val="228914688"/>
      </c:barChart>
      <c:lineChart>
        <c:grouping val="standard"/>
        <c:varyColors val="0"/>
        <c:ser>
          <c:idx val="2"/>
          <c:order val="2"/>
          <c:tx>
            <c:strRef>
              <c:f>'time series rate'!$D$3</c:f>
              <c:strCache>
                <c:ptCount val="1"/>
                <c:pt idx="0">
                  <c:v>Netflow:0-15</c:v>
                </c:pt>
              </c:strCache>
            </c:strRef>
          </c:tx>
          <c:spPr>
            <a:ln>
              <a:solidFill>
                <a:schemeClr val="tx1">
                  <a:tint val="75000"/>
                  <a:shade val="95000"/>
                  <a:satMod val="105000"/>
                </a:schemeClr>
              </a:solidFill>
            </a:ln>
          </c:spPr>
          <c:marker>
            <c:symbol val="none"/>
          </c:marker>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rate'!$D$4:$D$22</c:f>
              <c:numCache>
                <c:formatCode>0.0</c:formatCode>
                <c:ptCount val="19"/>
                <c:pt idx="0">
                  <c:v>-1.0895438793012917</c:v>
                </c:pt>
                <c:pt idx="1">
                  <c:v>-1.2114029890052012</c:v>
                </c:pt>
                <c:pt idx="2">
                  <c:v>-1.1209628851386697</c:v>
                </c:pt>
                <c:pt idx="3">
                  <c:v>-0.82989373847369807</c:v>
                </c:pt>
                <c:pt idx="4">
                  <c:v>-0.84006180765631466</c:v>
                </c:pt>
                <c:pt idx="5">
                  <c:v>-1.0652980246700594</c:v>
                </c:pt>
                <c:pt idx="6">
                  <c:v>-0.89462667528476103</c:v>
                </c:pt>
                <c:pt idx="7">
                  <c:v>-0.58841458252197032</c:v>
                </c:pt>
                <c:pt idx="8">
                  <c:v>-0.85397096498719038</c:v>
                </c:pt>
                <c:pt idx="9">
                  <c:v>-0.56948783235598766</c:v>
                </c:pt>
                <c:pt idx="10">
                  <c:v>-0.36735293637447142</c:v>
                </c:pt>
                <c:pt idx="11">
                  <c:v>-0.38332418735272283</c:v>
                </c:pt>
                <c:pt idx="12">
                  <c:v>-0.52378838949064577</c:v>
                </c:pt>
                <c:pt idx="13">
                  <c:v>-0.46803480909732742</c:v>
                </c:pt>
                <c:pt idx="14">
                  <c:v>-0.54688452867602799</c:v>
                </c:pt>
                <c:pt idx="15">
                  <c:v>-0.66569861371183425</c:v>
                </c:pt>
                <c:pt idx="16">
                  <c:v>-0.97309320070433414</c:v>
                </c:pt>
                <c:pt idx="17">
                  <c:v>-1.2701345187922175</c:v>
                </c:pt>
                <c:pt idx="18">
                  <c:v>-1.2366146129203039</c:v>
                </c:pt>
              </c:numCache>
            </c:numRef>
          </c:val>
          <c:smooth val="0"/>
          <c:extLst>
            <c:ext xmlns:c16="http://schemas.microsoft.com/office/drawing/2014/chart" uri="{C3380CC4-5D6E-409C-BE32-E72D297353CC}">
              <c16:uniqueId val="{00000002-F56F-491D-A511-B61CB5C6ECED}"/>
            </c:ext>
          </c:extLst>
        </c:ser>
        <c:dLbls>
          <c:showLegendKey val="0"/>
          <c:showVal val="0"/>
          <c:showCatName val="0"/>
          <c:showSerName val="0"/>
          <c:showPercent val="0"/>
          <c:showBubbleSize val="0"/>
        </c:dLbls>
        <c:marker val="1"/>
        <c:smooth val="0"/>
        <c:axId val="228913152"/>
        <c:axId val="228914688"/>
      </c:lineChart>
      <c:catAx>
        <c:axId val="228913152"/>
        <c:scaling>
          <c:orientation val="minMax"/>
        </c:scaling>
        <c:delete val="0"/>
        <c:axPos val="b"/>
        <c:numFmt formatCode="General" sourceLinked="0"/>
        <c:majorTickMark val="out"/>
        <c:minorTickMark val="none"/>
        <c:tickLblPos val="low"/>
        <c:txPr>
          <a:bodyPr rot="-5400000" vert="horz"/>
          <a:lstStyle/>
          <a:p>
            <a:pPr>
              <a:defRPr sz="1000" b="0" i="0" u="none" strike="noStrike" baseline="0">
                <a:solidFill>
                  <a:srgbClr val="333333"/>
                </a:solidFill>
                <a:latin typeface="Tahoma"/>
                <a:ea typeface="Tahoma"/>
                <a:cs typeface="Tahoma"/>
              </a:defRPr>
            </a:pPr>
            <a:endParaRPr lang="en-US"/>
          </a:p>
        </c:txPr>
        <c:crossAx val="228914688"/>
        <c:crosses val="autoZero"/>
        <c:auto val="1"/>
        <c:lblAlgn val="ctr"/>
        <c:lblOffset val="100"/>
        <c:noMultiLvlLbl val="0"/>
      </c:catAx>
      <c:valAx>
        <c:axId val="228914688"/>
        <c:scaling>
          <c:orientation val="minMax"/>
        </c:scaling>
        <c:delete val="0"/>
        <c:axPos val="l"/>
        <c:majorGridlines/>
        <c:title>
          <c:tx>
            <c:rich>
              <a:bodyPr/>
              <a:lstStyle/>
              <a:p>
                <a:pPr>
                  <a:defRPr sz="1000" b="0" i="0" u="none" strike="noStrike" baseline="0">
                    <a:solidFill>
                      <a:srgbClr val="333333"/>
                    </a:solidFill>
                    <a:latin typeface="Tahoma"/>
                    <a:ea typeface="Tahoma"/>
                    <a:cs typeface="Tahoma"/>
                  </a:defRPr>
                </a:pPr>
                <a:r>
                  <a:rPr lang="en-GB"/>
                  <a:t>percentage</a:t>
                </a:r>
              </a:p>
            </c:rich>
          </c:tx>
          <c:overlay val="0"/>
        </c:title>
        <c:numFmt formatCode="0.0" sourceLinked="1"/>
        <c:majorTickMark val="out"/>
        <c:minorTickMark val="none"/>
        <c:tickLblPos val="nextTo"/>
        <c:txPr>
          <a:bodyPr rot="0" vert="horz"/>
          <a:lstStyle/>
          <a:p>
            <a:pPr>
              <a:defRPr sz="1000" b="0" i="0" u="none" strike="noStrike" baseline="0">
                <a:solidFill>
                  <a:srgbClr val="333333"/>
                </a:solidFill>
                <a:latin typeface="Tahoma"/>
                <a:ea typeface="Tahoma"/>
                <a:cs typeface="Tahoma"/>
              </a:defRPr>
            </a:pPr>
            <a:endParaRPr lang="en-US"/>
          </a:p>
        </c:txPr>
        <c:crossAx val="228913152"/>
        <c:crosses val="autoZero"/>
        <c:crossBetween val="between"/>
      </c:valAx>
    </c:plotArea>
    <c:legend>
      <c:legendPos val="r"/>
      <c:overlay val="0"/>
      <c:txPr>
        <a:bodyPr/>
        <a:lstStyle/>
        <a:p>
          <a:pPr>
            <a:defRPr sz="920" b="0" i="0" u="none" strike="noStrike" baseline="0">
              <a:solidFill>
                <a:srgbClr val="333333"/>
              </a:solidFill>
              <a:latin typeface="Tahoma"/>
              <a:ea typeface="Tahoma"/>
              <a:cs typeface="Tahoma"/>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www.birmingham.gov.uk/census,brenda.henry@birmingham.gov.uk,
0121 303 4208</c:oddFooter>
    </c:headerFooter>
    <c:pageMargins b="0.74803149606299213" l="0.70866141732283472" r="0.70866141732283472" t="0.74803149606299213" header="0.31496062992125984" footer="0.31496062992125984"/>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333333"/>
                </a:solidFill>
                <a:latin typeface="Tahoma"/>
                <a:ea typeface="Tahoma"/>
                <a:cs typeface="Tahoma"/>
              </a:defRPr>
            </a:pPr>
            <a:r>
              <a:rPr lang="en-GB"/>
              <a:t>2002 to 2019 Internal migration rates - 16 to 64</a:t>
            </a:r>
          </a:p>
        </c:rich>
      </c:tx>
      <c:overlay val="0"/>
    </c:title>
    <c:autoTitleDeleted val="0"/>
    <c:plotArea>
      <c:layout/>
      <c:barChart>
        <c:barDir val="col"/>
        <c:grouping val="clustered"/>
        <c:varyColors val="0"/>
        <c:ser>
          <c:idx val="0"/>
          <c:order val="0"/>
          <c:tx>
            <c:strRef>
              <c:f>'time series rate'!$F$3</c:f>
              <c:strCache>
                <c:ptCount val="1"/>
                <c:pt idx="0">
                  <c:v>Inflow: 16-64</c:v>
                </c:pt>
              </c:strCache>
            </c:strRef>
          </c:tx>
          <c:spPr>
            <a:solidFill>
              <a:schemeClr val="accent2">
                <a:lumMod val="40000"/>
                <a:lumOff val="60000"/>
              </a:schemeClr>
            </a:solidFill>
          </c:spPr>
          <c:invertIfNegative val="0"/>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rate'!$F$4:$F$22</c:f>
              <c:numCache>
                <c:formatCode>0.0</c:formatCode>
                <c:ptCount val="19"/>
                <c:pt idx="0">
                  <c:v>4.5426570147416543</c:v>
                </c:pt>
                <c:pt idx="1">
                  <c:v>4.5764305773838663</c:v>
                </c:pt>
                <c:pt idx="2">
                  <c:v>4.3570211215271533</c:v>
                </c:pt>
                <c:pt idx="3">
                  <c:v>4.7338973498361163</c:v>
                </c:pt>
                <c:pt idx="4">
                  <c:v>4.6926565263201869</c:v>
                </c:pt>
                <c:pt idx="5">
                  <c:v>4.7038896841213802</c:v>
                </c:pt>
                <c:pt idx="6">
                  <c:v>4.6856145410389711</c:v>
                </c:pt>
                <c:pt idx="7">
                  <c:v>4.7938264283515872</c:v>
                </c:pt>
                <c:pt idx="8">
                  <c:v>4.704217143332917</c:v>
                </c:pt>
                <c:pt idx="9">
                  <c:v>4.6010377308598596</c:v>
                </c:pt>
                <c:pt idx="10">
                  <c:v>5.0339093751493449</c:v>
                </c:pt>
                <c:pt idx="11">
                  <c:v>4.7664113761989624</c:v>
                </c:pt>
                <c:pt idx="12">
                  <c:v>4.9747829965348069</c:v>
                </c:pt>
                <c:pt idx="13">
                  <c:v>4.9909493860182543</c:v>
                </c:pt>
                <c:pt idx="14">
                  <c:v>5.0243159518528744</c:v>
                </c:pt>
                <c:pt idx="15">
                  <c:v>5.9186118490802233</c:v>
                </c:pt>
                <c:pt idx="16">
                  <c:v>5.8034457018956553</c:v>
                </c:pt>
                <c:pt idx="17">
                  <c:v>6.0454052875145683</c:v>
                </c:pt>
                <c:pt idx="18">
                  <c:v>5.4387311263080562</c:v>
                </c:pt>
              </c:numCache>
            </c:numRef>
          </c:val>
          <c:extLst>
            <c:ext xmlns:c16="http://schemas.microsoft.com/office/drawing/2014/chart" uri="{C3380CC4-5D6E-409C-BE32-E72D297353CC}">
              <c16:uniqueId val="{00000000-3FBE-4C14-AB9A-18581FA0CFE0}"/>
            </c:ext>
          </c:extLst>
        </c:ser>
        <c:ser>
          <c:idx val="1"/>
          <c:order val="1"/>
          <c:tx>
            <c:strRef>
              <c:f>'time series rate'!$G$3</c:f>
              <c:strCache>
                <c:ptCount val="1"/>
                <c:pt idx="0">
                  <c:v>Outflow: 16-64 </c:v>
                </c:pt>
              </c:strCache>
            </c:strRef>
          </c:tx>
          <c:spPr>
            <a:solidFill>
              <a:srgbClr val="0066CC"/>
            </a:solidFill>
          </c:spPr>
          <c:invertIfNegative val="0"/>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rate'!$G$4:$G$22</c:f>
              <c:numCache>
                <c:formatCode>0.0</c:formatCode>
                <c:ptCount val="19"/>
                <c:pt idx="0">
                  <c:v>-5.3567532539426681</c:v>
                </c:pt>
                <c:pt idx="1">
                  <c:v>-5.4298817406539044</c:v>
                </c:pt>
                <c:pt idx="2">
                  <c:v>-5.4598025814315791</c:v>
                </c:pt>
                <c:pt idx="3">
                  <c:v>-5.358891446239487</c:v>
                </c:pt>
                <c:pt idx="4">
                  <c:v>-5.4012739641885164</c:v>
                </c:pt>
                <c:pt idx="5">
                  <c:v>-5.4709949815971441</c:v>
                </c:pt>
                <c:pt idx="6">
                  <c:v>-5.4490949796987067</c:v>
                </c:pt>
                <c:pt idx="7">
                  <c:v>-5.2127044657803667</c:v>
                </c:pt>
                <c:pt idx="8">
                  <c:v>-5.2468970603103235</c:v>
                </c:pt>
                <c:pt idx="9">
                  <c:v>-5.0931666069256494</c:v>
                </c:pt>
                <c:pt idx="10">
                  <c:v>-5.2395523933516479</c:v>
                </c:pt>
                <c:pt idx="11">
                  <c:v>-5.3264898446284885</c:v>
                </c:pt>
                <c:pt idx="12">
                  <c:v>-5.4136503470911812</c:v>
                </c:pt>
                <c:pt idx="13">
                  <c:v>-5.3424845884415788</c:v>
                </c:pt>
                <c:pt idx="14">
                  <c:v>-5.3059354460866803</c:v>
                </c:pt>
                <c:pt idx="15">
                  <c:v>-6.5652060622688149</c:v>
                </c:pt>
                <c:pt idx="16">
                  <c:v>-6.7412934643221387</c:v>
                </c:pt>
                <c:pt idx="17">
                  <c:v>-7.0145784914430589</c:v>
                </c:pt>
                <c:pt idx="18">
                  <c:v>6.6859589409877227</c:v>
                </c:pt>
              </c:numCache>
            </c:numRef>
          </c:val>
          <c:extLst>
            <c:ext xmlns:c16="http://schemas.microsoft.com/office/drawing/2014/chart" uri="{C3380CC4-5D6E-409C-BE32-E72D297353CC}">
              <c16:uniqueId val="{00000001-3FBE-4C14-AB9A-18581FA0CFE0}"/>
            </c:ext>
          </c:extLst>
        </c:ser>
        <c:dLbls>
          <c:showLegendKey val="0"/>
          <c:showVal val="0"/>
          <c:showCatName val="0"/>
          <c:showSerName val="0"/>
          <c:showPercent val="0"/>
          <c:showBubbleSize val="0"/>
        </c:dLbls>
        <c:gapWidth val="16"/>
        <c:overlap val="100"/>
        <c:axId val="229209984"/>
        <c:axId val="229211520"/>
      </c:barChart>
      <c:lineChart>
        <c:grouping val="standard"/>
        <c:varyColors val="0"/>
        <c:ser>
          <c:idx val="2"/>
          <c:order val="2"/>
          <c:tx>
            <c:strRef>
              <c:f>'time series rate'!$H$3</c:f>
              <c:strCache>
                <c:ptCount val="1"/>
                <c:pt idx="0">
                  <c:v>Netflow: 16-64</c:v>
                </c:pt>
              </c:strCache>
            </c:strRef>
          </c:tx>
          <c:spPr>
            <a:ln>
              <a:solidFill>
                <a:schemeClr val="tx1">
                  <a:tint val="75000"/>
                  <a:shade val="95000"/>
                  <a:satMod val="105000"/>
                </a:schemeClr>
              </a:solidFill>
            </a:ln>
          </c:spPr>
          <c:marker>
            <c:symbol val="none"/>
          </c:marker>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rate'!$H$4:$H$22</c:f>
              <c:numCache>
                <c:formatCode>0.0</c:formatCode>
                <c:ptCount val="19"/>
                <c:pt idx="0">
                  <c:v>-0.81409623920101337</c:v>
                </c:pt>
                <c:pt idx="1">
                  <c:v>-0.85345116327003834</c:v>
                </c:pt>
                <c:pt idx="2">
                  <c:v>-1.1027814599044254</c:v>
                </c:pt>
                <c:pt idx="3">
                  <c:v>-0.62341980396910612</c:v>
                </c:pt>
                <c:pt idx="4">
                  <c:v>-0.7086174378683302</c:v>
                </c:pt>
                <c:pt idx="5">
                  <c:v>-0.76710529747576328</c:v>
                </c:pt>
                <c:pt idx="6">
                  <c:v>-0.76348043865973514</c:v>
                </c:pt>
                <c:pt idx="7">
                  <c:v>-0.41887803742877949</c:v>
                </c:pt>
                <c:pt idx="8">
                  <c:v>-0.5426799169774067</c:v>
                </c:pt>
                <c:pt idx="9">
                  <c:v>-0.49212887606578953</c:v>
                </c:pt>
                <c:pt idx="10">
                  <c:v>-0.20564301820230349</c:v>
                </c:pt>
                <c:pt idx="11">
                  <c:v>-0.56007846842952558</c:v>
                </c:pt>
                <c:pt idx="12">
                  <c:v>-0.44029688590020699</c:v>
                </c:pt>
                <c:pt idx="13">
                  <c:v>-0.35153520242332492</c:v>
                </c:pt>
                <c:pt idx="14">
                  <c:v>-0.28302058624491927</c:v>
                </c:pt>
                <c:pt idx="15">
                  <c:v>-0.6479728788883542</c:v>
                </c:pt>
                <c:pt idx="16">
                  <c:v>-0.93784776242648282</c:v>
                </c:pt>
                <c:pt idx="17">
                  <c:v>-0.96917320392849104</c:v>
                </c:pt>
                <c:pt idx="18">
                  <c:v>-1.2472278146796669</c:v>
                </c:pt>
              </c:numCache>
            </c:numRef>
          </c:val>
          <c:smooth val="0"/>
          <c:extLst>
            <c:ext xmlns:c16="http://schemas.microsoft.com/office/drawing/2014/chart" uri="{C3380CC4-5D6E-409C-BE32-E72D297353CC}">
              <c16:uniqueId val="{00000002-3FBE-4C14-AB9A-18581FA0CFE0}"/>
            </c:ext>
          </c:extLst>
        </c:ser>
        <c:dLbls>
          <c:showLegendKey val="0"/>
          <c:showVal val="0"/>
          <c:showCatName val="0"/>
          <c:showSerName val="0"/>
          <c:showPercent val="0"/>
          <c:showBubbleSize val="0"/>
        </c:dLbls>
        <c:marker val="1"/>
        <c:smooth val="0"/>
        <c:axId val="229209984"/>
        <c:axId val="229211520"/>
      </c:lineChart>
      <c:catAx>
        <c:axId val="229209984"/>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333333"/>
                </a:solidFill>
                <a:latin typeface="Tahoma"/>
                <a:ea typeface="Tahoma"/>
                <a:cs typeface="Tahoma"/>
              </a:defRPr>
            </a:pPr>
            <a:endParaRPr lang="en-US"/>
          </a:p>
        </c:txPr>
        <c:crossAx val="229211520"/>
        <c:crosses val="autoZero"/>
        <c:auto val="1"/>
        <c:lblAlgn val="ctr"/>
        <c:lblOffset val="100"/>
        <c:noMultiLvlLbl val="0"/>
      </c:catAx>
      <c:valAx>
        <c:axId val="229211520"/>
        <c:scaling>
          <c:orientation val="minMax"/>
        </c:scaling>
        <c:delete val="0"/>
        <c:axPos val="l"/>
        <c:majorGridlines>
          <c:spPr>
            <a:ln>
              <a:prstDash val="sysDash"/>
            </a:ln>
          </c:spPr>
        </c:majorGridlines>
        <c:title>
          <c:tx>
            <c:rich>
              <a:bodyPr/>
              <a:lstStyle/>
              <a:p>
                <a:pPr>
                  <a:defRPr sz="1000" b="0" i="0" u="none" strike="noStrike" baseline="0">
                    <a:solidFill>
                      <a:srgbClr val="333333"/>
                    </a:solidFill>
                    <a:latin typeface="Tahoma"/>
                    <a:ea typeface="Tahoma"/>
                    <a:cs typeface="Tahoma"/>
                  </a:defRPr>
                </a:pPr>
                <a:r>
                  <a:rPr lang="en-GB"/>
                  <a:t>percentage</a:t>
                </a:r>
              </a:p>
            </c:rich>
          </c:tx>
          <c:overlay val="0"/>
        </c:title>
        <c:numFmt formatCode="0.0" sourceLinked="1"/>
        <c:majorTickMark val="out"/>
        <c:minorTickMark val="none"/>
        <c:tickLblPos val="nextTo"/>
        <c:txPr>
          <a:bodyPr rot="0" vert="horz"/>
          <a:lstStyle/>
          <a:p>
            <a:pPr>
              <a:defRPr sz="1000" b="0" i="0" u="none" strike="noStrike" baseline="0">
                <a:solidFill>
                  <a:srgbClr val="333333"/>
                </a:solidFill>
                <a:latin typeface="Tahoma"/>
                <a:ea typeface="Tahoma"/>
                <a:cs typeface="Tahoma"/>
              </a:defRPr>
            </a:pPr>
            <a:endParaRPr lang="en-US"/>
          </a:p>
        </c:txPr>
        <c:crossAx val="229209984"/>
        <c:crosses val="autoZero"/>
        <c:crossBetween val="between"/>
      </c:valAx>
    </c:plotArea>
    <c:legend>
      <c:legendPos val="r"/>
      <c:overlay val="0"/>
      <c:txPr>
        <a:bodyPr/>
        <a:lstStyle/>
        <a:p>
          <a:pPr>
            <a:defRPr sz="920" b="0" i="0" u="none" strike="noStrike" baseline="0">
              <a:solidFill>
                <a:srgbClr val="333333"/>
              </a:solidFill>
              <a:latin typeface="Tahoma"/>
              <a:ea typeface="Tahoma"/>
              <a:cs typeface="Tahoma"/>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333333"/>
                </a:solidFill>
                <a:latin typeface="Calibri"/>
                <a:ea typeface="Calibri"/>
                <a:cs typeface="Calibri"/>
              </a:defRPr>
            </a:pPr>
            <a:r>
              <a:rPr lang="en-GB"/>
              <a:t>2002 to 2019 Internal migration rates - 65+</a:t>
            </a:r>
          </a:p>
        </c:rich>
      </c:tx>
      <c:overlay val="0"/>
    </c:title>
    <c:autoTitleDeleted val="0"/>
    <c:plotArea>
      <c:layout/>
      <c:barChart>
        <c:barDir val="col"/>
        <c:grouping val="clustered"/>
        <c:varyColors val="0"/>
        <c:ser>
          <c:idx val="0"/>
          <c:order val="0"/>
          <c:tx>
            <c:strRef>
              <c:f>'time series rate'!$J$3</c:f>
              <c:strCache>
                <c:ptCount val="1"/>
                <c:pt idx="0">
                  <c:v>Inflow: 65+ </c:v>
                </c:pt>
              </c:strCache>
            </c:strRef>
          </c:tx>
          <c:spPr>
            <a:solidFill>
              <a:schemeClr val="accent2">
                <a:lumMod val="40000"/>
                <a:lumOff val="60000"/>
              </a:schemeClr>
            </a:solidFill>
          </c:spPr>
          <c:invertIfNegative val="0"/>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rate'!$J$4:$J$22</c:f>
              <c:numCache>
                <c:formatCode>0.0</c:formatCode>
                <c:ptCount val="19"/>
                <c:pt idx="0">
                  <c:v>0.76094921368581259</c:v>
                </c:pt>
                <c:pt idx="1">
                  <c:v>0.67118361464169385</c:v>
                </c:pt>
                <c:pt idx="2">
                  <c:v>0.69057823468268997</c:v>
                </c:pt>
                <c:pt idx="3">
                  <c:v>0.67417342035429972</c:v>
                </c:pt>
                <c:pt idx="4">
                  <c:v>0.66389562406188662</c:v>
                </c:pt>
                <c:pt idx="5">
                  <c:v>0.82372322899505768</c:v>
                </c:pt>
                <c:pt idx="6">
                  <c:v>0.69556813272904328</c:v>
                </c:pt>
                <c:pt idx="7">
                  <c:v>0.61454271437664154</c:v>
                </c:pt>
                <c:pt idx="8">
                  <c:v>0.74947791223104288</c:v>
                </c:pt>
                <c:pt idx="9">
                  <c:v>0.75343210055420728</c:v>
                </c:pt>
                <c:pt idx="10">
                  <c:v>0.86474021762628817</c:v>
                </c:pt>
                <c:pt idx="11">
                  <c:v>0.87212394086574263</c:v>
                </c:pt>
                <c:pt idx="12">
                  <c:v>0.96800667784316885</c:v>
                </c:pt>
                <c:pt idx="13">
                  <c:v>0.96577407834581663</c:v>
                </c:pt>
                <c:pt idx="14">
                  <c:v>0.91000592882650599</c:v>
                </c:pt>
                <c:pt idx="15">
                  <c:v>0.97350289651389976</c:v>
                </c:pt>
                <c:pt idx="16">
                  <c:v>1.0975302161657339</c:v>
                </c:pt>
                <c:pt idx="17">
                  <c:v>1.0814902936246147</c:v>
                </c:pt>
                <c:pt idx="18">
                  <c:v>0.9101982358216546</c:v>
                </c:pt>
              </c:numCache>
            </c:numRef>
          </c:val>
          <c:extLst>
            <c:ext xmlns:c16="http://schemas.microsoft.com/office/drawing/2014/chart" uri="{C3380CC4-5D6E-409C-BE32-E72D297353CC}">
              <c16:uniqueId val="{00000000-1526-41B8-B3B9-669E1F02E63A}"/>
            </c:ext>
          </c:extLst>
        </c:ser>
        <c:ser>
          <c:idx val="1"/>
          <c:order val="1"/>
          <c:tx>
            <c:strRef>
              <c:f>'time series rate'!$K$3</c:f>
              <c:strCache>
                <c:ptCount val="1"/>
                <c:pt idx="0">
                  <c:v>Outflow: 65+</c:v>
                </c:pt>
              </c:strCache>
            </c:strRef>
          </c:tx>
          <c:spPr>
            <a:solidFill>
              <a:srgbClr val="0066CC"/>
            </a:solidFill>
          </c:spPr>
          <c:invertIfNegative val="0"/>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rate'!$K$4:$K$22</c:f>
              <c:numCache>
                <c:formatCode>0.0</c:formatCode>
                <c:ptCount val="19"/>
                <c:pt idx="0">
                  <c:v>-1.5148526013189787</c:v>
                </c:pt>
                <c:pt idx="1">
                  <c:v>-1.6744264912640152</c:v>
                </c:pt>
                <c:pt idx="2">
                  <c:v>-1.7371246315729523</c:v>
                </c:pt>
                <c:pt idx="3">
                  <c:v>-1.44875564799541</c:v>
                </c:pt>
                <c:pt idx="4">
                  <c:v>-1.5009814109225261</c:v>
                </c:pt>
                <c:pt idx="5">
                  <c:v>-1.5162339082386902</c:v>
                </c:pt>
                <c:pt idx="6">
                  <c:v>-1.5156063523674943</c:v>
                </c:pt>
                <c:pt idx="7">
                  <c:v>-1.2802973216180031</c:v>
                </c:pt>
                <c:pt idx="8">
                  <c:v>-1.4261909786144118</c:v>
                </c:pt>
                <c:pt idx="9">
                  <c:v>-1.3185061759698626</c:v>
                </c:pt>
                <c:pt idx="10">
                  <c:v>-1.4700583699646896</c:v>
                </c:pt>
                <c:pt idx="11">
                  <c:v>-1.4393590243556564</c:v>
                </c:pt>
                <c:pt idx="12">
                  <c:v>-1.4940972636274998</c:v>
                </c:pt>
                <c:pt idx="13">
                  <c:v>-1.5702513791809682</c:v>
                </c:pt>
                <c:pt idx="14">
                  <c:v>-1.6545562342300109</c:v>
                </c:pt>
                <c:pt idx="15">
                  <c:v>-1.8236040174133616</c:v>
                </c:pt>
                <c:pt idx="16">
                  <c:v>-1.8133107919259952</c:v>
                </c:pt>
                <c:pt idx="17">
                  <c:v>-1.8588114421673063</c:v>
                </c:pt>
                <c:pt idx="18">
                  <c:v>1.5861542786009719</c:v>
                </c:pt>
              </c:numCache>
            </c:numRef>
          </c:val>
          <c:extLst>
            <c:ext xmlns:c16="http://schemas.microsoft.com/office/drawing/2014/chart" uri="{C3380CC4-5D6E-409C-BE32-E72D297353CC}">
              <c16:uniqueId val="{00000001-1526-41B8-B3B9-669E1F02E63A}"/>
            </c:ext>
          </c:extLst>
        </c:ser>
        <c:dLbls>
          <c:showLegendKey val="0"/>
          <c:showVal val="0"/>
          <c:showCatName val="0"/>
          <c:showSerName val="0"/>
          <c:showPercent val="0"/>
          <c:showBubbleSize val="0"/>
        </c:dLbls>
        <c:gapWidth val="16"/>
        <c:overlap val="100"/>
        <c:axId val="229260672"/>
        <c:axId val="229266560"/>
      </c:barChart>
      <c:lineChart>
        <c:grouping val="standard"/>
        <c:varyColors val="0"/>
        <c:ser>
          <c:idx val="2"/>
          <c:order val="2"/>
          <c:tx>
            <c:strRef>
              <c:f>'time series rate'!$L$3</c:f>
              <c:strCache>
                <c:ptCount val="1"/>
                <c:pt idx="0">
                  <c:v>Netflow: 65+</c:v>
                </c:pt>
              </c:strCache>
            </c:strRef>
          </c:tx>
          <c:spPr>
            <a:ln>
              <a:solidFill>
                <a:schemeClr val="tx1">
                  <a:tint val="75000"/>
                  <a:shade val="95000"/>
                  <a:satMod val="105000"/>
                </a:schemeClr>
              </a:solidFill>
            </a:ln>
          </c:spPr>
          <c:marker>
            <c:symbol val="none"/>
          </c:marker>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rate'!$L$4:$L$22</c:f>
              <c:numCache>
                <c:formatCode>0.0</c:formatCode>
                <c:ptCount val="19"/>
                <c:pt idx="0">
                  <c:v>-0.75390338763316611</c:v>
                </c:pt>
                <c:pt idx="1">
                  <c:v>-1.0032428766223214</c:v>
                </c:pt>
                <c:pt idx="2">
                  <c:v>-1.0465463968902622</c:v>
                </c:pt>
                <c:pt idx="3">
                  <c:v>-0.78175428530445379</c:v>
                </c:pt>
                <c:pt idx="4">
                  <c:v>-0.83708578686063961</c:v>
                </c:pt>
                <c:pt idx="5">
                  <c:v>-0.69251067924363252</c:v>
                </c:pt>
                <c:pt idx="6">
                  <c:v>-0.82003821963845103</c:v>
                </c:pt>
                <c:pt idx="7">
                  <c:v>-0.6657546072413616</c:v>
                </c:pt>
                <c:pt idx="8">
                  <c:v>-0.67671306638336892</c:v>
                </c:pt>
                <c:pt idx="9">
                  <c:v>-0.56507407541565546</c:v>
                </c:pt>
                <c:pt idx="10">
                  <c:v>-0.60531815233840169</c:v>
                </c:pt>
                <c:pt idx="11">
                  <c:v>-0.5601446449462899</c:v>
                </c:pt>
                <c:pt idx="12">
                  <c:v>-0.52609058578433088</c:v>
                </c:pt>
                <c:pt idx="13">
                  <c:v>-0.60447730083515139</c:v>
                </c:pt>
                <c:pt idx="14">
                  <c:v>-0.74455030540350486</c:v>
                </c:pt>
                <c:pt idx="15">
                  <c:v>-0.85010112089946177</c:v>
                </c:pt>
                <c:pt idx="16">
                  <c:v>-0.70896361789587781</c:v>
                </c:pt>
                <c:pt idx="17">
                  <c:v>-0.77732114854269185</c:v>
                </c:pt>
                <c:pt idx="18">
                  <c:v>-0.6692634086923932</c:v>
                </c:pt>
              </c:numCache>
            </c:numRef>
          </c:val>
          <c:smooth val="0"/>
          <c:extLst>
            <c:ext xmlns:c16="http://schemas.microsoft.com/office/drawing/2014/chart" uri="{C3380CC4-5D6E-409C-BE32-E72D297353CC}">
              <c16:uniqueId val="{00000002-1526-41B8-B3B9-669E1F02E63A}"/>
            </c:ext>
          </c:extLst>
        </c:ser>
        <c:dLbls>
          <c:showLegendKey val="0"/>
          <c:showVal val="0"/>
          <c:showCatName val="0"/>
          <c:showSerName val="0"/>
          <c:showPercent val="0"/>
          <c:showBubbleSize val="0"/>
        </c:dLbls>
        <c:marker val="1"/>
        <c:smooth val="0"/>
        <c:axId val="229260672"/>
        <c:axId val="229266560"/>
      </c:lineChart>
      <c:catAx>
        <c:axId val="229260672"/>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333333"/>
                </a:solidFill>
                <a:latin typeface="Tahoma"/>
                <a:ea typeface="Tahoma"/>
                <a:cs typeface="Tahoma"/>
              </a:defRPr>
            </a:pPr>
            <a:endParaRPr lang="en-US"/>
          </a:p>
        </c:txPr>
        <c:crossAx val="229266560"/>
        <c:crosses val="autoZero"/>
        <c:auto val="1"/>
        <c:lblAlgn val="ctr"/>
        <c:lblOffset val="100"/>
        <c:noMultiLvlLbl val="0"/>
      </c:catAx>
      <c:valAx>
        <c:axId val="229266560"/>
        <c:scaling>
          <c:orientation val="minMax"/>
        </c:scaling>
        <c:delete val="0"/>
        <c:axPos val="l"/>
        <c:majorGridlines/>
        <c:title>
          <c:tx>
            <c:rich>
              <a:bodyPr/>
              <a:lstStyle/>
              <a:p>
                <a:pPr>
                  <a:defRPr sz="1000" b="0" i="0" u="none" strike="noStrike" baseline="0">
                    <a:solidFill>
                      <a:srgbClr val="333333"/>
                    </a:solidFill>
                    <a:latin typeface="Tahoma"/>
                    <a:ea typeface="Tahoma"/>
                    <a:cs typeface="Tahoma"/>
                  </a:defRPr>
                </a:pPr>
                <a:r>
                  <a:rPr lang="en-GB"/>
                  <a:t>percentage</a:t>
                </a:r>
              </a:p>
            </c:rich>
          </c:tx>
          <c:overlay val="0"/>
        </c:title>
        <c:numFmt formatCode="0.0" sourceLinked="1"/>
        <c:majorTickMark val="out"/>
        <c:minorTickMark val="none"/>
        <c:tickLblPos val="nextTo"/>
        <c:txPr>
          <a:bodyPr rot="0" vert="horz"/>
          <a:lstStyle/>
          <a:p>
            <a:pPr>
              <a:defRPr sz="1000" b="0" i="0" u="none" strike="noStrike" baseline="0">
                <a:solidFill>
                  <a:srgbClr val="333333"/>
                </a:solidFill>
                <a:latin typeface="Tahoma"/>
                <a:ea typeface="Tahoma"/>
                <a:cs typeface="Tahoma"/>
              </a:defRPr>
            </a:pPr>
            <a:endParaRPr lang="en-US"/>
          </a:p>
        </c:txPr>
        <c:crossAx val="229260672"/>
        <c:crosses val="autoZero"/>
        <c:crossBetween val="between"/>
      </c:valAx>
    </c:plotArea>
    <c:legend>
      <c:legendPos val="r"/>
      <c:overlay val="0"/>
      <c:txPr>
        <a:bodyPr/>
        <a:lstStyle/>
        <a:p>
          <a:pPr>
            <a:defRPr sz="920" b="0" i="0" u="none" strike="noStrike" baseline="0">
              <a:solidFill>
                <a:srgbClr val="333333"/>
              </a:solidFill>
              <a:latin typeface="Tahoma"/>
              <a:ea typeface="Tahoma"/>
              <a:cs typeface="Tahoma"/>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333333"/>
                </a:solidFill>
                <a:latin typeface="Calibri"/>
                <a:ea typeface="Calibri"/>
                <a:cs typeface="Calibri"/>
              </a:defRPr>
            </a:pPr>
            <a:r>
              <a:rPr lang="en-GB"/>
              <a:t>2002 to 2019 Internal migration rates - Persons</a:t>
            </a:r>
          </a:p>
        </c:rich>
      </c:tx>
      <c:overlay val="0"/>
    </c:title>
    <c:autoTitleDeleted val="0"/>
    <c:plotArea>
      <c:layout/>
      <c:barChart>
        <c:barDir val="col"/>
        <c:grouping val="clustered"/>
        <c:varyColors val="0"/>
        <c:ser>
          <c:idx val="0"/>
          <c:order val="0"/>
          <c:tx>
            <c:strRef>
              <c:f>'time series rate'!$N$3</c:f>
              <c:strCache>
                <c:ptCount val="1"/>
                <c:pt idx="0">
                  <c:v>Inflow: All </c:v>
                </c:pt>
              </c:strCache>
            </c:strRef>
          </c:tx>
          <c:spPr>
            <a:solidFill>
              <a:schemeClr val="accent2">
                <a:lumMod val="40000"/>
                <a:lumOff val="60000"/>
              </a:schemeClr>
            </a:solidFill>
          </c:spPr>
          <c:invertIfNegative val="0"/>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rate'!$N$4:$N$22</c:f>
              <c:numCache>
                <c:formatCode>0.0</c:formatCode>
                <c:ptCount val="19"/>
                <c:pt idx="0">
                  <c:v>3.4002205877872367</c:v>
                </c:pt>
                <c:pt idx="1">
                  <c:v>3.4219050388536161</c:v>
                </c:pt>
                <c:pt idx="2">
                  <c:v>3.3160838094014586</c:v>
                </c:pt>
                <c:pt idx="3">
                  <c:v>3.5565496380599693</c:v>
                </c:pt>
                <c:pt idx="4">
                  <c:v>3.5618193465727095</c:v>
                </c:pt>
                <c:pt idx="5">
                  <c:v>3.5960475802841376</c:v>
                </c:pt>
                <c:pt idx="6">
                  <c:v>3.5985660156595443</c:v>
                </c:pt>
                <c:pt idx="7">
                  <c:v>3.6911201370574984</c:v>
                </c:pt>
                <c:pt idx="8">
                  <c:v>3.6426073640664645</c:v>
                </c:pt>
                <c:pt idx="9">
                  <c:v>3.5850468487588993</c:v>
                </c:pt>
                <c:pt idx="10">
                  <c:v>3.9412333621587607</c:v>
                </c:pt>
                <c:pt idx="11">
                  <c:v>3.7633685281395648</c:v>
                </c:pt>
                <c:pt idx="12">
                  <c:v>3.891264340453584</c:v>
                </c:pt>
                <c:pt idx="13">
                  <c:v>3.8937069742655837</c:v>
                </c:pt>
                <c:pt idx="14">
                  <c:v>3.8887640954220766</c:v>
                </c:pt>
                <c:pt idx="15">
                  <c:v>4.5316055552945409</c:v>
                </c:pt>
                <c:pt idx="16">
                  <c:v>4.4208058407050075</c:v>
                </c:pt>
                <c:pt idx="17">
                  <c:v>4.5541601613493912</c:v>
                </c:pt>
                <c:pt idx="18">
                  <c:v>4.0383038948482071</c:v>
                </c:pt>
              </c:numCache>
            </c:numRef>
          </c:val>
          <c:extLst>
            <c:ext xmlns:c16="http://schemas.microsoft.com/office/drawing/2014/chart" uri="{C3380CC4-5D6E-409C-BE32-E72D297353CC}">
              <c16:uniqueId val="{00000000-324C-4FC1-91B9-60C542AEDE63}"/>
            </c:ext>
          </c:extLst>
        </c:ser>
        <c:ser>
          <c:idx val="1"/>
          <c:order val="1"/>
          <c:tx>
            <c:strRef>
              <c:f>'time series rate'!$O$3</c:f>
              <c:strCache>
                <c:ptCount val="1"/>
                <c:pt idx="0">
                  <c:v>Outflow: All</c:v>
                </c:pt>
              </c:strCache>
            </c:strRef>
          </c:tx>
          <c:spPr>
            <a:solidFill>
              <a:srgbClr val="0066CC"/>
            </a:solidFill>
          </c:spPr>
          <c:invertIfNegative val="0"/>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rate'!$O$4:$O$22</c:f>
              <c:numCache>
                <c:formatCode>0.0</c:formatCode>
                <c:ptCount val="19"/>
                <c:pt idx="0">
                  <c:v>-4.2695720881294923</c:v>
                </c:pt>
                <c:pt idx="1">
                  <c:v>-4.3791095171165928</c:v>
                </c:pt>
                <c:pt idx="2">
                  <c:v>-4.4150885827957076</c:v>
                </c:pt>
                <c:pt idx="3">
                  <c:v>-4.2499022322960647</c:v>
                </c:pt>
                <c:pt idx="4">
                  <c:v>-4.3167594737101469</c:v>
                </c:pt>
                <c:pt idx="5">
                  <c:v>-4.420856096383087</c:v>
                </c:pt>
                <c:pt idx="6">
                  <c:v>-4.3993271274347174</c:v>
                </c:pt>
                <c:pt idx="7">
                  <c:v>-4.1800612138828459</c:v>
                </c:pt>
                <c:pt idx="8">
                  <c:v>-4.2739926405046509</c:v>
                </c:pt>
                <c:pt idx="9">
                  <c:v>-4.1043320258530507</c:v>
                </c:pt>
                <c:pt idx="10">
                  <c:v>-4.2353830415263021</c:v>
                </c:pt>
                <c:pt idx="11">
                  <c:v>-4.2840108441040252</c:v>
                </c:pt>
                <c:pt idx="12">
                  <c:v>-4.3618784277460882</c:v>
                </c:pt>
                <c:pt idx="13">
                  <c:v>-4.3049565101346232</c:v>
                </c:pt>
                <c:pt idx="14">
                  <c:v>-4.2912979019722357</c:v>
                </c:pt>
                <c:pt idx="15">
                  <c:v>-5.2088642885193117</c:v>
                </c:pt>
                <c:pt idx="16">
                  <c:v>-5.3371535005447956</c:v>
                </c:pt>
                <c:pt idx="17">
                  <c:v>-5.5669745412108558</c:v>
                </c:pt>
                <c:pt idx="18">
                  <c:v>5.2083698249104939</c:v>
                </c:pt>
              </c:numCache>
            </c:numRef>
          </c:val>
          <c:extLst>
            <c:ext xmlns:c16="http://schemas.microsoft.com/office/drawing/2014/chart" uri="{C3380CC4-5D6E-409C-BE32-E72D297353CC}">
              <c16:uniqueId val="{00000001-324C-4FC1-91B9-60C542AEDE63}"/>
            </c:ext>
          </c:extLst>
        </c:ser>
        <c:dLbls>
          <c:showLegendKey val="0"/>
          <c:showVal val="0"/>
          <c:showCatName val="0"/>
          <c:showSerName val="0"/>
          <c:showPercent val="0"/>
          <c:showBubbleSize val="0"/>
        </c:dLbls>
        <c:gapWidth val="16"/>
        <c:overlap val="100"/>
        <c:axId val="230376576"/>
        <c:axId val="230378112"/>
      </c:barChart>
      <c:lineChart>
        <c:grouping val="standard"/>
        <c:varyColors val="0"/>
        <c:ser>
          <c:idx val="2"/>
          <c:order val="2"/>
          <c:tx>
            <c:strRef>
              <c:f>'time series rate'!$P$3</c:f>
              <c:strCache>
                <c:ptCount val="1"/>
                <c:pt idx="0">
                  <c:v>Netflow: All</c:v>
                </c:pt>
              </c:strCache>
            </c:strRef>
          </c:tx>
          <c:spPr>
            <a:ln>
              <a:solidFill>
                <a:schemeClr val="tx1">
                  <a:tint val="75000"/>
                  <a:shade val="95000"/>
                  <a:satMod val="105000"/>
                </a:schemeClr>
              </a:solidFill>
            </a:ln>
          </c:spPr>
          <c:marker>
            <c:symbol val="none"/>
          </c:marker>
          <c:cat>
            <c:numRef>
              <c:f>'time series rate'!$A$4:$A$22</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'time series rate'!$P$4:$P$22</c:f>
              <c:numCache>
                <c:formatCode>0.0</c:formatCode>
                <c:ptCount val="19"/>
                <c:pt idx="0">
                  <c:v>-0.86935150034225628</c:v>
                </c:pt>
                <c:pt idx="1">
                  <c:v>-0.95619476889772048</c:v>
                </c:pt>
                <c:pt idx="2">
                  <c:v>-1.0980011160669478</c:v>
                </c:pt>
                <c:pt idx="3">
                  <c:v>-0.69235496460410062</c:v>
                </c:pt>
                <c:pt idx="4">
                  <c:v>-0.75494012713743652</c:v>
                </c:pt>
                <c:pt idx="5">
                  <c:v>-0.82480851609894967</c:v>
                </c:pt>
                <c:pt idx="6">
                  <c:v>-0.80076111177517262</c:v>
                </c:pt>
                <c:pt idx="7">
                  <c:v>-0.48894107682534793</c:v>
                </c:pt>
                <c:pt idx="8">
                  <c:v>-0.63138527643818709</c:v>
                </c:pt>
                <c:pt idx="9">
                  <c:v>-0.52022761843189069</c:v>
                </c:pt>
                <c:pt idx="10">
                  <c:v>-0.29414967936754099</c:v>
                </c:pt>
                <c:pt idx="11">
                  <c:v>-0.51972082513974416</c:v>
                </c:pt>
                <c:pt idx="12">
                  <c:v>-0.47061408729250404</c:v>
                </c:pt>
                <c:pt idx="13">
                  <c:v>-0.41124953586903923</c:v>
                </c:pt>
                <c:pt idx="14">
                  <c:v>-0.40343231951120889</c:v>
                </c:pt>
                <c:pt idx="15">
                  <c:v>-0.67725873322477104</c:v>
                </c:pt>
                <c:pt idx="16">
                  <c:v>-0.91634765983978872</c:v>
                </c:pt>
                <c:pt idx="17">
                  <c:v>-1.0128143798614653</c:v>
                </c:pt>
                <c:pt idx="18">
                  <c:v>-1.1700659300622867</c:v>
                </c:pt>
              </c:numCache>
            </c:numRef>
          </c:val>
          <c:smooth val="0"/>
          <c:extLst>
            <c:ext xmlns:c16="http://schemas.microsoft.com/office/drawing/2014/chart" uri="{C3380CC4-5D6E-409C-BE32-E72D297353CC}">
              <c16:uniqueId val="{00000002-324C-4FC1-91B9-60C542AEDE63}"/>
            </c:ext>
          </c:extLst>
        </c:ser>
        <c:dLbls>
          <c:showLegendKey val="0"/>
          <c:showVal val="0"/>
          <c:showCatName val="0"/>
          <c:showSerName val="0"/>
          <c:showPercent val="0"/>
          <c:showBubbleSize val="0"/>
        </c:dLbls>
        <c:marker val="1"/>
        <c:smooth val="0"/>
        <c:axId val="230376576"/>
        <c:axId val="230378112"/>
      </c:lineChart>
      <c:catAx>
        <c:axId val="23037657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333333"/>
                </a:solidFill>
                <a:latin typeface="Tahoma"/>
                <a:ea typeface="Tahoma"/>
                <a:cs typeface="Tahoma"/>
              </a:defRPr>
            </a:pPr>
            <a:endParaRPr lang="en-US"/>
          </a:p>
        </c:txPr>
        <c:crossAx val="230378112"/>
        <c:crosses val="autoZero"/>
        <c:auto val="1"/>
        <c:lblAlgn val="ctr"/>
        <c:lblOffset val="100"/>
        <c:noMultiLvlLbl val="0"/>
      </c:catAx>
      <c:valAx>
        <c:axId val="230378112"/>
        <c:scaling>
          <c:orientation val="minMax"/>
        </c:scaling>
        <c:delete val="0"/>
        <c:axPos val="l"/>
        <c:majorGridlines>
          <c:spPr>
            <a:ln>
              <a:prstDash val="sysDash"/>
            </a:ln>
          </c:spPr>
        </c:majorGridlines>
        <c:title>
          <c:tx>
            <c:rich>
              <a:bodyPr/>
              <a:lstStyle/>
              <a:p>
                <a:pPr>
                  <a:defRPr sz="1000" b="0" i="0" u="none" strike="noStrike" baseline="0">
                    <a:solidFill>
                      <a:srgbClr val="333333"/>
                    </a:solidFill>
                    <a:latin typeface="Tahoma"/>
                    <a:ea typeface="Tahoma"/>
                    <a:cs typeface="Tahoma"/>
                  </a:defRPr>
                </a:pPr>
                <a:r>
                  <a:rPr lang="en-GB"/>
                  <a:t>percentage</a:t>
                </a:r>
              </a:p>
            </c:rich>
          </c:tx>
          <c:overlay val="0"/>
        </c:title>
        <c:numFmt formatCode="0.0" sourceLinked="1"/>
        <c:majorTickMark val="out"/>
        <c:minorTickMark val="none"/>
        <c:tickLblPos val="nextTo"/>
        <c:txPr>
          <a:bodyPr rot="0" vert="horz"/>
          <a:lstStyle/>
          <a:p>
            <a:pPr>
              <a:defRPr sz="1000" b="0" i="0" u="none" strike="noStrike" baseline="0">
                <a:solidFill>
                  <a:srgbClr val="333333"/>
                </a:solidFill>
                <a:latin typeface="Tahoma"/>
                <a:ea typeface="Tahoma"/>
                <a:cs typeface="Tahoma"/>
              </a:defRPr>
            </a:pPr>
            <a:endParaRPr lang="en-US"/>
          </a:p>
        </c:txPr>
        <c:crossAx val="230376576"/>
        <c:crosses val="autoZero"/>
        <c:crossBetween val="between"/>
      </c:valAx>
    </c:plotArea>
    <c:legend>
      <c:legendPos val="r"/>
      <c:overlay val="0"/>
      <c:txPr>
        <a:bodyPr/>
        <a:lstStyle/>
        <a:p>
          <a:pPr>
            <a:defRPr sz="920" b="0" i="0" u="none" strike="noStrike" baseline="0">
              <a:solidFill>
                <a:srgbClr val="333333"/>
              </a:solidFill>
              <a:latin typeface="Tahoma"/>
              <a:ea typeface="Tahoma"/>
              <a:cs typeface="Tahoma"/>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b="1" i="0" u="none" strike="noStrike" baseline="0">
                <a:solidFill>
                  <a:srgbClr val="333333"/>
                </a:solidFill>
                <a:latin typeface="Calibri"/>
                <a:ea typeface="Calibri"/>
                <a:cs typeface="Calibri"/>
              </a:defRPr>
            </a:pPr>
            <a:r>
              <a:rPr lang="en-GB"/>
              <a:t>2019-2020  Age</a:t>
            </a:r>
            <a:r>
              <a:rPr lang="en-GB" baseline="0"/>
              <a:t> specific m</a:t>
            </a:r>
            <a:r>
              <a:rPr lang="en-GB"/>
              <a:t>igration rates  - Birmingham</a:t>
            </a:r>
          </a:p>
        </c:rich>
      </c:tx>
      <c:overlay val="0"/>
    </c:title>
    <c:autoTitleDeleted val="0"/>
    <c:plotArea>
      <c:layout/>
      <c:lineChart>
        <c:grouping val="standard"/>
        <c:varyColors val="0"/>
        <c:ser>
          <c:idx val="0"/>
          <c:order val="0"/>
          <c:tx>
            <c:strRef>
              <c:f>syoa_in!$T$2</c:f>
              <c:strCache>
                <c:ptCount val="1"/>
                <c:pt idx="0">
                  <c:v>males</c:v>
                </c:pt>
              </c:strCache>
            </c:strRef>
          </c:tx>
          <c:spPr>
            <a:ln w="22225">
              <a:solidFill>
                <a:srgbClr val="7030A0"/>
              </a:solidFill>
            </a:ln>
          </c:spPr>
          <c:marker>
            <c:symbol val="none"/>
          </c:marker>
          <c:cat>
            <c:strRef>
              <c:f>syoa_in!$G$3:$G$98</c:f>
              <c:strCache>
                <c:ptCount val="9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5">
                  <c:v>90</c:v>
                </c:pt>
              </c:strCache>
            </c:strRef>
          </c:cat>
          <c:val>
            <c:numRef>
              <c:f>syoa_in!$T$3:$T$93</c:f>
              <c:numCache>
                <c:formatCode>General</c:formatCode>
                <c:ptCount val="91"/>
                <c:pt idx="0">
                  <c:v>4.1584813542688916</c:v>
                </c:pt>
                <c:pt idx="1">
                  <c:v>8.4869516268712104</c:v>
                </c:pt>
                <c:pt idx="2">
                  <c:v>7.6066825139146577</c:v>
                </c:pt>
                <c:pt idx="3">
                  <c:v>7.2555240098142288</c:v>
                </c:pt>
                <c:pt idx="4">
                  <c:v>6.0214089145007641</c:v>
                </c:pt>
                <c:pt idx="5">
                  <c:v>5.266173393124066</c:v>
                </c:pt>
                <c:pt idx="6">
                  <c:v>4.3781367169638772</c:v>
                </c:pt>
                <c:pt idx="7">
                  <c:v>4.8432759986420733</c:v>
                </c:pt>
                <c:pt idx="8">
                  <c:v>4.6355205956526957</c:v>
                </c:pt>
                <c:pt idx="9">
                  <c:v>4.5027480170835874</c:v>
                </c:pt>
                <c:pt idx="10">
                  <c:v>4.2909806252228693</c:v>
                </c:pt>
                <c:pt idx="11">
                  <c:v>4.12652277321917</c:v>
                </c:pt>
                <c:pt idx="12">
                  <c:v>3.7332415126253475</c:v>
                </c:pt>
                <c:pt idx="13">
                  <c:v>3.6634146036509128</c:v>
                </c:pt>
                <c:pt idx="14">
                  <c:v>3.4846712450718549</c:v>
                </c:pt>
                <c:pt idx="15">
                  <c:v>3.5395917840072344</c:v>
                </c:pt>
                <c:pt idx="16">
                  <c:v>3.3667837338262481</c:v>
                </c:pt>
                <c:pt idx="17">
                  <c:v>4.2088002186389719</c:v>
                </c:pt>
                <c:pt idx="18">
                  <c:v>10.099196187041091</c:v>
                </c:pt>
                <c:pt idx="19">
                  <c:v>31.430613703665884</c:v>
                </c:pt>
                <c:pt idx="20">
                  <c:v>20.919799027855674</c:v>
                </c:pt>
                <c:pt idx="21">
                  <c:v>22.249390633816059</c:v>
                </c:pt>
                <c:pt idx="22">
                  <c:v>26.97181672025723</c:v>
                </c:pt>
                <c:pt idx="23">
                  <c:v>26.657623109732455</c:v>
                </c:pt>
                <c:pt idx="24">
                  <c:v>19.699259259259261</c:v>
                </c:pt>
                <c:pt idx="25">
                  <c:v>15.255899794500438</c:v>
                </c:pt>
                <c:pt idx="26">
                  <c:v>13.998795963229416</c:v>
                </c:pt>
                <c:pt idx="27">
                  <c:v>12.586513743326083</c:v>
                </c:pt>
                <c:pt idx="28">
                  <c:v>11.588417582417581</c:v>
                </c:pt>
                <c:pt idx="29">
                  <c:v>11.625684612123782</c:v>
                </c:pt>
                <c:pt idx="30">
                  <c:v>12.968726202838354</c:v>
                </c:pt>
                <c:pt idx="31">
                  <c:v>12.377050351288057</c:v>
                </c:pt>
                <c:pt idx="32">
                  <c:v>12.87934246237355</c:v>
                </c:pt>
                <c:pt idx="33">
                  <c:v>12.270771692307692</c:v>
                </c:pt>
                <c:pt idx="34">
                  <c:v>10.42180932412432</c:v>
                </c:pt>
                <c:pt idx="35">
                  <c:v>11.823120614325434</c:v>
                </c:pt>
                <c:pt idx="36">
                  <c:v>10.582294125275581</c:v>
                </c:pt>
                <c:pt idx="37">
                  <c:v>10.349958113768409</c:v>
                </c:pt>
                <c:pt idx="38">
                  <c:v>10.164248788368337</c:v>
                </c:pt>
                <c:pt idx="39">
                  <c:v>9.3066653333333331</c:v>
                </c:pt>
                <c:pt idx="40">
                  <c:v>9.7588548864758149</c:v>
                </c:pt>
                <c:pt idx="41">
                  <c:v>8.886170115642118</c:v>
                </c:pt>
                <c:pt idx="42">
                  <c:v>7.5664964842555786</c:v>
                </c:pt>
                <c:pt idx="43">
                  <c:v>7.2730071964477112</c:v>
                </c:pt>
                <c:pt idx="44">
                  <c:v>7.2732883228479359</c:v>
                </c:pt>
                <c:pt idx="45">
                  <c:v>7.0595490592442856</c:v>
                </c:pt>
                <c:pt idx="46">
                  <c:v>6.3655653228250983</c:v>
                </c:pt>
                <c:pt idx="47">
                  <c:v>6.4410347398240644</c:v>
                </c:pt>
                <c:pt idx="48">
                  <c:v>6.0376213592233015</c:v>
                </c:pt>
                <c:pt idx="49">
                  <c:v>5.5166259132249884</c:v>
                </c:pt>
                <c:pt idx="50">
                  <c:v>5.3523985971332726</c:v>
                </c:pt>
                <c:pt idx="51">
                  <c:v>5.8743108682452947</c:v>
                </c:pt>
                <c:pt idx="52">
                  <c:v>5.6255956508036569</c:v>
                </c:pt>
                <c:pt idx="53">
                  <c:v>5.2866257961783436</c:v>
                </c:pt>
                <c:pt idx="54">
                  <c:v>5.0608488148622675</c:v>
                </c:pt>
                <c:pt idx="55">
                  <c:v>4.7942883211678824</c:v>
                </c:pt>
                <c:pt idx="56">
                  <c:v>4.7884996009577021</c:v>
                </c:pt>
                <c:pt idx="57">
                  <c:v>4.3977877727802772</c:v>
                </c:pt>
                <c:pt idx="58">
                  <c:v>4.5404466911764709</c:v>
                </c:pt>
                <c:pt idx="59">
                  <c:v>4.4583608423449066</c:v>
                </c:pt>
                <c:pt idx="60">
                  <c:v>4.0072029653376076</c:v>
                </c:pt>
                <c:pt idx="61">
                  <c:v>3.7591005707537888</c:v>
                </c:pt>
                <c:pt idx="62">
                  <c:v>3.849413015737984</c:v>
                </c:pt>
                <c:pt idx="63">
                  <c:v>3.8325321222862203</c:v>
                </c:pt>
                <c:pt idx="64">
                  <c:v>2.9085257548845473</c:v>
                </c:pt>
                <c:pt idx="65">
                  <c:v>3.944993237150586</c:v>
                </c:pt>
                <c:pt idx="66">
                  <c:v>3.6183498501958975</c:v>
                </c:pt>
                <c:pt idx="67">
                  <c:v>2.8862551540140675</c:v>
                </c:pt>
                <c:pt idx="68">
                  <c:v>2.6947678762006402</c:v>
                </c:pt>
                <c:pt idx="69">
                  <c:v>2.5160626338329766</c:v>
                </c:pt>
                <c:pt idx="70">
                  <c:v>2.4527854524950663</c:v>
                </c:pt>
                <c:pt idx="71">
                  <c:v>2.5034770514603615</c:v>
                </c:pt>
                <c:pt idx="72">
                  <c:v>1.9047671957671959</c:v>
                </c:pt>
                <c:pt idx="73">
                  <c:v>2.5257460950481883</c:v>
                </c:pt>
                <c:pt idx="74">
                  <c:v>2.2996280013527222</c:v>
                </c:pt>
                <c:pt idx="75">
                  <c:v>1.8042064817908452</c:v>
                </c:pt>
                <c:pt idx="76">
                  <c:v>2.0537917125045837</c:v>
                </c:pt>
                <c:pt idx="77">
                  <c:v>2.0181301482701812</c:v>
                </c:pt>
                <c:pt idx="78">
                  <c:v>1.6885553470919326</c:v>
                </c:pt>
                <c:pt idx="79">
                  <c:v>2.5617429094236046</c:v>
                </c:pt>
                <c:pt idx="80">
                  <c:v>2.4793431926924749</c:v>
                </c:pt>
                <c:pt idx="81">
                  <c:v>1.8886580516898608</c:v>
                </c:pt>
                <c:pt idx="82">
                  <c:v>2.1218770402611535</c:v>
                </c:pt>
                <c:pt idx="83">
                  <c:v>1.9068872686483453</c:v>
                </c:pt>
                <c:pt idx="84">
                  <c:v>1.791216800494132</c:v>
                </c:pt>
                <c:pt idx="85">
                  <c:v>1.8492159763313611</c:v>
                </c:pt>
                <c:pt idx="86">
                  <c:v>2.9211835205992505</c:v>
                </c:pt>
                <c:pt idx="87">
                  <c:v>3.0615585585585583</c:v>
                </c:pt>
                <c:pt idx="88">
                  <c:v>3.0413431269674716</c:v>
                </c:pt>
                <c:pt idx="89">
                  <c:v>2.6235580524344564</c:v>
                </c:pt>
                <c:pt idx="90">
                  <c:v>4.1603053435114496</c:v>
                </c:pt>
              </c:numCache>
            </c:numRef>
          </c:val>
          <c:smooth val="0"/>
          <c:extLst>
            <c:ext xmlns:c16="http://schemas.microsoft.com/office/drawing/2014/chart" uri="{C3380CC4-5D6E-409C-BE32-E72D297353CC}">
              <c16:uniqueId val="{00000000-6E10-4FD3-B4B8-7DEC35FE5299}"/>
            </c:ext>
          </c:extLst>
        </c:ser>
        <c:ser>
          <c:idx val="1"/>
          <c:order val="1"/>
          <c:tx>
            <c:strRef>
              <c:f>syoa_in!$U$2</c:f>
              <c:strCache>
                <c:ptCount val="1"/>
                <c:pt idx="0">
                  <c:v>females</c:v>
                </c:pt>
              </c:strCache>
            </c:strRef>
          </c:tx>
          <c:spPr>
            <a:ln>
              <a:solidFill>
                <a:srgbClr val="26B5C4"/>
              </a:solidFill>
            </a:ln>
          </c:spPr>
          <c:marker>
            <c:symbol val="none"/>
          </c:marker>
          <c:cat>
            <c:strRef>
              <c:f>syoa_in!$G$3:$G$98</c:f>
              <c:strCache>
                <c:ptCount val="9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5">
                  <c:v>90</c:v>
                </c:pt>
              </c:strCache>
            </c:strRef>
          </c:cat>
          <c:val>
            <c:numRef>
              <c:f>syoa_in!$U$3:$U$93</c:f>
              <c:numCache>
                <c:formatCode>General</c:formatCode>
                <c:ptCount val="91"/>
                <c:pt idx="0">
                  <c:v>4.3443669456622818</c:v>
                </c:pt>
                <c:pt idx="1">
                  <c:v>7.4362321428571434</c:v>
                </c:pt>
                <c:pt idx="2">
                  <c:v>7.4702663528245798</c:v>
                </c:pt>
                <c:pt idx="3">
                  <c:v>6.6161147119970662</c:v>
                </c:pt>
                <c:pt idx="4">
                  <c:v>6.4032759474857563</c:v>
                </c:pt>
                <c:pt idx="5">
                  <c:v>5.4915098549646704</c:v>
                </c:pt>
                <c:pt idx="6">
                  <c:v>4.8137373004354131</c:v>
                </c:pt>
                <c:pt idx="7">
                  <c:v>4.2635634689922481</c:v>
                </c:pt>
                <c:pt idx="8">
                  <c:v>5.2013697765433662</c:v>
                </c:pt>
                <c:pt idx="9">
                  <c:v>4.3252595155709344</c:v>
                </c:pt>
                <c:pt idx="10">
                  <c:v>3.76384944612286</c:v>
                </c:pt>
                <c:pt idx="11">
                  <c:v>4.6280979020979025</c:v>
                </c:pt>
                <c:pt idx="12">
                  <c:v>4.1559201412467743</c:v>
                </c:pt>
                <c:pt idx="13">
                  <c:v>3.5641064102564104</c:v>
                </c:pt>
                <c:pt idx="14">
                  <c:v>3.062723017252909</c:v>
                </c:pt>
                <c:pt idx="15">
                  <c:v>3.2451253481894149</c:v>
                </c:pt>
                <c:pt idx="16">
                  <c:v>3.1290757641605098</c:v>
                </c:pt>
                <c:pt idx="17">
                  <c:v>4.3943181485279039</c:v>
                </c:pt>
                <c:pt idx="18">
                  <c:v>15.493329811121384</c:v>
                </c:pt>
                <c:pt idx="19">
                  <c:v>45.762234032634034</c:v>
                </c:pt>
                <c:pt idx="20">
                  <c:v>29.432496130696471</c:v>
                </c:pt>
                <c:pt idx="21">
                  <c:v>30.923764125560542</c:v>
                </c:pt>
                <c:pt idx="22">
                  <c:v>41.696289494470776</c:v>
                </c:pt>
                <c:pt idx="23">
                  <c:v>35.382971821438943</c:v>
                </c:pt>
                <c:pt idx="24">
                  <c:v>27.267253231786754</c:v>
                </c:pt>
                <c:pt idx="25">
                  <c:v>21.728614888687421</c:v>
                </c:pt>
                <c:pt idx="26">
                  <c:v>18.465166135171277</c:v>
                </c:pt>
                <c:pt idx="27">
                  <c:v>15.769148547043285</c:v>
                </c:pt>
                <c:pt idx="28">
                  <c:v>15.496006366810434</c:v>
                </c:pt>
                <c:pt idx="29">
                  <c:v>14.910380180385888</c:v>
                </c:pt>
                <c:pt idx="30">
                  <c:v>15.075978157644823</c:v>
                </c:pt>
                <c:pt idx="31">
                  <c:v>14.212529187514891</c:v>
                </c:pt>
                <c:pt idx="32">
                  <c:v>13.24836061739944</c:v>
                </c:pt>
                <c:pt idx="33">
                  <c:v>12.831911819192293</c:v>
                </c:pt>
                <c:pt idx="34">
                  <c:v>11.102480891307165</c:v>
                </c:pt>
                <c:pt idx="35">
                  <c:v>10.283315844700944</c:v>
                </c:pt>
                <c:pt idx="36">
                  <c:v>9.9413693811074921</c:v>
                </c:pt>
                <c:pt idx="37">
                  <c:v>9.4173418387478627</c:v>
                </c:pt>
                <c:pt idx="38">
                  <c:v>8.7118296125224539</c:v>
                </c:pt>
                <c:pt idx="39">
                  <c:v>6.7046160657811518</c:v>
                </c:pt>
                <c:pt idx="40">
                  <c:v>7.0924802986312736</c:v>
                </c:pt>
                <c:pt idx="41">
                  <c:v>6.956915722900427</c:v>
                </c:pt>
                <c:pt idx="42">
                  <c:v>6.0981192452830193</c:v>
                </c:pt>
                <c:pt idx="43">
                  <c:v>5.9452107164358825</c:v>
                </c:pt>
                <c:pt idx="44">
                  <c:v>5.1190322078730359</c:v>
                </c:pt>
                <c:pt idx="45">
                  <c:v>5.1126441923629971</c:v>
                </c:pt>
                <c:pt idx="46">
                  <c:v>5.0136322326567706</c:v>
                </c:pt>
                <c:pt idx="47">
                  <c:v>4.222061358655953</c:v>
                </c:pt>
                <c:pt idx="48">
                  <c:v>4.2855115652050513</c:v>
                </c:pt>
                <c:pt idx="49">
                  <c:v>3.673705525021695</c:v>
                </c:pt>
                <c:pt idx="50">
                  <c:v>4.3549089023848326</c:v>
                </c:pt>
                <c:pt idx="51">
                  <c:v>4.079522827687776</c:v>
                </c:pt>
                <c:pt idx="52">
                  <c:v>3.7735908483137721</c:v>
                </c:pt>
                <c:pt idx="53">
                  <c:v>3.5264075630252099</c:v>
                </c:pt>
                <c:pt idx="54">
                  <c:v>4.0757590909090906</c:v>
                </c:pt>
                <c:pt idx="55">
                  <c:v>4.0483930510314883</c:v>
                </c:pt>
                <c:pt idx="56">
                  <c:v>3.4758930001601795</c:v>
                </c:pt>
                <c:pt idx="57">
                  <c:v>3.5241636102694942</c:v>
                </c:pt>
                <c:pt idx="58">
                  <c:v>3.6295154939222738</c:v>
                </c:pt>
                <c:pt idx="59">
                  <c:v>3.3232106485617292</c:v>
                </c:pt>
                <c:pt idx="60">
                  <c:v>3.2880235121234382</c:v>
                </c:pt>
                <c:pt idx="61">
                  <c:v>3.5462323667711599</c:v>
                </c:pt>
                <c:pt idx="62">
                  <c:v>2.4821386020651306</c:v>
                </c:pt>
                <c:pt idx="63">
                  <c:v>2.9354229180256581</c:v>
                </c:pt>
                <c:pt idx="64">
                  <c:v>2.8049888691006233</c:v>
                </c:pt>
                <c:pt idx="65">
                  <c:v>2.5877677767776781</c:v>
                </c:pt>
                <c:pt idx="66">
                  <c:v>2.6477995891349009</c:v>
                </c:pt>
                <c:pt idx="67">
                  <c:v>2.3039476841852649</c:v>
                </c:pt>
                <c:pt idx="68">
                  <c:v>2.0356848454385523</c:v>
                </c:pt>
                <c:pt idx="69">
                  <c:v>1.82956186807896</c:v>
                </c:pt>
                <c:pt idx="70">
                  <c:v>2.1607939698492458</c:v>
                </c:pt>
                <c:pt idx="71">
                  <c:v>1.9244647582391146</c:v>
                </c:pt>
                <c:pt idx="72">
                  <c:v>1.8062397372742198</c:v>
                </c:pt>
                <c:pt idx="73">
                  <c:v>1.9078368065746993</c:v>
                </c:pt>
                <c:pt idx="74">
                  <c:v>1.7548903188066689</c:v>
                </c:pt>
                <c:pt idx="75">
                  <c:v>1.9371841572708874</c:v>
                </c:pt>
                <c:pt idx="76">
                  <c:v>2.1193999999999997</c:v>
                </c:pt>
                <c:pt idx="77">
                  <c:v>2.2266566965769359</c:v>
                </c:pt>
                <c:pt idx="78">
                  <c:v>1.7884398782343987</c:v>
                </c:pt>
                <c:pt idx="79">
                  <c:v>1.7151386861313873</c:v>
                </c:pt>
                <c:pt idx="80">
                  <c:v>2.0126649273201642</c:v>
                </c:pt>
                <c:pt idx="81">
                  <c:v>2.4051146185644496</c:v>
                </c:pt>
                <c:pt idx="82">
                  <c:v>2.1028076323987541</c:v>
                </c:pt>
                <c:pt idx="83">
                  <c:v>2.2672145748987855</c:v>
                </c:pt>
                <c:pt idx="84">
                  <c:v>3.0349195402298852</c:v>
                </c:pt>
                <c:pt idx="85">
                  <c:v>3.7329284963196638</c:v>
                </c:pt>
                <c:pt idx="86">
                  <c:v>2.5711269146608315</c:v>
                </c:pt>
                <c:pt idx="87">
                  <c:v>3.0106375442739077</c:v>
                </c:pt>
                <c:pt idx="88">
                  <c:v>3.0559232769830951</c:v>
                </c:pt>
                <c:pt idx="89">
                  <c:v>3.3874311926605505</c:v>
                </c:pt>
                <c:pt idx="90">
                  <c:v>5.0300728995808281</c:v>
                </c:pt>
              </c:numCache>
            </c:numRef>
          </c:val>
          <c:smooth val="0"/>
          <c:extLst>
            <c:ext xmlns:c16="http://schemas.microsoft.com/office/drawing/2014/chart" uri="{C3380CC4-5D6E-409C-BE32-E72D297353CC}">
              <c16:uniqueId val="{00000001-6E10-4FD3-B4B8-7DEC35FE5299}"/>
            </c:ext>
          </c:extLst>
        </c:ser>
        <c:ser>
          <c:idx val="2"/>
          <c:order val="2"/>
          <c:tx>
            <c:strRef>
              <c:f>syoa_in!$V$2</c:f>
              <c:strCache>
                <c:ptCount val="1"/>
                <c:pt idx="0">
                  <c:v>persons</c:v>
                </c:pt>
              </c:strCache>
            </c:strRef>
          </c:tx>
          <c:spPr>
            <a:ln>
              <a:solidFill>
                <a:schemeClr val="bg1">
                  <a:lumMod val="65000"/>
                </a:schemeClr>
              </a:solidFill>
            </a:ln>
          </c:spPr>
          <c:marker>
            <c:symbol val="none"/>
          </c:marker>
          <c:cat>
            <c:strRef>
              <c:f>syoa_in!$G$3:$G$98</c:f>
              <c:strCache>
                <c:ptCount val="9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5">
                  <c:v>90</c:v>
                </c:pt>
              </c:strCache>
            </c:strRef>
          </c:cat>
          <c:val>
            <c:numRef>
              <c:f>syoa_in!$V$3:$V$93</c:f>
              <c:numCache>
                <c:formatCode>General</c:formatCode>
                <c:ptCount val="91"/>
                <c:pt idx="0">
                  <c:v>4.2477192422986167</c:v>
                </c:pt>
                <c:pt idx="1">
                  <c:v>7.9696093700935746</c:v>
                </c:pt>
                <c:pt idx="2">
                  <c:v>7.5407295160517487</c:v>
                </c:pt>
                <c:pt idx="3">
                  <c:v>6.9431166347992344</c:v>
                </c:pt>
                <c:pt idx="4">
                  <c:v>6.2074012185558303</c:v>
                </c:pt>
                <c:pt idx="5">
                  <c:v>5.3746074922452873</c:v>
                </c:pt>
                <c:pt idx="6">
                  <c:v>4.58979313587212</c:v>
                </c:pt>
                <c:pt idx="7">
                  <c:v>4.5632720996899314</c:v>
                </c:pt>
                <c:pt idx="8">
                  <c:v>4.9113755539143273</c:v>
                </c:pt>
                <c:pt idx="9">
                  <c:v>4.4178509134890822</c:v>
                </c:pt>
                <c:pt idx="10">
                  <c:v>4.0349721831631724</c:v>
                </c:pt>
                <c:pt idx="11">
                  <c:v>4.3689271230183113</c:v>
                </c:pt>
                <c:pt idx="12">
                  <c:v>3.9322301790281329</c:v>
                </c:pt>
                <c:pt idx="13">
                  <c:v>3.6143828332700334</c:v>
                </c:pt>
                <c:pt idx="14">
                  <c:v>3.2790058670143409</c:v>
                </c:pt>
                <c:pt idx="15">
                  <c:v>3.3978942430132024</c:v>
                </c:pt>
                <c:pt idx="16">
                  <c:v>3.2534385577122333</c:v>
                </c:pt>
                <c:pt idx="17">
                  <c:v>4.2983393425238594</c:v>
                </c:pt>
                <c:pt idx="18">
                  <c:v>12.762492500326072</c:v>
                </c:pt>
                <c:pt idx="19">
                  <c:v>38.921920265133053</c:v>
                </c:pt>
                <c:pt idx="20">
                  <c:v>25.353813149408815</c:v>
                </c:pt>
                <c:pt idx="21">
                  <c:v>26.68931279838414</c:v>
                </c:pt>
                <c:pt idx="22">
                  <c:v>34.175442469326633</c:v>
                </c:pt>
                <c:pt idx="23">
                  <c:v>31.022622196386184</c:v>
                </c:pt>
                <c:pt idx="24">
                  <c:v>23.496574818986325</c:v>
                </c:pt>
                <c:pt idx="25">
                  <c:v>18.445348952645688</c:v>
                </c:pt>
                <c:pt idx="26">
                  <c:v>16.199494652541944</c:v>
                </c:pt>
                <c:pt idx="27">
                  <c:v>14.156141511324915</c:v>
                </c:pt>
                <c:pt idx="28">
                  <c:v>13.515301296333803</c:v>
                </c:pt>
                <c:pt idx="29">
                  <c:v>13.206923880186865</c:v>
                </c:pt>
                <c:pt idx="30">
                  <c:v>14.007371716107892</c:v>
                </c:pt>
                <c:pt idx="31">
                  <c:v>13.286877288295736</c:v>
                </c:pt>
                <c:pt idx="32">
                  <c:v>13.068791571617242</c:v>
                </c:pt>
                <c:pt idx="33">
                  <c:v>12.550857477499692</c:v>
                </c:pt>
                <c:pt idx="34">
                  <c:v>10.753780248941682</c:v>
                </c:pt>
                <c:pt idx="35">
                  <c:v>11.049616525004943</c:v>
                </c:pt>
                <c:pt idx="36">
                  <c:v>10.262581567658911</c:v>
                </c:pt>
                <c:pt idx="37">
                  <c:v>9.8773720341242335</c:v>
                </c:pt>
                <c:pt idx="38">
                  <c:v>9.4205781106293518</c:v>
                </c:pt>
                <c:pt idx="39">
                  <c:v>7.971436546575787</c:v>
                </c:pt>
                <c:pt idx="40">
                  <c:v>8.4124511309690018</c:v>
                </c:pt>
                <c:pt idx="41">
                  <c:v>7.9051664049061401</c:v>
                </c:pt>
                <c:pt idx="42">
                  <c:v>6.8276798055745438</c:v>
                </c:pt>
                <c:pt idx="43">
                  <c:v>6.6034148007590137</c:v>
                </c:pt>
                <c:pt idx="44">
                  <c:v>6.2036495673671199</c:v>
                </c:pt>
                <c:pt idx="45">
                  <c:v>6.0992907801418434</c:v>
                </c:pt>
                <c:pt idx="46">
                  <c:v>5.6893939393939394</c:v>
                </c:pt>
                <c:pt idx="47">
                  <c:v>5.3202501475796922</c:v>
                </c:pt>
                <c:pt idx="48">
                  <c:v>5.1323410807243928</c:v>
                </c:pt>
                <c:pt idx="49">
                  <c:v>4.5811621760516852</c:v>
                </c:pt>
                <c:pt idx="50">
                  <c:v>4.8464212187241724</c:v>
                </c:pt>
                <c:pt idx="51">
                  <c:v>4.9633667214830322</c:v>
                </c:pt>
                <c:pt idx="52">
                  <c:v>4.6723308098187664</c:v>
                </c:pt>
                <c:pt idx="53">
                  <c:v>4.3804071384425223</c:v>
                </c:pt>
                <c:pt idx="54">
                  <c:v>4.5546519775770777</c:v>
                </c:pt>
                <c:pt idx="55">
                  <c:v>4.4088144288577151</c:v>
                </c:pt>
                <c:pt idx="56">
                  <c:v>4.1333506555804282</c:v>
                </c:pt>
                <c:pt idx="57">
                  <c:v>3.9514379990223238</c:v>
                </c:pt>
                <c:pt idx="58">
                  <c:v>4.0687908873326837</c:v>
                </c:pt>
                <c:pt idx="59">
                  <c:v>3.8737605815237401</c:v>
                </c:pt>
                <c:pt idx="60">
                  <c:v>3.6320028749401052</c:v>
                </c:pt>
                <c:pt idx="61">
                  <c:v>3.6524261168384879</c:v>
                </c:pt>
                <c:pt idx="62">
                  <c:v>3.1423279934278092</c:v>
                </c:pt>
                <c:pt idx="63">
                  <c:v>3.3797937013058261</c:v>
                </c:pt>
                <c:pt idx="64">
                  <c:v>2.8568263672743437</c:v>
                </c:pt>
                <c:pt idx="65">
                  <c:v>3.2657691441441448</c:v>
                </c:pt>
                <c:pt idx="66">
                  <c:v>3.1307373853211016</c:v>
                </c:pt>
                <c:pt idx="67">
                  <c:v>2.5935560916767195</c:v>
                </c:pt>
                <c:pt idx="68">
                  <c:v>2.3553746602821275</c:v>
                </c:pt>
                <c:pt idx="69">
                  <c:v>2.1546273764258559</c:v>
                </c:pt>
                <c:pt idx="70">
                  <c:v>2.2983911252823166</c:v>
                </c:pt>
                <c:pt idx="71">
                  <c:v>2.1929824561403506</c:v>
                </c:pt>
                <c:pt idx="72">
                  <c:v>1.8525450702474202</c:v>
                </c:pt>
                <c:pt idx="73">
                  <c:v>2.197626246882793</c:v>
                </c:pt>
                <c:pt idx="74">
                  <c:v>2.0075235257214556</c:v>
                </c:pt>
                <c:pt idx="75">
                  <c:v>1.8754975201487909</c:v>
                </c:pt>
                <c:pt idx="76">
                  <c:v>2.0899588612802367</c:v>
                </c:pt>
                <c:pt idx="77">
                  <c:v>2.1335350377046169</c:v>
                </c:pt>
                <c:pt idx="78">
                  <c:v>1.7437016806722692</c:v>
                </c:pt>
                <c:pt idx="79">
                  <c:v>2.090834348355664</c:v>
                </c:pt>
                <c:pt idx="80">
                  <c:v>2.2280188679245283</c:v>
                </c:pt>
                <c:pt idx="81">
                  <c:v>2.1827498395035305</c:v>
                </c:pt>
                <c:pt idx="82">
                  <c:v>2.1107625964593737</c:v>
                </c:pt>
                <c:pt idx="83">
                  <c:v>2.1161533035504347</c:v>
                </c:pt>
                <c:pt idx="84">
                  <c:v>2.5041987348444912</c:v>
                </c:pt>
                <c:pt idx="85">
                  <c:v>2.9502673632452372</c:v>
                </c:pt>
                <c:pt idx="86">
                  <c:v>2.7188744862472336</c:v>
                </c:pt>
                <c:pt idx="87">
                  <c:v>3.0307952924393722</c:v>
                </c:pt>
                <c:pt idx="88">
                  <c:v>3.0503452428743483</c:v>
                </c:pt>
                <c:pt idx="89">
                  <c:v>3.1115689810640217</c:v>
                </c:pt>
                <c:pt idx="90">
                  <c:v>4.7489835944245717</c:v>
                </c:pt>
              </c:numCache>
            </c:numRef>
          </c:val>
          <c:smooth val="0"/>
          <c:extLst>
            <c:ext xmlns:c16="http://schemas.microsoft.com/office/drawing/2014/chart" uri="{C3380CC4-5D6E-409C-BE32-E72D297353CC}">
              <c16:uniqueId val="{00000002-6E10-4FD3-B4B8-7DEC35FE5299}"/>
            </c:ext>
          </c:extLst>
        </c:ser>
        <c:dLbls>
          <c:showLegendKey val="0"/>
          <c:showVal val="0"/>
          <c:showCatName val="0"/>
          <c:showSerName val="0"/>
          <c:showPercent val="0"/>
          <c:showBubbleSize val="0"/>
        </c:dLbls>
        <c:smooth val="0"/>
        <c:axId val="228843904"/>
        <c:axId val="228845824"/>
      </c:lineChart>
      <c:catAx>
        <c:axId val="228843904"/>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en-GB"/>
                  <a:t>single year of age</a:t>
                </a:r>
              </a:p>
            </c:rich>
          </c:tx>
          <c:overlay val="0"/>
        </c:title>
        <c:numFmt formatCode="General" sourceLinked="1"/>
        <c:majorTickMark val="out"/>
        <c:minorTickMark val="none"/>
        <c:tickLblPos val="nextTo"/>
        <c:txPr>
          <a:bodyPr rot="-5400000" vert="horz"/>
          <a:lstStyle/>
          <a:p>
            <a:pPr>
              <a:defRPr sz="1050" b="0" i="0" u="none" strike="noStrike" baseline="0">
                <a:solidFill>
                  <a:srgbClr val="333333"/>
                </a:solidFill>
                <a:latin typeface="Calibri"/>
                <a:ea typeface="Calibri"/>
                <a:cs typeface="Calibri"/>
              </a:defRPr>
            </a:pPr>
            <a:endParaRPr lang="en-US"/>
          </a:p>
        </c:txPr>
        <c:crossAx val="228845824"/>
        <c:crosses val="autoZero"/>
        <c:auto val="1"/>
        <c:lblAlgn val="ctr"/>
        <c:lblOffset val="100"/>
        <c:noMultiLvlLbl val="0"/>
      </c:catAx>
      <c:valAx>
        <c:axId val="228845824"/>
        <c:scaling>
          <c:orientation val="minMax"/>
        </c:scaling>
        <c:delete val="0"/>
        <c:axPos val="l"/>
        <c:majorGridlines>
          <c:spPr>
            <a:ln>
              <a:prstDash val="sysDash"/>
            </a:ln>
          </c:spPr>
        </c:majorGridlines>
        <c:title>
          <c:tx>
            <c:rich>
              <a:bodyPr/>
              <a:lstStyle/>
              <a:p>
                <a:pPr>
                  <a:defRPr sz="1200" b="1" i="0" u="none" strike="noStrike" baseline="0">
                    <a:solidFill>
                      <a:srgbClr val="333333"/>
                    </a:solidFill>
                    <a:latin typeface="Calibri"/>
                    <a:ea typeface="Calibri"/>
                    <a:cs typeface="Calibri"/>
                  </a:defRPr>
                </a:pPr>
                <a:r>
                  <a:rPr lang="en-GB"/>
                  <a:t>percent of single  year population</a:t>
                </a:r>
              </a:p>
            </c:rich>
          </c:tx>
          <c:overlay val="0"/>
        </c:title>
        <c:numFmt formatCode="0" sourceLinked="0"/>
        <c:majorTickMark val="out"/>
        <c:minorTickMark val="none"/>
        <c:tickLblPos val="nextTo"/>
        <c:txPr>
          <a:bodyPr rot="0" vert="horz"/>
          <a:lstStyle/>
          <a:p>
            <a:pPr>
              <a:defRPr sz="1050" b="0" i="0" u="none" strike="noStrike" baseline="0">
                <a:solidFill>
                  <a:srgbClr val="333333"/>
                </a:solidFill>
                <a:latin typeface="Calibri"/>
                <a:ea typeface="Calibri"/>
                <a:cs typeface="Calibri"/>
              </a:defRPr>
            </a:pPr>
            <a:endParaRPr lang="en-US"/>
          </a:p>
        </c:txPr>
        <c:crossAx val="228843904"/>
        <c:crosses val="autoZero"/>
        <c:crossBetween val="between"/>
      </c:valAx>
    </c:plotArea>
    <c:legend>
      <c:legendPos val="t"/>
      <c:overlay val="0"/>
      <c:txPr>
        <a:bodyPr/>
        <a:lstStyle/>
        <a:p>
          <a:pPr>
            <a:defRPr sz="1100" b="0" i="0" u="none" strike="noStrike" baseline="0">
              <a:solidFill>
                <a:srgbClr val="333333"/>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333333"/>
          </a:solidFill>
          <a:latin typeface="Calibri"/>
          <a:ea typeface="Calibri"/>
          <a:cs typeface="Calibri"/>
        </a:defRPr>
      </a:pPr>
      <a:endParaRPr lang="en-US"/>
    </a:p>
  </c:txPr>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b="1" i="0" u="none" strike="noStrike" baseline="0">
                <a:solidFill>
                  <a:srgbClr val="333333"/>
                </a:solidFill>
                <a:latin typeface="Calibri"/>
                <a:ea typeface="Calibri"/>
                <a:cs typeface="Calibri"/>
              </a:defRPr>
            </a:pPr>
            <a:r>
              <a:rPr lang="en-GB"/>
              <a:t>2019-2020 in-migration rates - Birmingham</a:t>
            </a:r>
          </a:p>
        </c:rich>
      </c:tx>
      <c:overlay val="0"/>
    </c:title>
    <c:autoTitleDeleted val="0"/>
    <c:plotArea>
      <c:layout/>
      <c:lineChart>
        <c:grouping val="standard"/>
        <c:varyColors val="0"/>
        <c:ser>
          <c:idx val="0"/>
          <c:order val="0"/>
          <c:tx>
            <c:strRef>
              <c:f>syoa_in!$N$2</c:f>
              <c:strCache>
                <c:ptCount val="1"/>
                <c:pt idx="0">
                  <c:v>Males</c:v>
                </c:pt>
              </c:strCache>
            </c:strRef>
          </c:tx>
          <c:spPr>
            <a:ln w="22225">
              <a:solidFill>
                <a:srgbClr val="7030A0"/>
              </a:solidFill>
            </a:ln>
          </c:spPr>
          <c:marker>
            <c:symbol val="none"/>
          </c:marker>
          <c:cat>
            <c:strRef>
              <c:f>syoa_in!$G$3:$G$98</c:f>
              <c:strCache>
                <c:ptCount val="9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5">
                  <c:v>90</c:v>
                </c:pt>
              </c:strCache>
            </c:strRef>
          </c:cat>
          <c:val>
            <c:numRef>
              <c:f>syoa_in!$N$3:$N$93</c:f>
              <c:numCache>
                <c:formatCode>General</c:formatCode>
                <c:ptCount val="91"/>
                <c:pt idx="0">
                  <c:v>1.6805630520117762</c:v>
                </c:pt>
                <c:pt idx="1">
                  <c:v>3.3032314734628234</c:v>
                </c:pt>
                <c:pt idx="2">
                  <c:v>3.2235609925788502</c:v>
                </c:pt>
                <c:pt idx="3">
                  <c:v>2.7690209136581374</c:v>
                </c:pt>
                <c:pt idx="4">
                  <c:v>2.2462707279783607</c:v>
                </c:pt>
                <c:pt idx="5">
                  <c:v>1.8512084626882832</c:v>
                </c:pt>
                <c:pt idx="6">
                  <c:v>1.5089128943758572</c:v>
                </c:pt>
                <c:pt idx="7">
                  <c:v>1.6521455244992644</c:v>
                </c:pt>
                <c:pt idx="8">
                  <c:v>1.7173015491773747</c:v>
                </c:pt>
                <c:pt idx="9">
                  <c:v>1.6595521659548509</c:v>
                </c:pt>
                <c:pt idx="10">
                  <c:v>1.6403197432544874</c:v>
                </c:pt>
                <c:pt idx="11">
                  <c:v>1.5102854084909025</c:v>
                </c:pt>
                <c:pt idx="12">
                  <c:v>1.2202500906125409</c:v>
                </c:pt>
                <c:pt idx="13">
                  <c:v>1.3128307076769195</c:v>
                </c:pt>
                <c:pt idx="14">
                  <c:v>1.2972135317308915</c:v>
                </c:pt>
                <c:pt idx="15">
                  <c:v>1.1755612969900531</c:v>
                </c:pt>
                <c:pt idx="16">
                  <c:v>1.4787457090044893</c:v>
                </c:pt>
                <c:pt idx="17">
                  <c:v>1.4621467614102213</c:v>
                </c:pt>
                <c:pt idx="18">
                  <c:v>6.0286010562926702</c:v>
                </c:pt>
                <c:pt idx="19">
                  <c:v>22.189316858980906</c:v>
                </c:pt>
                <c:pt idx="20">
                  <c:v>11.170313142643485</c:v>
                </c:pt>
                <c:pt idx="21">
                  <c:v>9.3097630242618017</c:v>
                </c:pt>
                <c:pt idx="22">
                  <c:v>11.320221297522224</c:v>
                </c:pt>
                <c:pt idx="23">
                  <c:v>11.176813687475766</c:v>
                </c:pt>
                <c:pt idx="24">
                  <c:v>8.2753042688465026</c:v>
                </c:pt>
                <c:pt idx="25">
                  <c:v>6.1845601330854292</c:v>
                </c:pt>
                <c:pt idx="26">
                  <c:v>6.4148661071143085</c:v>
                </c:pt>
                <c:pt idx="27">
                  <c:v>5.9027071386197356</c:v>
                </c:pt>
                <c:pt idx="28">
                  <c:v>5.1048991008991011</c:v>
                </c:pt>
                <c:pt idx="29">
                  <c:v>5.1822753285290384</c:v>
                </c:pt>
                <c:pt idx="30">
                  <c:v>5.4344029075804778</c:v>
                </c:pt>
                <c:pt idx="31">
                  <c:v>5.4332576112412179</c:v>
                </c:pt>
                <c:pt idx="32">
                  <c:v>5.8475191216382925</c:v>
                </c:pt>
                <c:pt idx="33">
                  <c:v>5.3046166153846146</c:v>
                </c:pt>
                <c:pt idx="34">
                  <c:v>4.4154008386778489</c:v>
                </c:pt>
                <c:pt idx="35">
                  <c:v>4.8457619488944799</c:v>
                </c:pt>
                <c:pt idx="36">
                  <c:v>4.2666372714304241</c:v>
                </c:pt>
                <c:pt idx="37">
                  <c:v>4.3507688150249972</c:v>
                </c:pt>
                <c:pt idx="38">
                  <c:v>4.1868659127625207</c:v>
                </c:pt>
                <c:pt idx="39">
                  <c:v>3.9466666666666663</c:v>
                </c:pt>
                <c:pt idx="40">
                  <c:v>4.3012226766323511</c:v>
                </c:pt>
                <c:pt idx="41">
                  <c:v>3.8192270237370658</c:v>
                </c:pt>
                <c:pt idx="42">
                  <c:v>3.4087404463466831</c:v>
                </c:pt>
                <c:pt idx="43">
                  <c:v>2.8785821466850403</c:v>
                </c:pt>
                <c:pt idx="44">
                  <c:v>3.0842442841798374</c:v>
                </c:pt>
                <c:pt idx="45">
                  <c:v>3.172131861296843</c:v>
                </c:pt>
                <c:pt idx="46">
                  <c:v>2.8645074264928767</c:v>
                </c:pt>
                <c:pt idx="47">
                  <c:v>3.0863336812285675</c:v>
                </c:pt>
                <c:pt idx="48">
                  <c:v>2.6850728155339803</c:v>
                </c:pt>
                <c:pt idx="49">
                  <c:v>2.4452065006709409</c:v>
                </c:pt>
                <c:pt idx="50">
                  <c:v>1.9672156145166209</c:v>
                </c:pt>
                <c:pt idx="51">
                  <c:v>2.4893731026108075</c:v>
                </c:pt>
                <c:pt idx="52">
                  <c:v>2.4267286479672237</c:v>
                </c:pt>
                <c:pt idx="53">
                  <c:v>2.1974522292993628</c:v>
                </c:pt>
                <c:pt idx="54">
                  <c:v>1.8737940422805897</c:v>
                </c:pt>
                <c:pt idx="55">
                  <c:v>1.85799601857996</c:v>
                </c:pt>
                <c:pt idx="56">
                  <c:v>1.8355929768555466</c:v>
                </c:pt>
                <c:pt idx="57">
                  <c:v>1.5492203898050976</c:v>
                </c:pt>
                <c:pt idx="58">
                  <c:v>1.2683860294117648</c:v>
                </c:pt>
                <c:pt idx="59">
                  <c:v>1.5367103016505406</c:v>
                </c:pt>
                <c:pt idx="60">
                  <c:v>1.4626267281105991</c:v>
                </c:pt>
                <c:pt idx="61">
                  <c:v>1.6335347372564455</c:v>
                </c:pt>
                <c:pt idx="62">
                  <c:v>1.2122437260740111</c:v>
                </c:pt>
                <c:pt idx="63">
                  <c:v>1.0190562693841383</c:v>
                </c:pt>
                <c:pt idx="64">
                  <c:v>0.82149200710479575</c:v>
                </c:pt>
                <c:pt idx="65">
                  <c:v>1.3976532912533814</c:v>
                </c:pt>
                <c:pt idx="66">
                  <c:v>1.1292993777368059</c:v>
                </c:pt>
                <c:pt idx="67">
                  <c:v>0.82464467620664583</c:v>
                </c:pt>
                <c:pt idx="68">
                  <c:v>0.74706243329775879</c:v>
                </c:pt>
                <c:pt idx="69">
                  <c:v>0.69593415417558879</c:v>
                </c:pt>
                <c:pt idx="70">
                  <c:v>0.7894051310967013</c:v>
                </c:pt>
                <c:pt idx="71">
                  <c:v>0.83448956884561898</c:v>
                </c:pt>
                <c:pt idx="72">
                  <c:v>0.47619047619047622</c:v>
                </c:pt>
                <c:pt idx="73">
                  <c:v>1.063469591226321</c:v>
                </c:pt>
                <c:pt idx="74">
                  <c:v>0.64254311802502539</c:v>
                </c:pt>
                <c:pt idx="75">
                  <c:v>0.63481456732375541</c:v>
                </c:pt>
                <c:pt idx="76">
                  <c:v>0.80700036670333708</c:v>
                </c:pt>
                <c:pt idx="77">
                  <c:v>0.98847199341021408</c:v>
                </c:pt>
                <c:pt idx="78">
                  <c:v>0.6097560975609756</c:v>
                </c:pt>
                <c:pt idx="79">
                  <c:v>0.96064958828911262</c:v>
                </c:pt>
                <c:pt idx="80">
                  <c:v>1.0004306220095693</c:v>
                </c:pt>
                <c:pt idx="81">
                  <c:v>0.79522365805168982</c:v>
                </c:pt>
                <c:pt idx="82">
                  <c:v>0.76170837867246999</c:v>
                </c:pt>
                <c:pt idx="83">
                  <c:v>1.0656085249579361</c:v>
                </c:pt>
                <c:pt idx="84">
                  <c:v>0.86472513897467573</c:v>
                </c:pt>
                <c:pt idx="85">
                  <c:v>0.7397559171597633</c:v>
                </c:pt>
                <c:pt idx="86">
                  <c:v>1.1234307116104869</c:v>
                </c:pt>
                <c:pt idx="87">
                  <c:v>1.7102072072072074</c:v>
                </c:pt>
                <c:pt idx="88">
                  <c:v>1.1525603357817418</c:v>
                </c:pt>
                <c:pt idx="89">
                  <c:v>1.375131086142322</c:v>
                </c:pt>
                <c:pt idx="90">
                  <c:v>0.29280534351145038</c:v>
                </c:pt>
              </c:numCache>
            </c:numRef>
          </c:val>
          <c:smooth val="0"/>
          <c:extLst>
            <c:ext xmlns:c16="http://schemas.microsoft.com/office/drawing/2014/chart" uri="{C3380CC4-5D6E-409C-BE32-E72D297353CC}">
              <c16:uniqueId val="{00000000-2CDD-4DFD-BC29-A9F06A54EF72}"/>
            </c:ext>
          </c:extLst>
        </c:ser>
        <c:ser>
          <c:idx val="1"/>
          <c:order val="1"/>
          <c:tx>
            <c:strRef>
              <c:f>syoa_in!$O$2</c:f>
              <c:strCache>
                <c:ptCount val="1"/>
                <c:pt idx="0">
                  <c:v>Females</c:v>
                </c:pt>
              </c:strCache>
            </c:strRef>
          </c:tx>
          <c:spPr>
            <a:ln w="38100">
              <a:solidFill>
                <a:srgbClr val="26B5C4"/>
              </a:solidFill>
            </a:ln>
          </c:spPr>
          <c:marker>
            <c:symbol val="none"/>
          </c:marker>
          <c:cat>
            <c:strRef>
              <c:f>syoa_in!$G$3:$G$98</c:f>
              <c:strCache>
                <c:ptCount val="9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5">
                  <c:v>90</c:v>
                </c:pt>
              </c:strCache>
            </c:strRef>
          </c:cat>
          <c:val>
            <c:numRef>
              <c:f>syoa_in!$O$3:$O$93</c:f>
              <c:numCache>
                <c:formatCode>General</c:formatCode>
                <c:ptCount val="91"/>
                <c:pt idx="0">
                  <c:v>2.0459705061777602</c:v>
                </c:pt>
                <c:pt idx="1">
                  <c:v>2.8954107142857142</c:v>
                </c:pt>
                <c:pt idx="2">
                  <c:v>3.1714556491575818</c:v>
                </c:pt>
                <c:pt idx="3">
                  <c:v>2.7393909746850924</c:v>
                </c:pt>
                <c:pt idx="4">
                  <c:v>2.0064416646024279</c:v>
                </c:pt>
                <c:pt idx="5">
                  <c:v>2.2808950043386638</c:v>
                </c:pt>
                <c:pt idx="6">
                  <c:v>1.7053676826318334</c:v>
                </c:pt>
                <c:pt idx="7">
                  <c:v>1.5867248062015504</c:v>
                </c:pt>
                <c:pt idx="8">
                  <c:v>1.7295808610023988</c:v>
                </c:pt>
                <c:pt idx="9">
                  <c:v>1.5970188980569604</c:v>
                </c:pt>
                <c:pt idx="10">
                  <c:v>1.3721059919436052</c:v>
                </c:pt>
                <c:pt idx="11">
                  <c:v>1.5766052129688493</c:v>
                </c:pt>
                <c:pt idx="12">
                  <c:v>1.5211218253429308</c:v>
                </c:pt>
                <c:pt idx="13">
                  <c:v>1.2692346153846152</c:v>
                </c:pt>
                <c:pt idx="14">
                  <c:v>1.2304386786144175</c:v>
                </c:pt>
                <c:pt idx="15">
                  <c:v>1.2674052924791088</c:v>
                </c:pt>
                <c:pt idx="16">
                  <c:v>1.187886426191511</c:v>
                </c:pt>
                <c:pt idx="17">
                  <c:v>1.8602577999121135</c:v>
                </c:pt>
                <c:pt idx="18">
                  <c:v>10.077926297714965</c:v>
                </c:pt>
                <c:pt idx="19">
                  <c:v>33.995335198135194</c:v>
                </c:pt>
                <c:pt idx="20">
                  <c:v>14.909716251074807</c:v>
                </c:pt>
                <c:pt idx="21">
                  <c:v>11.95515605381166</c:v>
                </c:pt>
                <c:pt idx="22">
                  <c:v>15.156002172195892</c:v>
                </c:pt>
                <c:pt idx="23">
                  <c:v>13.89560859881863</c:v>
                </c:pt>
                <c:pt idx="24">
                  <c:v>10.732537328389618</c:v>
                </c:pt>
                <c:pt idx="25">
                  <c:v>9.0258879822705751</c:v>
                </c:pt>
                <c:pt idx="26">
                  <c:v>7.9312745602304293</c:v>
                </c:pt>
                <c:pt idx="27">
                  <c:v>6.6856309693151799</c:v>
                </c:pt>
                <c:pt idx="28">
                  <c:v>6.8083867323885814</c:v>
                </c:pt>
                <c:pt idx="29">
                  <c:v>5.9367519123187575</c:v>
                </c:pt>
                <c:pt idx="30">
                  <c:v>6.410257597340931</c:v>
                </c:pt>
                <c:pt idx="31">
                  <c:v>5.9447200381224681</c:v>
                </c:pt>
                <c:pt idx="32">
                  <c:v>5.6594936856875586</c:v>
                </c:pt>
                <c:pt idx="33">
                  <c:v>5.3970556996418422</c:v>
                </c:pt>
                <c:pt idx="34">
                  <c:v>4.6767793755667837</c:v>
                </c:pt>
                <c:pt idx="35">
                  <c:v>3.8824737670514162</c:v>
                </c:pt>
                <c:pt idx="36">
                  <c:v>4.4429941368078172</c:v>
                </c:pt>
                <c:pt idx="37">
                  <c:v>3.9589701433644611</c:v>
                </c:pt>
                <c:pt idx="38">
                  <c:v>3.4898639979471389</c:v>
                </c:pt>
                <c:pt idx="39">
                  <c:v>2.6185932953826692</c:v>
                </c:pt>
                <c:pt idx="40">
                  <c:v>2.7374519563113506</c:v>
                </c:pt>
                <c:pt idx="41">
                  <c:v>2.706280335343433</c:v>
                </c:pt>
                <c:pt idx="42">
                  <c:v>2.3849116981132079</c:v>
                </c:pt>
                <c:pt idx="43">
                  <c:v>2.4533383503913306</c:v>
                </c:pt>
                <c:pt idx="44">
                  <c:v>1.9449183133654895</c:v>
                </c:pt>
                <c:pt idx="45">
                  <c:v>1.7415018373542102</c:v>
                </c:pt>
                <c:pt idx="46">
                  <c:v>2.0751287488639805</c:v>
                </c:pt>
                <c:pt idx="47">
                  <c:v>1.7969306062819577</c:v>
                </c:pt>
                <c:pt idx="48">
                  <c:v>1.5183780332056194</c:v>
                </c:pt>
                <c:pt idx="49">
                  <c:v>1.4752704657217242</c:v>
                </c:pt>
                <c:pt idx="50">
                  <c:v>1.5405095541401272</c:v>
                </c:pt>
                <c:pt idx="51">
                  <c:v>1.6642091310751104</c:v>
                </c:pt>
                <c:pt idx="52">
                  <c:v>1.6342341405437528</c:v>
                </c:pt>
                <c:pt idx="53">
                  <c:v>1.2154876950780313</c:v>
                </c:pt>
                <c:pt idx="54">
                  <c:v>1.1363621212121211</c:v>
                </c:pt>
                <c:pt idx="55">
                  <c:v>1.2563952225841475</c:v>
                </c:pt>
                <c:pt idx="56">
                  <c:v>1.2493993272465163</c:v>
                </c:pt>
                <c:pt idx="57">
                  <c:v>1.2119327061074789</c:v>
                </c:pt>
                <c:pt idx="58">
                  <c:v>0.97586029789419626</c:v>
                </c:pt>
                <c:pt idx="59">
                  <c:v>1.0541379310344827</c:v>
                </c:pt>
                <c:pt idx="60">
                  <c:v>0.80823108008817057</c:v>
                </c:pt>
                <c:pt idx="61">
                  <c:v>1.0775842476489028</c:v>
                </c:pt>
                <c:pt idx="62">
                  <c:v>0.53614376489277205</c:v>
                </c:pt>
                <c:pt idx="63">
                  <c:v>0.84800826266579687</c:v>
                </c:pt>
                <c:pt idx="64">
                  <c:v>0.75690115761353516</c:v>
                </c:pt>
                <c:pt idx="65">
                  <c:v>0.72007650765076503</c:v>
                </c:pt>
                <c:pt idx="66">
                  <c:v>0.52499657612417261</c:v>
                </c:pt>
                <c:pt idx="67">
                  <c:v>0.7200791936645069</c:v>
                </c:pt>
                <c:pt idx="68">
                  <c:v>0.42724302588590096</c:v>
                </c:pt>
                <c:pt idx="69">
                  <c:v>0.64998074145402018</c:v>
                </c:pt>
                <c:pt idx="70">
                  <c:v>0.8793944723618089</c:v>
                </c:pt>
                <c:pt idx="71">
                  <c:v>0.6013952369497233</c:v>
                </c:pt>
                <c:pt idx="72">
                  <c:v>0.86793338024865119</c:v>
                </c:pt>
                <c:pt idx="73">
                  <c:v>0.41091869680070442</c:v>
                </c:pt>
                <c:pt idx="74">
                  <c:v>0.67270839426732965</c:v>
                </c:pt>
                <c:pt idx="75">
                  <c:v>0.72296328418618105</c:v>
                </c:pt>
                <c:pt idx="76">
                  <c:v>0.8955194029850746</c:v>
                </c:pt>
                <c:pt idx="77">
                  <c:v>0.86407776669990033</c:v>
                </c:pt>
                <c:pt idx="78">
                  <c:v>0.79909056316590565</c:v>
                </c:pt>
                <c:pt idx="79">
                  <c:v>0.51075547445255476</c:v>
                </c:pt>
                <c:pt idx="80">
                  <c:v>1.0436041744316065</c:v>
                </c:pt>
                <c:pt idx="81">
                  <c:v>0.9394964299135663</c:v>
                </c:pt>
                <c:pt idx="82">
                  <c:v>0.58411214953271029</c:v>
                </c:pt>
                <c:pt idx="83">
                  <c:v>1.1740850202429149</c:v>
                </c:pt>
                <c:pt idx="84">
                  <c:v>1.1958390804597701</c:v>
                </c:pt>
                <c:pt idx="85">
                  <c:v>1.5772870662460567</c:v>
                </c:pt>
                <c:pt idx="86">
                  <c:v>1.2582111597374179</c:v>
                </c:pt>
                <c:pt idx="87">
                  <c:v>1.0625855962219599</c:v>
                </c:pt>
                <c:pt idx="88">
                  <c:v>1.5604746423927178</c:v>
                </c:pt>
                <c:pt idx="89">
                  <c:v>1.3408398023994355</c:v>
                </c:pt>
                <c:pt idx="90">
                  <c:v>0.38372699106980135</c:v>
                </c:pt>
              </c:numCache>
            </c:numRef>
          </c:val>
          <c:smooth val="0"/>
          <c:extLst>
            <c:ext xmlns:c16="http://schemas.microsoft.com/office/drawing/2014/chart" uri="{C3380CC4-5D6E-409C-BE32-E72D297353CC}">
              <c16:uniqueId val="{00000001-2CDD-4DFD-BC29-A9F06A54EF72}"/>
            </c:ext>
          </c:extLst>
        </c:ser>
        <c:ser>
          <c:idx val="2"/>
          <c:order val="2"/>
          <c:tx>
            <c:strRef>
              <c:f>syoa_in!$P$2</c:f>
              <c:strCache>
                <c:ptCount val="1"/>
                <c:pt idx="0">
                  <c:v>Persons</c:v>
                </c:pt>
              </c:strCache>
            </c:strRef>
          </c:tx>
          <c:spPr>
            <a:ln>
              <a:solidFill>
                <a:schemeClr val="bg1">
                  <a:lumMod val="65000"/>
                </a:schemeClr>
              </a:solidFill>
            </a:ln>
          </c:spPr>
          <c:marker>
            <c:symbol val="none"/>
          </c:marker>
          <c:cat>
            <c:strRef>
              <c:f>syoa_in!$G$3:$G$98</c:f>
              <c:strCache>
                <c:ptCount val="9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5">
                  <c:v>90</c:v>
                </c:pt>
              </c:strCache>
            </c:strRef>
          </c:cat>
          <c:val>
            <c:numRef>
              <c:f>syoa_in!$P$3:$P$93</c:f>
              <c:numCache>
                <c:formatCode>General</c:formatCode>
                <c:ptCount val="91"/>
                <c:pt idx="0">
                  <c:v>1.8559837999872442</c:v>
                </c:pt>
                <c:pt idx="1">
                  <c:v>3.1024329586133268</c:v>
                </c:pt>
                <c:pt idx="2">
                  <c:v>3.1983696693818882</c:v>
                </c:pt>
                <c:pt idx="3">
                  <c:v>2.7545440965583174</c:v>
                </c:pt>
                <c:pt idx="4">
                  <c:v>2.1294594920673222</c:v>
                </c:pt>
                <c:pt idx="5">
                  <c:v>2.057977809591983</c:v>
                </c:pt>
                <c:pt idx="6">
                  <c:v>1.6043694170192759</c:v>
                </c:pt>
                <c:pt idx="7">
                  <c:v>1.6205470075469488</c:v>
                </c:pt>
                <c:pt idx="8">
                  <c:v>1.7232877892663712</c:v>
                </c:pt>
                <c:pt idx="9">
                  <c:v>1.6296409701445036</c:v>
                </c:pt>
                <c:pt idx="10">
                  <c:v>1.5100580791098612</c:v>
                </c:pt>
                <c:pt idx="11">
                  <c:v>1.5423368563352586</c:v>
                </c:pt>
                <c:pt idx="12">
                  <c:v>1.3618945012787724</c:v>
                </c:pt>
                <c:pt idx="13">
                  <c:v>1.2913058615014559</c:v>
                </c:pt>
                <c:pt idx="14">
                  <c:v>1.2646662320730118</c:v>
                </c:pt>
                <c:pt idx="15">
                  <c:v>1.2197567187185847</c:v>
                </c:pt>
                <c:pt idx="16">
                  <c:v>1.340056641569386</c:v>
                </c:pt>
                <c:pt idx="17">
                  <c:v>1.6542926829268292</c:v>
                </c:pt>
                <c:pt idx="18">
                  <c:v>8.0279124820659966</c:v>
                </c:pt>
                <c:pt idx="19">
                  <c:v>28.360461545959641</c:v>
                </c:pt>
                <c:pt idx="20">
                  <c:v>13.118058491580079</c:v>
                </c:pt>
                <c:pt idx="21">
                  <c:v>10.663790396621375</c:v>
                </c:pt>
                <c:pt idx="22">
                  <c:v>13.196793063472128</c:v>
                </c:pt>
                <c:pt idx="23">
                  <c:v>12.53693552293756</c:v>
                </c:pt>
                <c:pt idx="24">
                  <c:v>9.5082451729686248</c:v>
                </c:pt>
                <c:pt idx="25">
                  <c:v>7.5846326814255933</c:v>
                </c:pt>
                <c:pt idx="26">
                  <c:v>7.1620406508185921</c:v>
                </c:pt>
                <c:pt idx="27">
                  <c:v>6.2888334335538181</c:v>
                </c:pt>
                <c:pt idx="28">
                  <c:v>5.9449113834312328</c:v>
                </c:pt>
                <c:pt idx="29">
                  <c:v>5.5454773289365207</c:v>
                </c:pt>
                <c:pt idx="30">
                  <c:v>5.9153928968462939</c:v>
                </c:pt>
                <c:pt idx="31">
                  <c:v>5.686783984882485</c:v>
                </c:pt>
                <c:pt idx="32">
                  <c:v>5.7509893144435109</c:v>
                </c:pt>
                <c:pt idx="33">
                  <c:v>5.3507563802243858</c:v>
                </c:pt>
                <c:pt idx="34">
                  <c:v>4.542877993302584</c:v>
                </c:pt>
                <c:pt idx="35">
                  <c:v>4.3618646636357647</c:v>
                </c:pt>
                <c:pt idx="36">
                  <c:v>4.354609385155336</c:v>
                </c:pt>
                <c:pt idx="37">
                  <c:v>4.1522320714476137</c:v>
                </c:pt>
                <c:pt idx="38">
                  <c:v>3.8299855472342665</c:v>
                </c:pt>
                <c:pt idx="39">
                  <c:v>3.2651723466407012</c:v>
                </c:pt>
                <c:pt idx="40">
                  <c:v>3.5115861491203577</c:v>
                </c:pt>
                <c:pt idx="41">
                  <c:v>3.2533064093934629</c:v>
                </c:pt>
                <c:pt idx="42">
                  <c:v>2.8935991493886233</c:v>
                </c:pt>
                <c:pt idx="43">
                  <c:v>2.6641366223908918</c:v>
                </c:pt>
                <c:pt idx="44">
                  <c:v>2.5185421817058096</c:v>
                </c:pt>
                <c:pt idx="45">
                  <c:v>2.4665122143420017</c:v>
                </c:pt>
                <c:pt idx="46">
                  <c:v>2.4696984848484851</c:v>
                </c:pt>
                <c:pt idx="47">
                  <c:v>2.4350671487603308</c:v>
                </c:pt>
                <c:pt idx="48">
                  <c:v>2.0822648287997652</c:v>
                </c:pt>
                <c:pt idx="49">
                  <c:v>1.9528683650245946</c:v>
                </c:pt>
                <c:pt idx="50">
                  <c:v>1.750768652791344</c:v>
                </c:pt>
                <c:pt idx="51">
                  <c:v>2.0705613694124678</c:v>
                </c:pt>
                <c:pt idx="52">
                  <c:v>2.0188154775560143</c:v>
                </c:pt>
                <c:pt idx="53">
                  <c:v>1.6919043572311494</c:v>
                </c:pt>
                <c:pt idx="54">
                  <c:v>1.4948582995951416</c:v>
                </c:pt>
                <c:pt idx="55">
                  <c:v>1.5470925851703405</c:v>
                </c:pt>
                <c:pt idx="56">
                  <c:v>1.543011672529581</c:v>
                </c:pt>
                <c:pt idx="57">
                  <c:v>1.3768942480039106</c:v>
                </c:pt>
                <c:pt idx="58">
                  <c:v>1.1169240315574862</c:v>
                </c:pt>
                <c:pt idx="59">
                  <c:v>1.2881864188443135</c:v>
                </c:pt>
                <c:pt idx="60">
                  <c:v>1.1212247244849065</c:v>
                </c:pt>
                <c:pt idx="61">
                  <c:v>1.35493176239568</c:v>
                </c:pt>
                <c:pt idx="62">
                  <c:v>0.86259909632368048</c:v>
                </c:pt>
                <c:pt idx="63">
                  <c:v>0.932734555031274</c:v>
                </c:pt>
                <c:pt idx="64">
                  <c:v>0.789239662072032</c:v>
                </c:pt>
                <c:pt idx="65">
                  <c:v>1.0585596846846848</c:v>
                </c:pt>
                <c:pt idx="66">
                  <c:v>0.82569266055045865</c:v>
                </c:pt>
                <c:pt idx="67">
                  <c:v>0.77208443908323288</c:v>
                </c:pt>
                <c:pt idx="68">
                  <c:v>0.58237220137181311</c:v>
                </c:pt>
                <c:pt idx="69">
                  <c:v>0.67174017743979719</c:v>
                </c:pt>
                <c:pt idx="70">
                  <c:v>0.83698817590009289</c:v>
                </c:pt>
                <c:pt idx="71">
                  <c:v>0.7094930340557275</c:v>
                </c:pt>
                <c:pt idx="72">
                  <c:v>0.68382444361556627</c:v>
                </c:pt>
                <c:pt idx="73">
                  <c:v>0.7169544887780549</c:v>
                </c:pt>
                <c:pt idx="74">
                  <c:v>0.65871863237139261</c:v>
                </c:pt>
                <c:pt idx="75">
                  <c:v>0.68207222566646009</c:v>
                </c:pt>
                <c:pt idx="76">
                  <c:v>0.85579726838900771</c:v>
                </c:pt>
                <c:pt idx="77">
                  <c:v>0.91962847158359384</c:v>
                </c:pt>
                <c:pt idx="78">
                  <c:v>0.71428781512605055</c:v>
                </c:pt>
                <c:pt idx="79">
                  <c:v>0.71040397888753559</c:v>
                </c:pt>
                <c:pt idx="80">
                  <c:v>1.0236812525090324</c:v>
                </c:pt>
                <c:pt idx="81">
                  <c:v>0.87737855767173123</c:v>
                </c:pt>
                <c:pt idx="82">
                  <c:v>0.65819791193826604</c:v>
                </c:pt>
                <c:pt idx="83">
                  <c:v>1.1286080413825537</c:v>
                </c:pt>
                <c:pt idx="84">
                  <c:v>1.0545440168687401</c:v>
                </c:pt>
                <c:pt idx="85">
                  <c:v>1.2293023970497849</c:v>
                </c:pt>
                <c:pt idx="86">
                  <c:v>1.2013246917483402</c:v>
                </c:pt>
                <c:pt idx="87">
                  <c:v>1.3189550641940087</c:v>
                </c:pt>
                <c:pt idx="88">
                  <c:v>1.404415897230028</c:v>
                </c:pt>
                <c:pt idx="89">
                  <c:v>1.3532236248872858</c:v>
                </c:pt>
                <c:pt idx="90">
                  <c:v>0.35434316023189832</c:v>
                </c:pt>
              </c:numCache>
            </c:numRef>
          </c:val>
          <c:smooth val="0"/>
          <c:extLst>
            <c:ext xmlns:c16="http://schemas.microsoft.com/office/drawing/2014/chart" uri="{C3380CC4-5D6E-409C-BE32-E72D297353CC}">
              <c16:uniqueId val="{00000002-2CDD-4DFD-BC29-A9F06A54EF72}"/>
            </c:ext>
          </c:extLst>
        </c:ser>
        <c:dLbls>
          <c:showLegendKey val="0"/>
          <c:showVal val="0"/>
          <c:showCatName val="0"/>
          <c:showSerName val="0"/>
          <c:showPercent val="0"/>
          <c:showBubbleSize val="0"/>
        </c:dLbls>
        <c:smooth val="0"/>
        <c:axId val="228674176"/>
        <c:axId val="228676352"/>
      </c:lineChart>
      <c:catAx>
        <c:axId val="228674176"/>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en-GB"/>
                  <a:t>single year of age</a:t>
                </a:r>
              </a:p>
            </c:rich>
          </c:tx>
          <c:overlay val="0"/>
        </c:title>
        <c:numFmt formatCode="General" sourceLinked="1"/>
        <c:majorTickMark val="out"/>
        <c:minorTickMark val="none"/>
        <c:tickLblPos val="nextTo"/>
        <c:txPr>
          <a:bodyPr rot="-5400000" vert="horz"/>
          <a:lstStyle/>
          <a:p>
            <a:pPr>
              <a:defRPr sz="1050" b="0" i="0" u="none" strike="noStrike" baseline="0">
                <a:solidFill>
                  <a:srgbClr val="333333"/>
                </a:solidFill>
                <a:latin typeface="Calibri"/>
                <a:ea typeface="Calibri"/>
                <a:cs typeface="Calibri"/>
              </a:defRPr>
            </a:pPr>
            <a:endParaRPr lang="en-US"/>
          </a:p>
        </c:txPr>
        <c:crossAx val="228676352"/>
        <c:crosses val="autoZero"/>
        <c:auto val="1"/>
        <c:lblAlgn val="ctr"/>
        <c:lblOffset val="100"/>
        <c:noMultiLvlLbl val="0"/>
      </c:catAx>
      <c:valAx>
        <c:axId val="228676352"/>
        <c:scaling>
          <c:orientation val="minMax"/>
        </c:scaling>
        <c:delete val="0"/>
        <c:axPos val="l"/>
        <c:majorGridlines>
          <c:spPr>
            <a:ln>
              <a:prstDash val="sysDash"/>
            </a:ln>
          </c:spPr>
        </c:majorGridlines>
        <c:title>
          <c:tx>
            <c:rich>
              <a:bodyPr/>
              <a:lstStyle/>
              <a:p>
                <a:pPr>
                  <a:defRPr sz="1200" b="1" i="0" u="none" strike="noStrike" baseline="0">
                    <a:solidFill>
                      <a:srgbClr val="333333"/>
                    </a:solidFill>
                    <a:latin typeface="Calibri"/>
                    <a:ea typeface="Calibri"/>
                    <a:cs typeface="Calibri"/>
                  </a:defRPr>
                </a:pPr>
                <a:r>
                  <a:rPr lang="en-GB"/>
                  <a:t>percent </a:t>
                </a:r>
                <a:r>
                  <a:rPr lang="en-GB" baseline="0"/>
                  <a:t> of single year population</a:t>
                </a:r>
                <a:endParaRPr lang="en-GB"/>
              </a:p>
            </c:rich>
          </c:tx>
          <c:overlay val="0"/>
        </c:title>
        <c:numFmt formatCode="0" sourceLinked="0"/>
        <c:majorTickMark val="out"/>
        <c:minorTickMark val="none"/>
        <c:tickLblPos val="nextTo"/>
        <c:txPr>
          <a:bodyPr rot="0" vert="horz"/>
          <a:lstStyle/>
          <a:p>
            <a:pPr>
              <a:defRPr sz="1050" b="0" i="0" u="none" strike="noStrike" baseline="0">
                <a:solidFill>
                  <a:srgbClr val="333333"/>
                </a:solidFill>
                <a:latin typeface="Calibri"/>
                <a:ea typeface="Calibri"/>
                <a:cs typeface="Calibri"/>
              </a:defRPr>
            </a:pPr>
            <a:endParaRPr lang="en-US"/>
          </a:p>
        </c:txPr>
        <c:crossAx val="228674176"/>
        <c:crosses val="autoZero"/>
        <c:crossBetween val="between"/>
      </c:valAx>
    </c:plotArea>
    <c:legend>
      <c:legendPos val="t"/>
      <c:overlay val="0"/>
      <c:txPr>
        <a:bodyPr/>
        <a:lstStyle/>
        <a:p>
          <a:pPr>
            <a:defRPr sz="1100" b="0" i="0" u="none" strike="noStrike" baseline="0">
              <a:solidFill>
                <a:srgbClr val="333333"/>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333333"/>
          </a:solidFill>
          <a:latin typeface="Calibri"/>
          <a:ea typeface="Calibri"/>
          <a:cs typeface="Calibri"/>
        </a:defRPr>
      </a:pPr>
      <a:endParaRPr lang="en-US"/>
    </a:p>
  </c:txPr>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b="1" i="0" u="none" strike="noStrike" baseline="0">
                <a:solidFill>
                  <a:srgbClr val="333333"/>
                </a:solidFill>
                <a:latin typeface="Calibri"/>
                <a:ea typeface="Calibri"/>
                <a:cs typeface="Calibri"/>
              </a:defRPr>
            </a:pPr>
            <a:r>
              <a:rPr lang="en-GB"/>
              <a:t>2019-2020</a:t>
            </a:r>
            <a:r>
              <a:rPr lang="en-GB" baseline="0"/>
              <a:t> </a:t>
            </a:r>
            <a:r>
              <a:rPr lang="en-GB"/>
              <a:t>out-migration rates - Birmingham</a:t>
            </a:r>
          </a:p>
        </c:rich>
      </c:tx>
      <c:overlay val="0"/>
    </c:title>
    <c:autoTitleDeleted val="0"/>
    <c:plotArea>
      <c:layout/>
      <c:lineChart>
        <c:grouping val="standard"/>
        <c:varyColors val="0"/>
        <c:ser>
          <c:idx val="0"/>
          <c:order val="0"/>
          <c:tx>
            <c:strRef>
              <c:f>syoa_out!$N$2</c:f>
              <c:strCache>
                <c:ptCount val="1"/>
                <c:pt idx="0">
                  <c:v>Males</c:v>
                </c:pt>
              </c:strCache>
            </c:strRef>
          </c:tx>
          <c:spPr>
            <a:ln w="22225">
              <a:solidFill>
                <a:srgbClr val="7030A0"/>
              </a:solidFill>
            </a:ln>
          </c:spPr>
          <c:marker>
            <c:symbol val="none"/>
          </c:marker>
          <c:cat>
            <c:strRef>
              <c:f>syoa_out!$G$3:$G$93</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syoa_out!$N$3:$N$93</c:f>
              <c:numCache>
                <c:formatCode>General</c:formatCode>
                <c:ptCount val="91"/>
                <c:pt idx="0">
                  <c:v>2.4779183022571147</c:v>
                </c:pt>
                <c:pt idx="1">
                  <c:v>5.1837201534083874</c:v>
                </c:pt>
                <c:pt idx="2">
                  <c:v>4.3831215213358075</c:v>
                </c:pt>
                <c:pt idx="3">
                  <c:v>4.4865030961560928</c:v>
                </c:pt>
                <c:pt idx="4">
                  <c:v>3.7751381865224038</c:v>
                </c:pt>
                <c:pt idx="5">
                  <c:v>3.414964930435783</c:v>
                </c:pt>
                <c:pt idx="6">
                  <c:v>2.8692238225880198</c:v>
                </c:pt>
                <c:pt idx="7">
                  <c:v>3.1911304741428088</c:v>
                </c:pt>
                <c:pt idx="8">
                  <c:v>2.918219046475321</c:v>
                </c:pt>
                <c:pt idx="9">
                  <c:v>2.843195851128737</c:v>
                </c:pt>
                <c:pt idx="10">
                  <c:v>2.6506608819683821</c:v>
                </c:pt>
                <c:pt idx="11">
                  <c:v>2.6162373647282675</c:v>
                </c:pt>
                <c:pt idx="12">
                  <c:v>2.5129914220128069</c:v>
                </c:pt>
                <c:pt idx="13">
                  <c:v>2.3505838959739935</c:v>
                </c:pt>
                <c:pt idx="14">
                  <c:v>2.1874577133409638</c:v>
                </c:pt>
                <c:pt idx="15">
                  <c:v>2.3640304870171809</c:v>
                </c:pt>
                <c:pt idx="16">
                  <c:v>1.8880380248217588</c:v>
                </c:pt>
                <c:pt idx="17">
                  <c:v>2.7466534572287511</c:v>
                </c:pt>
                <c:pt idx="18">
                  <c:v>4.0705951307484218</c:v>
                </c:pt>
                <c:pt idx="19">
                  <c:v>9.2412968446849799</c:v>
                </c:pt>
                <c:pt idx="20">
                  <c:v>9.7494858852121897</c:v>
                </c:pt>
                <c:pt idx="21">
                  <c:v>12.939627609554261</c:v>
                </c:pt>
                <c:pt idx="22">
                  <c:v>15.651595422735012</c:v>
                </c:pt>
                <c:pt idx="23">
                  <c:v>15.480809422256689</c:v>
                </c:pt>
                <c:pt idx="24">
                  <c:v>11.423954990412758</c:v>
                </c:pt>
                <c:pt idx="25">
                  <c:v>9.0713396614150099</c:v>
                </c:pt>
                <c:pt idx="26">
                  <c:v>7.5839298561151072</c:v>
                </c:pt>
                <c:pt idx="27">
                  <c:v>6.6838066047063469</c:v>
                </c:pt>
                <c:pt idx="28">
                  <c:v>6.4835184815184812</c:v>
                </c:pt>
                <c:pt idx="29">
                  <c:v>6.4434092835947432</c:v>
                </c:pt>
                <c:pt idx="30">
                  <c:v>7.5343232952578747</c:v>
                </c:pt>
                <c:pt idx="31">
                  <c:v>6.9437927400468391</c:v>
                </c:pt>
                <c:pt idx="32">
                  <c:v>7.0318233407352579</c:v>
                </c:pt>
                <c:pt idx="33">
                  <c:v>6.9661550769230765</c:v>
                </c:pt>
                <c:pt idx="34">
                  <c:v>6.0064084854464728</c:v>
                </c:pt>
                <c:pt idx="35">
                  <c:v>6.9773586654309554</c:v>
                </c:pt>
                <c:pt idx="36">
                  <c:v>6.3156568538451561</c:v>
                </c:pt>
                <c:pt idx="37">
                  <c:v>5.9991892987434134</c:v>
                </c:pt>
                <c:pt idx="38">
                  <c:v>5.9773828756058158</c:v>
                </c:pt>
                <c:pt idx="39">
                  <c:v>5.3599986666666668</c:v>
                </c:pt>
                <c:pt idx="40">
                  <c:v>5.4576322098434629</c:v>
                </c:pt>
                <c:pt idx="41">
                  <c:v>5.0669430919050518</c:v>
                </c:pt>
                <c:pt idx="42">
                  <c:v>4.1577560379088965</c:v>
                </c:pt>
                <c:pt idx="43">
                  <c:v>4.3944250497626705</c:v>
                </c:pt>
                <c:pt idx="44">
                  <c:v>4.1890440386680989</c:v>
                </c:pt>
                <c:pt idx="45">
                  <c:v>3.8874171979474417</c:v>
                </c:pt>
                <c:pt idx="46">
                  <c:v>3.5010578963322221</c:v>
                </c:pt>
                <c:pt idx="47">
                  <c:v>3.3547010585954973</c:v>
                </c:pt>
                <c:pt idx="48">
                  <c:v>3.3525485436893203</c:v>
                </c:pt>
                <c:pt idx="49">
                  <c:v>3.0714194125540479</c:v>
                </c:pt>
                <c:pt idx="50">
                  <c:v>3.3851829826166515</c:v>
                </c:pt>
                <c:pt idx="51">
                  <c:v>3.3849377656344868</c:v>
                </c:pt>
                <c:pt idx="52">
                  <c:v>3.1988670028364323</c:v>
                </c:pt>
                <c:pt idx="53">
                  <c:v>3.0891735668789808</c:v>
                </c:pt>
                <c:pt idx="54">
                  <c:v>3.187054772581678</c:v>
                </c:pt>
                <c:pt idx="55">
                  <c:v>2.9362923025879226</c:v>
                </c:pt>
                <c:pt idx="56">
                  <c:v>2.9529066241021544</c:v>
                </c:pt>
                <c:pt idx="57">
                  <c:v>2.8485673829751792</c:v>
                </c:pt>
                <c:pt idx="58">
                  <c:v>3.2720606617647059</c:v>
                </c:pt>
                <c:pt idx="59">
                  <c:v>2.9216505406943658</c:v>
                </c:pt>
                <c:pt idx="60">
                  <c:v>2.5445762372270089</c:v>
                </c:pt>
                <c:pt idx="61">
                  <c:v>2.1255658334973431</c:v>
                </c:pt>
                <c:pt idx="62">
                  <c:v>2.6371692896639729</c:v>
                </c:pt>
                <c:pt idx="63">
                  <c:v>2.8134758529020822</c:v>
                </c:pt>
                <c:pt idx="64">
                  <c:v>2.0870337477797514</c:v>
                </c:pt>
                <c:pt idx="65">
                  <c:v>2.547339945897205</c:v>
                </c:pt>
                <c:pt idx="66">
                  <c:v>2.4890504724590921</c:v>
                </c:pt>
                <c:pt idx="67">
                  <c:v>2.061610477807422</c:v>
                </c:pt>
                <c:pt idx="68">
                  <c:v>1.9477054429028817</c:v>
                </c:pt>
                <c:pt idx="69">
                  <c:v>1.8201284796573876</c:v>
                </c:pt>
                <c:pt idx="70">
                  <c:v>1.6633803213983649</c:v>
                </c:pt>
                <c:pt idx="71">
                  <c:v>1.6689874826147428</c:v>
                </c:pt>
                <c:pt idx="72">
                  <c:v>1.4285767195767196</c:v>
                </c:pt>
                <c:pt idx="73">
                  <c:v>1.4622765038218677</c:v>
                </c:pt>
                <c:pt idx="74">
                  <c:v>1.657084883327697</c:v>
                </c:pt>
                <c:pt idx="75">
                  <c:v>1.1693919144670897</c:v>
                </c:pt>
                <c:pt idx="76">
                  <c:v>1.2467913458012467</c:v>
                </c:pt>
                <c:pt idx="77">
                  <c:v>1.029658154859967</c:v>
                </c:pt>
                <c:pt idx="78">
                  <c:v>1.0787992495309568</c:v>
                </c:pt>
                <c:pt idx="79">
                  <c:v>1.6010933211344922</c:v>
                </c:pt>
                <c:pt idx="80">
                  <c:v>1.4789125706829056</c:v>
                </c:pt>
                <c:pt idx="81">
                  <c:v>1.093434393638171</c:v>
                </c:pt>
                <c:pt idx="82">
                  <c:v>1.3601686615886832</c:v>
                </c:pt>
                <c:pt idx="83">
                  <c:v>0.84127874369040945</c:v>
                </c:pt>
                <c:pt idx="84">
                  <c:v>0.9264916615194565</c:v>
                </c:pt>
                <c:pt idx="85">
                  <c:v>1.1094600591715975</c:v>
                </c:pt>
                <c:pt idx="86">
                  <c:v>1.7977528089887642</c:v>
                </c:pt>
                <c:pt idx="87">
                  <c:v>1.3513513513513513</c:v>
                </c:pt>
                <c:pt idx="88">
                  <c:v>1.8887827911857293</c:v>
                </c:pt>
                <c:pt idx="89">
                  <c:v>1.248426966292135</c:v>
                </c:pt>
                <c:pt idx="90">
                  <c:v>2.1374045801526722</c:v>
                </c:pt>
              </c:numCache>
            </c:numRef>
          </c:val>
          <c:smooth val="0"/>
          <c:extLst>
            <c:ext xmlns:c16="http://schemas.microsoft.com/office/drawing/2014/chart" uri="{C3380CC4-5D6E-409C-BE32-E72D297353CC}">
              <c16:uniqueId val="{00000000-32DF-4903-90A9-6A1E92943DB3}"/>
            </c:ext>
          </c:extLst>
        </c:ser>
        <c:ser>
          <c:idx val="1"/>
          <c:order val="1"/>
          <c:tx>
            <c:strRef>
              <c:f>syoa_out!$O$2</c:f>
              <c:strCache>
                <c:ptCount val="1"/>
                <c:pt idx="0">
                  <c:v>Females</c:v>
                </c:pt>
              </c:strCache>
            </c:strRef>
          </c:tx>
          <c:spPr>
            <a:ln>
              <a:solidFill>
                <a:srgbClr val="26B5C4"/>
              </a:solidFill>
            </a:ln>
          </c:spPr>
          <c:marker>
            <c:symbol val="none"/>
          </c:marker>
          <c:cat>
            <c:strRef>
              <c:f>syoa_out!$G$3:$G$93</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syoa_out!$O$3:$O$93</c:f>
              <c:numCache>
                <c:formatCode>General</c:formatCode>
                <c:ptCount val="91"/>
                <c:pt idx="0">
                  <c:v>2.2983964394845224</c:v>
                </c:pt>
                <c:pt idx="1">
                  <c:v>4.5408214285714283</c:v>
                </c:pt>
                <c:pt idx="2">
                  <c:v>4.2988107036669971</c:v>
                </c:pt>
                <c:pt idx="3">
                  <c:v>3.8767237373119725</c:v>
                </c:pt>
                <c:pt idx="4">
                  <c:v>4.3968342828833293</c:v>
                </c:pt>
                <c:pt idx="5">
                  <c:v>3.210614850626007</c:v>
                </c:pt>
                <c:pt idx="6">
                  <c:v>3.1083696178035805</c:v>
                </c:pt>
                <c:pt idx="7">
                  <c:v>2.6768386627906975</c:v>
                </c:pt>
                <c:pt idx="8">
                  <c:v>3.4717889155409671</c:v>
                </c:pt>
                <c:pt idx="9">
                  <c:v>2.7282406175139737</c:v>
                </c:pt>
                <c:pt idx="10">
                  <c:v>2.391743454179255</c:v>
                </c:pt>
                <c:pt idx="11">
                  <c:v>3.051492689129053</c:v>
                </c:pt>
                <c:pt idx="12">
                  <c:v>2.6347983159038435</c:v>
                </c:pt>
                <c:pt idx="13">
                  <c:v>2.2948717948717947</c:v>
                </c:pt>
                <c:pt idx="14">
                  <c:v>1.8322843386384913</c:v>
                </c:pt>
                <c:pt idx="15">
                  <c:v>1.9777200557103067</c:v>
                </c:pt>
                <c:pt idx="16">
                  <c:v>1.9411893379689991</c:v>
                </c:pt>
                <c:pt idx="17">
                  <c:v>2.5340603486157907</c:v>
                </c:pt>
                <c:pt idx="18">
                  <c:v>5.4154035134064191</c:v>
                </c:pt>
                <c:pt idx="19">
                  <c:v>11.766898834498834</c:v>
                </c:pt>
                <c:pt idx="20">
                  <c:v>14.522779879621666</c:v>
                </c:pt>
                <c:pt idx="21">
                  <c:v>18.968608071748879</c:v>
                </c:pt>
                <c:pt idx="22">
                  <c:v>26.540287322274882</c:v>
                </c:pt>
                <c:pt idx="23">
                  <c:v>21.487363222620314</c:v>
                </c:pt>
                <c:pt idx="24">
                  <c:v>16.534715903397135</c:v>
                </c:pt>
                <c:pt idx="25">
                  <c:v>12.702726906416844</c:v>
                </c:pt>
                <c:pt idx="26">
                  <c:v>10.533891574940849</c:v>
                </c:pt>
                <c:pt idx="27">
                  <c:v>9.0835175777281041</c:v>
                </c:pt>
                <c:pt idx="28">
                  <c:v>8.6876196344218535</c:v>
                </c:pt>
                <c:pt idx="29">
                  <c:v>8.9736282680671309</c:v>
                </c:pt>
                <c:pt idx="30">
                  <c:v>8.6657205603038943</c:v>
                </c:pt>
                <c:pt idx="31">
                  <c:v>8.2678091493924235</c:v>
                </c:pt>
                <c:pt idx="32">
                  <c:v>7.5888669317118813</c:v>
                </c:pt>
                <c:pt idx="33">
                  <c:v>7.4348561195504512</c:v>
                </c:pt>
                <c:pt idx="34">
                  <c:v>6.4257015157403812</c:v>
                </c:pt>
                <c:pt idx="35">
                  <c:v>6.4008420776495285</c:v>
                </c:pt>
                <c:pt idx="36">
                  <c:v>5.4983752442996741</c:v>
                </c:pt>
                <c:pt idx="37">
                  <c:v>5.4583716953834021</c:v>
                </c:pt>
                <c:pt idx="38">
                  <c:v>5.2219656145753142</c:v>
                </c:pt>
                <c:pt idx="39">
                  <c:v>4.0860227703984817</c:v>
                </c:pt>
                <c:pt idx="40">
                  <c:v>4.3550283423199225</c:v>
                </c:pt>
                <c:pt idx="41">
                  <c:v>4.2506353875569935</c:v>
                </c:pt>
                <c:pt idx="42">
                  <c:v>3.7132075471698114</c:v>
                </c:pt>
                <c:pt idx="43">
                  <c:v>3.4918723660445519</c:v>
                </c:pt>
                <c:pt idx="44">
                  <c:v>3.1741138945075464</c:v>
                </c:pt>
                <c:pt idx="45">
                  <c:v>3.3711423550087876</c:v>
                </c:pt>
                <c:pt idx="46">
                  <c:v>2.9385034837927901</c:v>
                </c:pt>
                <c:pt idx="47">
                  <c:v>2.4251307523739958</c:v>
                </c:pt>
                <c:pt idx="48">
                  <c:v>2.7671335319994323</c:v>
                </c:pt>
                <c:pt idx="49">
                  <c:v>2.1984350592999706</c:v>
                </c:pt>
                <c:pt idx="50">
                  <c:v>2.8143993482447045</c:v>
                </c:pt>
                <c:pt idx="51">
                  <c:v>2.4153136966126656</c:v>
                </c:pt>
                <c:pt idx="52">
                  <c:v>2.1393567077700193</c:v>
                </c:pt>
                <c:pt idx="53">
                  <c:v>2.3109198679471787</c:v>
                </c:pt>
                <c:pt idx="54">
                  <c:v>2.9393969696969702</c:v>
                </c:pt>
                <c:pt idx="55">
                  <c:v>2.7919978284473399</c:v>
                </c:pt>
                <c:pt idx="56">
                  <c:v>2.2264936729136631</c:v>
                </c:pt>
                <c:pt idx="57">
                  <c:v>2.3122309041620155</c:v>
                </c:pt>
                <c:pt idx="58">
                  <c:v>2.6536551960280774</c:v>
                </c:pt>
                <c:pt idx="59">
                  <c:v>2.2690727175272469</c:v>
                </c:pt>
                <c:pt idx="60">
                  <c:v>2.4797924320352682</c:v>
                </c:pt>
                <c:pt idx="61">
                  <c:v>2.4686481191222569</c:v>
                </c:pt>
                <c:pt idx="62">
                  <c:v>1.945994837172359</c:v>
                </c:pt>
                <c:pt idx="63">
                  <c:v>2.0874146553598609</c:v>
                </c:pt>
                <c:pt idx="64">
                  <c:v>2.0480877114870881</c:v>
                </c:pt>
                <c:pt idx="65">
                  <c:v>1.867691269126913</c:v>
                </c:pt>
                <c:pt idx="66">
                  <c:v>2.1228030130107283</c:v>
                </c:pt>
                <c:pt idx="67">
                  <c:v>1.5838684905207581</c:v>
                </c:pt>
                <c:pt idx="68">
                  <c:v>1.6084418195526515</c:v>
                </c:pt>
                <c:pt idx="69">
                  <c:v>1.1795811266249399</c:v>
                </c:pt>
                <c:pt idx="70">
                  <c:v>1.281399497487437</c:v>
                </c:pt>
                <c:pt idx="71">
                  <c:v>1.3230695212893913</c:v>
                </c:pt>
                <c:pt idx="72">
                  <c:v>0.93830635702556886</c:v>
                </c:pt>
                <c:pt idx="73">
                  <c:v>1.4969181097739948</c:v>
                </c:pt>
                <c:pt idx="74">
                  <c:v>1.0821819245393389</c:v>
                </c:pt>
                <c:pt idx="75">
                  <c:v>1.2142208730847064</c:v>
                </c:pt>
                <c:pt idx="76">
                  <c:v>1.2238805970149254</c:v>
                </c:pt>
                <c:pt idx="77">
                  <c:v>1.3625789298770354</c:v>
                </c:pt>
                <c:pt idx="78">
                  <c:v>0.98934931506849311</c:v>
                </c:pt>
                <c:pt idx="79">
                  <c:v>1.2043832116788322</c:v>
                </c:pt>
                <c:pt idx="80">
                  <c:v>0.96906075288855764</c:v>
                </c:pt>
                <c:pt idx="81">
                  <c:v>1.4656181886508832</c:v>
                </c:pt>
                <c:pt idx="82">
                  <c:v>1.5186954828660437</c:v>
                </c:pt>
                <c:pt idx="83">
                  <c:v>1.0931295546558704</c:v>
                </c:pt>
                <c:pt idx="84">
                  <c:v>1.8390804597701149</c:v>
                </c:pt>
                <c:pt idx="85">
                  <c:v>2.1556414300736066</c:v>
                </c:pt>
                <c:pt idx="86">
                  <c:v>1.3129157549234136</c:v>
                </c:pt>
                <c:pt idx="87">
                  <c:v>1.948051948051948</c:v>
                </c:pt>
                <c:pt idx="88">
                  <c:v>1.495448634590377</c:v>
                </c:pt>
                <c:pt idx="89">
                  <c:v>2.0465913902611153</c:v>
                </c:pt>
                <c:pt idx="90">
                  <c:v>2.9159777656278481</c:v>
                </c:pt>
              </c:numCache>
            </c:numRef>
          </c:val>
          <c:smooth val="0"/>
          <c:extLst>
            <c:ext xmlns:c16="http://schemas.microsoft.com/office/drawing/2014/chart" uri="{C3380CC4-5D6E-409C-BE32-E72D297353CC}">
              <c16:uniqueId val="{00000001-32DF-4903-90A9-6A1E92943DB3}"/>
            </c:ext>
          </c:extLst>
        </c:ser>
        <c:ser>
          <c:idx val="2"/>
          <c:order val="2"/>
          <c:tx>
            <c:strRef>
              <c:f>syoa_out!$P$2</c:f>
              <c:strCache>
                <c:ptCount val="1"/>
                <c:pt idx="0">
                  <c:v>Persons</c:v>
                </c:pt>
              </c:strCache>
            </c:strRef>
          </c:tx>
          <c:spPr>
            <a:ln>
              <a:solidFill>
                <a:schemeClr val="bg1">
                  <a:lumMod val="50000"/>
                </a:schemeClr>
              </a:solidFill>
            </a:ln>
          </c:spPr>
          <c:marker>
            <c:symbol val="none"/>
          </c:marker>
          <c:cat>
            <c:strRef>
              <c:f>syoa_out!$G$3:$G$93</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syoa_out!$P$3:$P$93</c:f>
              <c:numCache>
                <c:formatCode>General</c:formatCode>
                <c:ptCount val="91"/>
                <c:pt idx="0">
                  <c:v>2.3917354423113721</c:v>
                </c:pt>
                <c:pt idx="1">
                  <c:v>4.8671764114802487</c:v>
                </c:pt>
                <c:pt idx="2">
                  <c:v>4.3423598466698614</c:v>
                </c:pt>
                <c:pt idx="3">
                  <c:v>4.1885725382409182</c:v>
                </c:pt>
                <c:pt idx="4">
                  <c:v>4.0779417264885085</c:v>
                </c:pt>
                <c:pt idx="5">
                  <c:v>3.3166296826533048</c:v>
                </c:pt>
                <c:pt idx="6">
                  <c:v>2.9854237188528443</c:v>
                </c:pt>
                <c:pt idx="7">
                  <c:v>2.9427250921429824</c:v>
                </c:pt>
                <c:pt idx="8">
                  <c:v>3.1880877646479568</c:v>
                </c:pt>
                <c:pt idx="9">
                  <c:v>2.7882099433445795</c:v>
                </c:pt>
                <c:pt idx="10">
                  <c:v>2.5249141040533103</c:v>
                </c:pt>
                <c:pt idx="11">
                  <c:v>2.8265902666830529</c:v>
                </c:pt>
                <c:pt idx="12">
                  <c:v>2.5703356777493602</c:v>
                </c:pt>
                <c:pt idx="13">
                  <c:v>2.323076971768578</c:v>
                </c:pt>
                <c:pt idx="14">
                  <c:v>2.0143396349413294</c:v>
                </c:pt>
                <c:pt idx="15">
                  <c:v>2.1781375242946188</c:v>
                </c:pt>
                <c:pt idx="16">
                  <c:v>1.9133819161428474</c:v>
                </c:pt>
                <c:pt idx="17">
                  <c:v>2.6440466595970307</c:v>
                </c:pt>
                <c:pt idx="18">
                  <c:v>4.7345800182600755</c:v>
                </c:pt>
                <c:pt idx="19">
                  <c:v>10.561458719173409</c:v>
                </c:pt>
                <c:pt idx="20">
                  <c:v>12.235754657828736</c:v>
                </c:pt>
                <c:pt idx="21">
                  <c:v>16.025522401762764</c:v>
                </c:pt>
                <c:pt idx="22">
                  <c:v>20.978649405854508</c:v>
                </c:pt>
                <c:pt idx="23">
                  <c:v>18.485686673448626</c:v>
                </c:pt>
                <c:pt idx="24">
                  <c:v>13.988329646017696</c:v>
                </c:pt>
                <c:pt idx="25">
                  <c:v>10.860716271220092</c:v>
                </c:pt>
                <c:pt idx="26">
                  <c:v>9.0374540017233507</c:v>
                </c:pt>
                <c:pt idx="27">
                  <c:v>7.8673080777710958</c:v>
                </c:pt>
                <c:pt idx="28">
                  <c:v>7.5703899129025709</c:v>
                </c:pt>
                <c:pt idx="29">
                  <c:v>7.6614465512503438</c:v>
                </c:pt>
                <c:pt idx="30">
                  <c:v>8.0919788192616018</c:v>
                </c:pt>
                <c:pt idx="31">
                  <c:v>7.6000933034132521</c:v>
                </c:pt>
                <c:pt idx="32">
                  <c:v>7.3178022571737289</c:v>
                </c:pt>
                <c:pt idx="33">
                  <c:v>7.2001010972753052</c:v>
                </c:pt>
                <c:pt idx="34">
                  <c:v>6.2109022556390974</c:v>
                </c:pt>
                <c:pt idx="35">
                  <c:v>6.6877518613691773</c:v>
                </c:pt>
                <c:pt idx="36">
                  <c:v>5.907972182503574</c:v>
                </c:pt>
                <c:pt idx="37">
                  <c:v>5.7251399626766197</c:v>
                </c:pt>
                <c:pt idx="38">
                  <c:v>5.5905925633950861</c:v>
                </c:pt>
                <c:pt idx="39">
                  <c:v>4.7062641999350863</c:v>
                </c:pt>
                <c:pt idx="40">
                  <c:v>4.9008649818486463</c:v>
                </c:pt>
                <c:pt idx="41">
                  <c:v>4.6518599955126767</c:v>
                </c:pt>
                <c:pt idx="42">
                  <c:v>3.9340806561859196</c:v>
                </c:pt>
                <c:pt idx="43">
                  <c:v>3.9392781783681219</c:v>
                </c:pt>
                <c:pt idx="44">
                  <c:v>3.6851073856613104</c:v>
                </c:pt>
                <c:pt idx="45">
                  <c:v>3.6327785657998422</c:v>
                </c:pt>
                <c:pt idx="46">
                  <c:v>3.2196954545454544</c:v>
                </c:pt>
                <c:pt idx="47">
                  <c:v>2.8851829988193622</c:v>
                </c:pt>
                <c:pt idx="48">
                  <c:v>3.0500762519246281</c:v>
                </c:pt>
                <c:pt idx="49">
                  <c:v>2.6282938110270906</c:v>
                </c:pt>
                <c:pt idx="50">
                  <c:v>3.0956525659328276</c:v>
                </c:pt>
                <c:pt idx="51">
                  <c:v>2.8928053520705639</c:v>
                </c:pt>
                <c:pt idx="52">
                  <c:v>2.6535153322627512</c:v>
                </c:pt>
                <c:pt idx="53">
                  <c:v>2.6885027812113718</c:v>
                </c:pt>
                <c:pt idx="54">
                  <c:v>3.0597936779819372</c:v>
                </c:pt>
                <c:pt idx="55">
                  <c:v>2.8617218436873744</c:v>
                </c:pt>
                <c:pt idx="56">
                  <c:v>2.5903389830508474</c:v>
                </c:pt>
                <c:pt idx="57">
                  <c:v>2.574543751018413</c:v>
                </c:pt>
                <c:pt idx="58">
                  <c:v>2.9518668557751973</c:v>
                </c:pt>
                <c:pt idx="59">
                  <c:v>2.5855741626794262</c:v>
                </c:pt>
                <c:pt idx="60">
                  <c:v>2.5107781504551987</c:v>
                </c:pt>
                <c:pt idx="61">
                  <c:v>2.2974943544428079</c:v>
                </c:pt>
                <c:pt idx="62">
                  <c:v>2.2797288971041283</c:v>
                </c:pt>
                <c:pt idx="63">
                  <c:v>2.4470591462745528</c:v>
                </c:pt>
                <c:pt idx="64">
                  <c:v>2.067586705202312</c:v>
                </c:pt>
                <c:pt idx="65">
                  <c:v>2.2072094594594596</c:v>
                </c:pt>
                <c:pt idx="66">
                  <c:v>2.3050447247706423</c:v>
                </c:pt>
                <c:pt idx="67">
                  <c:v>1.821471652593486</c:v>
                </c:pt>
                <c:pt idx="68">
                  <c:v>1.7730024589103146</c:v>
                </c:pt>
                <c:pt idx="69">
                  <c:v>1.4828871989860584</c:v>
                </c:pt>
                <c:pt idx="70">
                  <c:v>1.4614029493822238</c:v>
                </c:pt>
                <c:pt idx="71">
                  <c:v>1.4834894220846233</c:v>
                </c:pt>
                <c:pt idx="72">
                  <c:v>1.1687206266318539</c:v>
                </c:pt>
                <c:pt idx="73">
                  <c:v>1.4806717581047382</c:v>
                </c:pt>
                <c:pt idx="74">
                  <c:v>1.3488048933500627</c:v>
                </c:pt>
                <c:pt idx="75">
                  <c:v>1.1934252944823309</c:v>
                </c:pt>
                <c:pt idx="76">
                  <c:v>1.2341615928912293</c:v>
                </c:pt>
                <c:pt idx="77">
                  <c:v>1.2139065661210227</c:v>
                </c:pt>
                <c:pt idx="78">
                  <c:v>1.0294138655462186</c:v>
                </c:pt>
                <c:pt idx="79">
                  <c:v>1.3804303694681284</c:v>
                </c:pt>
                <c:pt idx="80">
                  <c:v>1.2043376154154959</c:v>
                </c:pt>
                <c:pt idx="81">
                  <c:v>1.3053712818317997</c:v>
                </c:pt>
                <c:pt idx="82">
                  <c:v>1.4525646845211075</c:v>
                </c:pt>
                <c:pt idx="83">
                  <c:v>0.98754526216788141</c:v>
                </c:pt>
                <c:pt idx="84">
                  <c:v>1.4496547179757511</c:v>
                </c:pt>
                <c:pt idx="85">
                  <c:v>1.720964966195452</c:v>
                </c:pt>
                <c:pt idx="86">
                  <c:v>1.5175497944988936</c:v>
                </c:pt>
                <c:pt idx="87">
                  <c:v>1.7118402282453637</c:v>
                </c:pt>
                <c:pt idx="88">
                  <c:v>1.6459293456443196</c:v>
                </c:pt>
                <c:pt idx="89">
                  <c:v>1.7583453561767362</c:v>
                </c:pt>
                <c:pt idx="90">
                  <c:v>2.6643604292586653</c:v>
                </c:pt>
              </c:numCache>
            </c:numRef>
          </c:val>
          <c:smooth val="0"/>
          <c:extLst>
            <c:ext xmlns:c16="http://schemas.microsoft.com/office/drawing/2014/chart" uri="{C3380CC4-5D6E-409C-BE32-E72D297353CC}">
              <c16:uniqueId val="{00000002-32DF-4903-90A9-6A1E92943DB3}"/>
            </c:ext>
          </c:extLst>
        </c:ser>
        <c:dLbls>
          <c:showLegendKey val="0"/>
          <c:showVal val="0"/>
          <c:showCatName val="0"/>
          <c:showSerName val="0"/>
          <c:showPercent val="0"/>
          <c:showBubbleSize val="0"/>
        </c:dLbls>
        <c:smooth val="0"/>
        <c:axId val="228744576"/>
        <c:axId val="228746752"/>
      </c:lineChart>
      <c:catAx>
        <c:axId val="228744576"/>
        <c:scaling>
          <c:orientation val="minMax"/>
        </c:scaling>
        <c:delete val="0"/>
        <c:axPos val="b"/>
        <c:title>
          <c:tx>
            <c:rich>
              <a:bodyPr/>
              <a:lstStyle/>
              <a:p>
                <a:pPr>
                  <a:defRPr sz="1000" b="1" i="0" u="none" strike="noStrike" baseline="0">
                    <a:solidFill>
                      <a:srgbClr val="333333"/>
                    </a:solidFill>
                    <a:latin typeface="Calibri"/>
                    <a:ea typeface="Calibri"/>
                    <a:cs typeface="Calibri"/>
                  </a:defRPr>
                </a:pPr>
                <a:r>
                  <a:rPr lang="en-GB"/>
                  <a:t>single year of age</a:t>
                </a:r>
              </a:p>
            </c:rich>
          </c:tx>
          <c:overlay val="0"/>
        </c:title>
        <c:numFmt formatCode="General" sourceLinked="1"/>
        <c:majorTickMark val="out"/>
        <c:minorTickMark val="none"/>
        <c:tickLblPos val="nextTo"/>
        <c:txPr>
          <a:bodyPr rot="-5400000" vert="horz"/>
          <a:lstStyle/>
          <a:p>
            <a:pPr>
              <a:defRPr sz="1050" b="0" i="0" u="none" strike="noStrike" baseline="0">
                <a:solidFill>
                  <a:srgbClr val="333333"/>
                </a:solidFill>
                <a:latin typeface="Calibri"/>
                <a:ea typeface="Calibri"/>
                <a:cs typeface="Calibri"/>
              </a:defRPr>
            </a:pPr>
            <a:endParaRPr lang="en-US"/>
          </a:p>
        </c:txPr>
        <c:crossAx val="228746752"/>
        <c:crosses val="autoZero"/>
        <c:auto val="1"/>
        <c:lblAlgn val="ctr"/>
        <c:lblOffset val="100"/>
        <c:noMultiLvlLbl val="0"/>
      </c:catAx>
      <c:valAx>
        <c:axId val="228746752"/>
        <c:scaling>
          <c:orientation val="minMax"/>
        </c:scaling>
        <c:delete val="0"/>
        <c:axPos val="l"/>
        <c:majorGridlines>
          <c:spPr>
            <a:ln>
              <a:prstDash val="sysDash"/>
            </a:ln>
          </c:spPr>
        </c:majorGridlines>
        <c:title>
          <c:tx>
            <c:rich>
              <a:bodyPr/>
              <a:lstStyle/>
              <a:p>
                <a:pPr>
                  <a:defRPr sz="1200" b="1" i="0" u="none" strike="noStrike" baseline="0">
                    <a:solidFill>
                      <a:srgbClr val="333333"/>
                    </a:solidFill>
                    <a:latin typeface="Calibri"/>
                    <a:ea typeface="Calibri"/>
                    <a:cs typeface="Calibri"/>
                  </a:defRPr>
                </a:pPr>
                <a:r>
                  <a:rPr lang="en-GB"/>
                  <a:t>percent  of single</a:t>
                </a:r>
                <a:r>
                  <a:rPr lang="en-GB" baseline="0"/>
                  <a:t> year population</a:t>
                </a:r>
                <a:endParaRPr lang="en-GB"/>
              </a:p>
            </c:rich>
          </c:tx>
          <c:overlay val="0"/>
        </c:title>
        <c:numFmt formatCode="0" sourceLinked="0"/>
        <c:majorTickMark val="out"/>
        <c:minorTickMark val="none"/>
        <c:tickLblPos val="nextTo"/>
        <c:txPr>
          <a:bodyPr rot="0" vert="horz"/>
          <a:lstStyle/>
          <a:p>
            <a:pPr>
              <a:defRPr sz="1050" b="0" i="0" u="none" strike="noStrike" baseline="0">
                <a:solidFill>
                  <a:srgbClr val="333333"/>
                </a:solidFill>
                <a:latin typeface="Calibri"/>
                <a:ea typeface="Calibri"/>
                <a:cs typeface="Calibri"/>
              </a:defRPr>
            </a:pPr>
            <a:endParaRPr lang="en-US"/>
          </a:p>
        </c:txPr>
        <c:crossAx val="228744576"/>
        <c:crosses val="autoZero"/>
        <c:crossBetween val="between"/>
      </c:valAx>
    </c:plotArea>
    <c:legend>
      <c:legendPos val="t"/>
      <c:overlay val="0"/>
      <c:txPr>
        <a:bodyPr/>
        <a:lstStyle/>
        <a:p>
          <a:pPr>
            <a:defRPr sz="1100" b="0" i="0" u="none" strike="noStrike" baseline="0">
              <a:solidFill>
                <a:srgbClr val="333333"/>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333333"/>
          </a:solidFill>
          <a:latin typeface="Calibri"/>
          <a:ea typeface="Calibri"/>
          <a:cs typeface="Calibri"/>
        </a:defRPr>
      </a:pPr>
      <a:endParaRPr lang="en-US"/>
    </a:p>
  </c:txPr>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2'!$D$7</c:f>
              <c:strCache>
                <c:ptCount val="1"/>
                <c:pt idx="0">
                  <c:v>All moves Inflow</c:v>
                </c:pt>
              </c:strCache>
            </c:strRef>
          </c:tx>
          <c:spPr>
            <a:solidFill>
              <a:srgbClr val="7030A0"/>
            </a:solidFill>
          </c:spPr>
          <c:invertIfNegative val="0"/>
          <c:cat>
            <c:strRef>
              <c:f>'Fig 2'!$C$8:$C$26</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'Fig 2'!$D$8:$D$26</c:f>
              <c:numCache>
                <c:formatCode>#,##0</c:formatCode>
                <c:ptCount val="19"/>
                <c:pt idx="0">
                  <c:v>2133</c:v>
                </c:pt>
                <c:pt idx="1">
                  <c:v>1431</c:v>
                </c:pt>
                <c:pt idx="2">
                  <c:v>1109</c:v>
                </c:pt>
                <c:pt idx="3">
                  <c:v>7660</c:v>
                </c:pt>
                <c:pt idx="4">
                  <c:v>12463</c:v>
                </c:pt>
                <c:pt idx="5">
                  <c:v>6379</c:v>
                </c:pt>
                <c:pt idx="6">
                  <c:v>4519</c:v>
                </c:pt>
                <c:pt idx="7">
                  <c:v>3041</c:v>
                </c:pt>
                <c:pt idx="8">
                  <c:v>1996</c:v>
                </c:pt>
                <c:pt idx="9">
                  <c:v>1519</c:v>
                </c:pt>
                <c:pt idx="10">
                  <c:v>1185</c:v>
                </c:pt>
                <c:pt idx="11">
                  <c:v>821</c:v>
                </c:pt>
                <c:pt idx="12">
                  <c:v>495</c:v>
                </c:pt>
                <c:pt idx="13">
                  <c:v>328</c:v>
                </c:pt>
                <c:pt idx="14">
                  <c:v>261</c:v>
                </c:pt>
                <c:pt idx="15">
                  <c:v>215</c:v>
                </c:pt>
                <c:pt idx="16">
                  <c:v>209</c:v>
                </c:pt>
                <c:pt idx="17">
                  <c:v>180</c:v>
                </c:pt>
                <c:pt idx="18">
                  <c:v>169</c:v>
                </c:pt>
              </c:numCache>
            </c:numRef>
          </c:val>
          <c:extLst>
            <c:ext xmlns:c16="http://schemas.microsoft.com/office/drawing/2014/chart" uri="{C3380CC4-5D6E-409C-BE32-E72D297353CC}">
              <c16:uniqueId val="{00000000-38E4-41C1-A4CE-59A0B20805C6}"/>
            </c:ext>
          </c:extLst>
        </c:ser>
        <c:ser>
          <c:idx val="1"/>
          <c:order val="1"/>
          <c:tx>
            <c:strRef>
              <c:f>'Fig 2'!$E$7</c:f>
              <c:strCache>
                <c:ptCount val="1"/>
                <c:pt idx="0">
                  <c:v>All moves Outflow</c:v>
                </c:pt>
              </c:strCache>
            </c:strRef>
          </c:tx>
          <c:spPr>
            <a:solidFill>
              <a:schemeClr val="accent5">
                <a:lumMod val="60000"/>
                <a:lumOff val="40000"/>
              </a:schemeClr>
            </a:solidFill>
          </c:spPr>
          <c:invertIfNegative val="0"/>
          <c:cat>
            <c:strRef>
              <c:f>'Fig 2'!$C$8:$C$26</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'Fig 2'!$E$8:$E$26</c:f>
              <c:numCache>
                <c:formatCode>#,##0</c:formatCode>
                <c:ptCount val="19"/>
                <c:pt idx="0">
                  <c:v>-3252</c:v>
                </c:pt>
                <c:pt idx="1">
                  <c:v>-2523</c:v>
                </c:pt>
                <c:pt idx="2">
                  <c:v>-1951</c:v>
                </c:pt>
                <c:pt idx="3">
                  <c:v>-3869</c:v>
                </c:pt>
                <c:pt idx="4">
                  <c:v>-17164</c:v>
                </c:pt>
                <c:pt idx="5">
                  <c:v>-8430</c:v>
                </c:pt>
                <c:pt idx="6">
                  <c:v>-6040</c:v>
                </c:pt>
                <c:pt idx="7">
                  <c:v>-4359</c:v>
                </c:pt>
                <c:pt idx="8">
                  <c:v>-2838</c:v>
                </c:pt>
                <c:pt idx="9">
                  <c:v>-2051</c:v>
                </c:pt>
                <c:pt idx="10">
                  <c:v>-1887</c:v>
                </c:pt>
                <c:pt idx="11">
                  <c:v>-1611</c:v>
                </c:pt>
                <c:pt idx="12">
                  <c:v>-1127</c:v>
                </c:pt>
                <c:pt idx="13">
                  <c:v>-802</c:v>
                </c:pt>
                <c:pt idx="14">
                  <c:v>-500</c:v>
                </c:pt>
                <c:pt idx="15">
                  <c:v>-335</c:v>
                </c:pt>
                <c:pt idx="16">
                  <c:v>-282</c:v>
                </c:pt>
                <c:pt idx="17">
                  <c:v>-232</c:v>
                </c:pt>
                <c:pt idx="18">
                  <c:v>-216</c:v>
                </c:pt>
              </c:numCache>
            </c:numRef>
          </c:val>
          <c:extLst>
            <c:ext xmlns:c16="http://schemas.microsoft.com/office/drawing/2014/chart" uri="{C3380CC4-5D6E-409C-BE32-E72D297353CC}">
              <c16:uniqueId val="{00000001-38E4-41C1-A4CE-59A0B20805C6}"/>
            </c:ext>
          </c:extLst>
        </c:ser>
        <c:dLbls>
          <c:showLegendKey val="0"/>
          <c:showVal val="0"/>
          <c:showCatName val="0"/>
          <c:showSerName val="0"/>
          <c:showPercent val="0"/>
          <c:showBubbleSize val="0"/>
        </c:dLbls>
        <c:gapWidth val="25"/>
        <c:overlap val="100"/>
        <c:axId val="222585600"/>
        <c:axId val="222587136"/>
      </c:barChart>
      <c:lineChart>
        <c:grouping val="standard"/>
        <c:varyColors val="0"/>
        <c:ser>
          <c:idx val="2"/>
          <c:order val="2"/>
          <c:tx>
            <c:strRef>
              <c:f>'Fig 2'!$F$7</c:f>
              <c:strCache>
                <c:ptCount val="1"/>
                <c:pt idx="0">
                  <c:v>All moves Net flow</c:v>
                </c:pt>
              </c:strCache>
            </c:strRef>
          </c:tx>
          <c:spPr>
            <a:ln w="47625">
              <a:solidFill>
                <a:schemeClr val="tx1"/>
              </a:solidFill>
            </a:ln>
          </c:spPr>
          <c:marker>
            <c:symbol val="none"/>
          </c:marker>
          <c:cat>
            <c:strRef>
              <c:f>'Fig 2'!$C$8:$C$26</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'Fig 2'!$F$8:$F$26</c:f>
              <c:numCache>
                <c:formatCode>#,##0</c:formatCode>
                <c:ptCount val="19"/>
                <c:pt idx="0">
                  <c:v>-1119</c:v>
                </c:pt>
                <c:pt idx="1">
                  <c:v>-1092</c:v>
                </c:pt>
                <c:pt idx="2">
                  <c:v>-842</c:v>
                </c:pt>
                <c:pt idx="3">
                  <c:v>3791</c:v>
                </c:pt>
                <c:pt idx="4">
                  <c:v>-4701</c:v>
                </c:pt>
                <c:pt idx="5">
                  <c:v>-2051</c:v>
                </c:pt>
                <c:pt idx="6">
                  <c:v>-1521</c:v>
                </c:pt>
                <c:pt idx="7">
                  <c:v>-1318</c:v>
                </c:pt>
                <c:pt idx="8">
                  <c:v>-842</c:v>
                </c:pt>
                <c:pt idx="9">
                  <c:v>-532</c:v>
                </c:pt>
                <c:pt idx="10">
                  <c:v>-702</c:v>
                </c:pt>
                <c:pt idx="11">
                  <c:v>-790</c:v>
                </c:pt>
                <c:pt idx="12">
                  <c:v>-632</c:v>
                </c:pt>
                <c:pt idx="13">
                  <c:v>-474</c:v>
                </c:pt>
                <c:pt idx="14">
                  <c:v>-239</c:v>
                </c:pt>
                <c:pt idx="15">
                  <c:v>-120</c:v>
                </c:pt>
                <c:pt idx="16">
                  <c:v>-73</c:v>
                </c:pt>
                <c:pt idx="17">
                  <c:v>-52</c:v>
                </c:pt>
                <c:pt idx="18">
                  <c:v>-47</c:v>
                </c:pt>
              </c:numCache>
            </c:numRef>
          </c:val>
          <c:smooth val="0"/>
          <c:extLst>
            <c:ext xmlns:c16="http://schemas.microsoft.com/office/drawing/2014/chart" uri="{C3380CC4-5D6E-409C-BE32-E72D297353CC}">
              <c16:uniqueId val="{00000002-38E4-41C1-A4CE-59A0B20805C6}"/>
            </c:ext>
          </c:extLst>
        </c:ser>
        <c:dLbls>
          <c:showLegendKey val="0"/>
          <c:showVal val="0"/>
          <c:showCatName val="0"/>
          <c:showSerName val="0"/>
          <c:showPercent val="0"/>
          <c:showBubbleSize val="0"/>
        </c:dLbls>
        <c:marker val="1"/>
        <c:smooth val="0"/>
        <c:axId val="222585600"/>
        <c:axId val="222587136"/>
      </c:lineChart>
      <c:catAx>
        <c:axId val="222585600"/>
        <c:scaling>
          <c:orientation val="minMax"/>
        </c:scaling>
        <c:delete val="0"/>
        <c:axPos val="b"/>
        <c:numFmt formatCode="General" sourceLinked="0"/>
        <c:majorTickMark val="out"/>
        <c:minorTickMark val="none"/>
        <c:tickLblPos val="low"/>
        <c:txPr>
          <a:bodyPr rot="5400000" vert="horz"/>
          <a:lstStyle/>
          <a:p>
            <a:pPr>
              <a:defRPr/>
            </a:pPr>
            <a:endParaRPr lang="en-US"/>
          </a:p>
        </c:txPr>
        <c:crossAx val="222587136"/>
        <c:crosses val="autoZero"/>
        <c:auto val="1"/>
        <c:lblAlgn val="ctr"/>
        <c:lblOffset val="100"/>
        <c:noMultiLvlLbl val="0"/>
      </c:catAx>
      <c:valAx>
        <c:axId val="222587136"/>
        <c:scaling>
          <c:orientation val="minMax"/>
        </c:scaling>
        <c:delete val="0"/>
        <c:axPos val="l"/>
        <c:majorGridlines>
          <c:spPr>
            <a:ln>
              <a:prstDash val="sysDash"/>
            </a:ln>
          </c:spPr>
        </c:majorGridlines>
        <c:title>
          <c:tx>
            <c:rich>
              <a:bodyPr rot="-5400000" vert="horz"/>
              <a:lstStyle/>
              <a:p>
                <a:pPr>
                  <a:defRPr/>
                </a:pPr>
                <a:r>
                  <a:rPr lang="en-US"/>
                  <a:t>Migrants</a:t>
                </a:r>
              </a:p>
            </c:rich>
          </c:tx>
          <c:overlay val="0"/>
        </c:title>
        <c:numFmt formatCode="#,##0" sourceLinked="1"/>
        <c:majorTickMark val="out"/>
        <c:minorTickMark val="none"/>
        <c:tickLblPos val="nextTo"/>
        <c:crossAx val="222585600"/>
        <c:crosses val="autoZero"/>
        <c:crossBetween val="between"/>
      </c:valAx>
    </c:plotArea>
    <c:legend>
      <c:legendPos val="r"/>
      <c:overlay val="0"/>
    </c:legend>
    <c:plotVisOnly val="1"/>
    <c:dispBlanksAs val="gap"/>
    <c:showDLblsOverMax val="0"/>
  </c:chart>
  <c:txPr>
    <a:bodyPr/>
    <a:lstStyle/>
    <a:p>
      <a:pPr>
        <a:defRPr sz="1400" b="0">
          <a:solidFill>
            <a:sysClr val="windowText" lastClr="000000"/>
          </a:solidFill>
          <a:latin typeface="Calibri" panose="020F0502020204030204" pitchFamily="34" charset="0"/>
          <a:cs typeface="Calibri" panose="020F0502020204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2019 Internal migration inflows to Birmingham from other LAs in the West Mids</a:t>
            </a:r>
          </a:p>
        </c:rich>
      </c:tx>
      <c:overlay val="0"/>
    </c:title>
    <c:autoTitleDeleted val="0"/>
    <c:plotArea>
      <c:layout/>
      <c:barChart>
        <c:barDir val="col"/>
        <c:grouping val="percentStacked"/>
        <c:varyColors val="0"/>
        <c:ser>
          <c:idx val="0"/>
          <c:order val="0"/>
          <c:tx>
            <c:v>Inflow Children</c:v>
          </c:tx>
          <c:spPr>
            <a:solidFill>
              <a:srgbClr val="008080"/>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'2019'!$B$1968:$B$1994</c:f>
              <c:numCache>
                <c:formatCode>General</c:formatCode>
                <c:ptCount val="27"/>
                <c:pt idx="0">
                  <c:v>559</c:v>
                </c:pt>
                <c:pt idx="1">
                  <c:v>943</c:v>
                </c:pt>
                <c:pt idx="2">
                  <c:v>317</c:v>
                </c:pt>
                <c:pt idx="3">
                  <c:v>137</c:v>
                </c:pt>
                <c:pt idx="4">
                  <c:v>228</c:v>
                </c:pt>
                <c:pt idx="5">
                  <c:v>55</c:v>
                </c:pt>
                <c:pt idx="6">
                  <c:v>173</c:v>
                </c:pt>
                <c:pt idx="7">
                  <c:v>26</c:v>
                </c:pt>
                <c:pt idx="8">
                  <c:v>39</c:v>
                </c:pt>
                <c:pt idx="9">
                  <c:v>19</c:v>
                </c:pt>
                <c:pt idx="10">
                  <c:v>332</c:v>
                </c:pt>
                <c:pt idx="11">
                  <c:v>44</c:v>
                </c:pt>
                <c:pt idx="12">
                  <c:v>18</c:v>
                </c:pt>
                <c:pt idx="13">
                  <c:v>24</c:v>
                </c:pt>
                <c:pt idx="14">
                  <c:v>8</c:v>
                </c:pt>
                <c:pt idx="15">
                  <c:v>14</c:v>
                </c:pt>
                <c:pt idx="16">
                  <c:v>21</c:v>
                </c:pt>
                <c:pt idx="17">
                  <c:v>20</c:v>
                </c:pt>
                <c:pt idx="18">
                  <c:v>16</c:v>
                </c:pt>
                <c:pt idx="19">
                  <c:v>10</c:v>
                </c:pt>
                <c:pt idx="20">
                  <c:v>28</c:v>
                </c:pt>
                <c:pt idx="21">
                  <c:v>27</c:v>
                </c:pt>
                <c:pt idx="22">
                  <c:v>125</c:v>
                </c:pt>
                <c:pt idx="23">
                  <c:v>946</c:v>
                </c:pt>
                <c:pt idx="24" formatCode="#,##0">
                  <c:v>91</c:v>
                </c:pt>
                <c:pt idx="25">
                  <c:v>9</c:v>
                </c:pt>
                <c:pt idx="26">
                  <c:v>124</c:v>
                </c:pt>
              </c:numCache>
            </c:numRef>
          </c:val>
          <c:extLst>
            <c:ext xmlns:c16="http://schemas.microsoft.com/office/drawing/2014/chart" uri="{C3380CC4-5D6E-409C-BE32-E72D297353CC}">
              <c16:uniqueId val="{00000000-B1FF-44AB-8818-3DDB25ED864C}"/>
            </c:ext>
          </c:extLst>
        </c:ser>
        <c:ser>
          <c:idx val="1"/>
          <c:order val="1"/>
          <c:tx>
            <c:v>Inflow working age</c:v>
          </c:tx>
          <c:spPr>
            <a:solidFill>
              <a:srgbClr val="003366"/>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'2019'!$E$1968:$E$1994</c:f>
              <c:numCache>
                <c:formatCode>#,##0</c:formatCode>
                <c:ptCount val="27"/>
                <c:pt idx="0">
                  <c:v>2363</c:v>
                </c:pt>
                <c:pt idx="1">
                  <c:v>2913</c:v>
                </c:pt>
                <c:pt idx="2">
                  <c:v>1408</c:v>
                </c:pt>
                <c:pt idx="3" formatCode="General">
                  <c:v>660</c:v>
                </c:pt>
                <c:pt idx="4">
                  <c:v>1010</c:v>
                </c:pt>
                <c:pt idx="5" formatCode="General">
                  <c:v>340</c:v>
                </c:pt>
                <c:pt idx="6">
                  <c:v>2724</c:v>
                </c:pt>
                <c:pt idx="7" formatCode="General">
                  <c:v>224</c:v>
                </c:pt>
                <c:pt idx="8" formatCode="General">
                  <c:v>251</c:v>
                </c:pt>
                <c:pt idx="9" formatCode="General">
                  <c:v>193</c:v>
                </c:pt>
                <c:pt idx="10">
                  <c:v>3039</c:v>
                </c:pt>
                <c:pt idx="11" formatCode="General">
                  <c:v>291</c:v>
                </c:pt>
                <c:pt idx="12" formatCode="General">
                  <c:v>175</c:v>
                </c:pt>
                <c:pt idx="13" formatCode="General">
                  <c:v>217</c:v>
                </c:pt>
                <c:pt idx="14" formatCode="General">
                  <c:v>300</c:v>
                </c:pt>
                <c:pt idx="15" formatCode="General">
                  <c:v>110</c:v>
                </c:pt>
                <c:pt idx="16" formatCode="General">
                  <c:v>311</c:v>
                </c:pt>
                <c:pt idx="17" formatCode="General">
                  <c:v>137</c:v>
                </c:pt>
                <c:pt idx="18" formatCode="General">
                  <c:v>242</c:v>
                </c:pt>
                <c:pt idx="19" formatCode="General">
                  <c:v>164</c:v>
                </c:pt>
                <c:pt idx="20" formatCode="General">
                  <c:v>176</c:v>
                </c:pt>
                <c:pt idx="21" formatCode="General">
                  <c:v>178</c:v>
                </c:pt>
                <c:pt idx="22">
                  <c:v>984</c:v>
                </c:pt>
                <c:pt idx="23">
                  <c:v>6365</c:v>
                </c:pt>
                <c:pt idx="24">
                  <c:v>423</c:v>
                </c:pt>
                <c:pt idx="25" formatCode="General">
                  <c:v>145</c:v>
                </c:pt>
                <c:pt idx="26">
                  <c:v>1378</c:v>
                </c:pt>
              </c:numCache>
            </c:numRef>
          </c:val>
          <c:extLst>
            <c:ext xmlns:c16="http://schemas.microsoft.com/office/drawing/2014/chart" uri="{C3380CC4-5D6E-409C-BE32-E72D297353CC}">
              <c16:uniqueId val="{00000001-B1FF-44AB-8818-3DDB25ED864C}"/>
            </c:ext>
          </c:extLst>
        </c:ser>
        <c:ser>
          <c:idx val="2"/>
          <c:order val="2"/>
          <c:tx>
            <c:strRef>
              <c:f>'2019'!$H$1967</c:f>
              <c:strCache>
                <c:ptCount val="1"/>
                <c:pt idx="0">
                  <c:v>inflow pensioner</c:v>
                </c:pt>
              </c:strCache>
            </c:strRef>
          </c:tx>
          <c:spPr>
            <a:solidFill>
              <a:srgbClr val="66CCFF"/>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'2019'!$H$1968:$H$1994</c:f>
              <c:numCache>
                <c:formatCode>General</c:formatCode>
                <c:ptCount val="27"/>
                <c:pt idx="0">
                  <c:v>318</c:v>
                </c:pt>
                <c:pt idx="1">
                  <c:v>168</c:v>
                </c:pt>
                <c:pt idx="2">
                  <c:v>158</c:v>
                </c:pt>
                <c:pt idx="3">
                  <c:v>75</c:v>
                </c:pt>
                <c:pt idx="4">
                  <c:v>57</c:v>
                </c:pt>
                <c:pt idx="5">
                  <c:v>63</c:v>
                </c:pt>
                <c:pt idx="6">
                  <c:v>79</c:v>
                </c:pt>
                <c:pt idx="7">
                  <c:v>18</c:v>
                </c:pt>
                <c:pt idx="8">
                  <c:v>21</c:v>
                </c:pt>
                <c:pt idx="9">
                  <c:v>8</c:v>
                </c:pt>
                <c:pt idx="10">
                  <c:v>58</c:v>
                </c:pt>
                <c:pt idx="11">
                  <c:v>12</c:v>
                </c:pt>
                <c:pt idx="12">
                  <c:v>13</c:v>
                </c:pt>
                <c:pt idx="13">
                  <c:v>13</c:v>
                </c:pt>
                <c:pt idx="14">
                  <c:v>10</c:v>
                </c:pt>
                <c:pt idx="15">
                  <c:v>9</c:v>
                </c:pt>
                <c:pt idx="16">
                  <c:v>10</c:v>
                </c:pt>
                <c:pt idx="17">
                  <c:v>13</c:v>
                </c:pt>
                <c:pt idx="18">
                  <c:v>9</c:v>
                </c:pt>
                <c:pt idx="19">
                  <c:v>4</c:v>
                </c:pt>
                <c:pt idx="20">
                  <c:v>4</c:v>
                </c:pt>
                <c:pt idx="21">
                  <c:v>11</c:v>
                </c:pt>
                <c:pt idx="22">
                  <c:v>26</c:v>
                </c:pt>
                <c:pt idx="23">
                  <c:v>71</c:v>
                </c:pt>
                <c:pt idx="24" formatCode="#,##0">
                  <c:v>16</c:v>
                </c:pt>
                <c:pt idx="25">
                  <c:v>0</c:v>
                </c:pt>
                <c:pt idx="26">
                  <c:v>70</c:v>
                </c:pt>
              </c:numCache>
            </c:numRef>
          </c:val>
          <c:extLst>
            <c:ext xmlns:c16="http://schemas.microsoft.com/office/drawing/2014/chart" uri="{C3380CC4-5D6E-409C-BE32-E72D297353CC}">
              <c16:uniqueId val="{00000002-B1FF-44AB-8818-3DDB25ED864C}"/>
            </c:ext>
          </c:extLst>
        </c:ser>
        <c:dLbls>
          <c:showLegendKey val="0"/>
          <c:showVal val="0"/>
          <c:showCatName val="0"/>
          <c:showSerName val="0"/>
          <c:showPercent val="0"/>
          <c:showBubbleSize val="0"/>
        </c:dLbls>
        <c:gapWidth val="50"/>
        <c:overlap val="100"/>
        <c:axId val="236432384"/>
        <c:axId val="236446464"/>
      </c:barChart>
      <c:catAx>
        <c:axId val="236432384"/>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333333"/>
                </a:solidFill>
                <a:latin typeface="Calibri"/>
                <a:ea typeface="Calibri"/>
                <a:cs typeface="Calibri"/>
              </a:defRPr>
            </a:pPr>
            <a:endParaRPr lang="en-US"/>
          </a:p>
        </c:txPr>
        <c:crossAx val="236446464"/>
        <c:crosses val="autoZero"/>
        <c:auto val="1"/>
        <c:lblAlgn val="ctr"/>
        <c:lblOffset val="100"/>
        <c:tickLblSkip val="1"/>
        <c:noMultiLvlLbl val="0"/>
      </c:catAx>
      <c:valAx>
        <c:axId val="236446464"/>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6432384"/>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2019 Internal migration flows between Birmingham and  LAs in the West Mids - Children</a:t>
            </a:r>
          </a:p>
        </c:rich>
      </c:tx>
      <c:overlay val="0"/>
    </c:title>
    <c:autoTitleDeleted val="0"/>
    <c:plotArea>
      <c:layout/>
      <c:barChart>
        <c:barDir val="col"/>
        <c:grouping val="clustered"/>
        <c:varyColors val="0"/>
        <c:ser>
          <c:idx val="0"/>
          <c:order val="0"/>
          <c:tx>
            <c:strRef>
              <c:f>'2019'!$B$1967</c:f>
              <c:strCache>
                <c:ptCount val="1"/>
                <c:pt idx="0">
                  <c:v>inflow</c:v>
                </c:pt>
              </c:strCache>
            </c:strRef>
          </c:tx>
          <c:spPr>
            <a:solidFill>
              <a:srgbClr val="FFCCFF"/>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'2019'!$B$1968:$B$1994</c:f>
              <c:numCache>
                <c:formatCode>General</c:formatCode>
                <c:ptCount val="27"/>
                <c:pt idx="0">
                  <c:v>559</c:v>
                </c:pt>
                <c:pt idx="1">
                  <c:v>943</c:v>
                </c:pt>
                <c:pt idx="2">
                  <c:v>317</c:v>
                </c:pt>
                <c:pt idx="3">
                  <c:v>137</c:v>
                </c:pt>
                <c:pt idx="4">
                  <c:v>228</c:v>
                </c:pt>
                <c:pt idx="5">
                  <c:v>55</c:v>
                </c:pt>
                <c:pt idx="6">
                  <c:v>173</c:v>
                </c:pt>
                <c:pt idx="7">
                  <c:v>26</c:v>
                </c:pt>
                <c:pt idx="8">
                  <c:v>39</c:v>
                </c:pt>
                <c:pt idx="9">
                  <c:v>19</c:v>
                </c:pt>
                <c:pt idx="10">
                  <c:v>332</c:v>
                </c:pt>
                <c:pt idx="11">
                  <c:v>44</c:v>
                </c:pt>
                <c:pt idx="12">
                  <c:v>18</c:v>
                </c:pt>
                <c:pt idx="13">
                  <c:v>24</c:v>
                </c:pt>
                <c:pt idx="14">
                  <c:v>8</c:v>
                </c:pt>
                <c:pt idx="15">
                  <c:v>14</c:v>
                </c:pt>
                <c:pt idx="16">
                  <c:v>21</c:v>
                </c:pt>
                <c:pt idx="17">
                  <c:v>20</c:v>
                </c:pt>
                <c:pt idx="18">
                  <c:v>16</c:v>
                </c:pt>
                <c:pt idx="19">
                  <c:v>10</c:v>
                </c:pt>
                <c:pt idx="20">
                  <c:v>28</c:v>
                </c:pt>
                <c:pt idx="21">
                  <c:v>27</c:v>
                </c:pt>
                <c:pt idx="22">
                  <c:v>125</c:v>
                </c:pt>
                <c:pt idx="23">
                  <c:v>946</c:v>
                </c:pt>
                <c:pt idx="24" formatCode="#,##0">
                  <c:v>91</c:v>
                </c:pt>
                <c:pt idx="25">
                  <c:v>9</c:v>
                </c:pt>
                <c:pt idx="26">
                  <c:v>124</c:v>
                </c:pt>
              </c:numCache>
            </c:numRef>
          </c:val>
          <c:extLst>
            <c:ext xmlns:c16="http://schemas.microsoft.com/office/drawing/2014/chart" uri="{C3380CC4-5D6E-409C-BE32-E72D297353CC}">
              <c16:uniqueId val="{00000000-CA36-4473-93A2-AA5616778C31}"/>
            </c:ext>
          </c:extLst>
        </c:ser>
        <c:ser>
          <c:idx val="1"/>
          <c:order val="1"/>
          <c:tx>
            <c:strRef>
              <c:f>'2019'!$C$1967</c:f>
              <c:strCache>
                <c:ptCount val="1"/>
                <c:pt idx="0">
                  <c:v>outflow</c:v>
                </c:pt>
              </c:strCache>
            </c:strRef>
          </c:tx>
          <c:spPr>
            <a:solidFill>
              <a:schemeClr val="accent5">
                <a:lumMod val="50000"/>
              </a:schemeClr>
            </a:solidFill>
          </c:spPr>
          <c:invertIfNegative val="0"/>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'2019'!$C$1968:$C$1994</c:f>
              <c:numCache>
                <c:formatCode>#,##0</c:formatCode>
                <c:ptCount val="27"/>
                <c:pt idx="0">
                  <c:v>1367</c:v>
                </c:pt>
                <c:pt idx="1">
                  <c:v>1391</c:v>
                </c:pt>
                <c:pt idx="2">
                  <c:v>787</c:v>
                </c:pt>
                <c:pt idx="3">
                  <c:v>530</c:v>
                </c:pt>
                <c:pt idx="4">
                  <c:v>400</c:v>
                </c:pt>
                <c:pt idx="5">
                  <c:v>243</c:v>
                </c:pt>
                <c:pt idx="6">
                  <c:v>328</c:v>
                </c:pt>
                <c:pt idx="7">
                  <c:v>151</c:v>
                </c:pt>
                <c:pt idx="8">
                  <c:v>151</c:v>
                </c:pt>
                <c:pt idx="9">
                  <c:v>91</c:v>
                </c:pt>
                <c:pt idx="10">
                  <c:v>382</c:v>
                </c:pt>
                <c:pt idx="11">
                  <c:v>120</c:v>
                </c:pt>
                <c:pt idx="12">
                  <c:v>89</c:v>
                </c:pt>
                <c:pt idx="13">
                  <c:v>90</c:v>
                </c:pt>
                <c:pt idx="14">
                  <c:v>43</c:v>
                </c:pt>
                <c:pt idx="15">
                  <c:v>52</c:v>
                </c:pt>
                <c:pt idx="16">
                  <c:v>63</c:v>
                </c:pt>
                <c:pt idx="17">
                  <c:v>67</c:v>
                </c:pt>
                <c:pt idx="18">
                  <c:v>69</c:v>
                </c:pt>
                <c:pt idx="19">
                  <c:v>44</c:v>
                </c:pt>
                <c:pt idx="20">
                  <c:v>57</c:v>
                </c:pt>
                <c:pt idx="21">
                  <c:v>57</c:v>
                </c:pt>
                <c:pt idx="22">
                  <c:v>227</c:v>
                </c:pt>
                <c:pt idx="23">
                  <c:v>551</c:v>
                </c:pt>
                <c:pt idx="24">
                  <c:v>97</c:v>
                </c:pt>
                <c:pt idx="25">
                  <c:v>32</c:v>
                </c:pt>
                <c:pt idx="26">
                  <c:v>150</c:v>
                </c:pt>
              </c:numCache>
            </c:numRef>
          </c:val>
          <c:extLst>
            <c:ext xmlns:c16="http://schemas.microsoft.com/office/drawing/2014/chart" uri="{C3380CC4-5D6E-409C-BE32-E72D297353CC}">
              <c16:uniqueId val="{00000001-CA36-4473-93A2-AA5616778C31}"/>
            </c:ext>
          </c:extLst>
        </c:ser>
        <c:dLbls>
          <c:showLegendKey val="0"/>
          <c:showVal val="0"/>
          <c:showCatName val="0"/>
          <c:showSerName val="0"/>
          <c:showPercent val="0"/>
          <c:showBubbleSize val="0"/>
        </c:dLbls>
        <c:gapWidth val="36"/>
        <c:overlap val="100"/>
        <c:axId val="236691456"/>
        <c:axId val="236693376"/>
      </c:barChart>
      <c:lineChart>
        <c:grouping val="standard"/>
        <c:varyColors val="0"/>
        <c:ser>
          <c:idx val="2"/>
          <c:order val="2"/>
          <c:tx>
            <c:strRef>
              <c:f>'2019'!$D$1967</c:f>
              <c:strCache>
                <c:ptCount val="1"/>
                <c:pt idx="0">
                  <c:v>netflow</c:v>
                </c:pt>
              </c:strCache>
            </c:strRef>
          </c:tx>
          <c:spPr>
            <a:ln>
              <a:noFill/>
            </a:ln>
          </c:spPr>
          <c:marker>
            <c:symbol val="circle"/>
            <c:size val="4"/>
            <c:spPr>
              <a:solidFill>
                <a:srgbClr val="FFFF00"/>
              </a:solidFill>
            </c:spPr>
          </c:marker>
          <c:cat>
            <c:strRef>
              <c:f>'2019'!$A$1968:$A$1995</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'2019'!$D$1968:$D$1994</c:f>
              <c:numCache>
                <c:formatCode>General</c:formatCode>
                <c:ptCount val="27"/>
                <c:pt idx="0">
                  <c:v>-808</c:v>
                </c:pt>
                <c:pt idx="1">
                  <c:v>-448</c:v>
                </c:pt>
                <c:pt idx="2">
                  <c:v>-471</c:v>
                </c:pt>
                <c:pt idx="3">
                  <c:v>-392</c:v>
                </c:pt>
                <c:pt idx="4">
                  <c:v>-172</c:v>
                </c:pt>
                <c:pt idx="5">
                  <c:v>-188</c:v>
                </c:pt>
                <c:pt idx="6">
                  <c:v>-155</c:v>
                </c:pt>
                <c:pt idx="7">
                  <c:v>-124</c:v>
                </c:pt>
                <c:pt idx="8">
                  <c:v>-111</c:v>
                </c:pt>
                <c:pt idx="9">
                  <c:v>-73</c:v>
                </c:pt>
                <c:pt idx="10">
                  <c:v>-50</c:v>
                </c:pt>
                <c:pt idx="11">
                  <c:v>-76</c:v>
                </c:pt>
                <c:pt idx="12">
                  <c:v>-72</c:v>
                </c:pt>
                <c:pt idx="13">
                  <c:v>-66</c:v>
                </c:pt>
                <c:pt idx="14">
                  <c:v>-36</c:v>
                </c:pt>
                <c:pt idx="15">
                  <c:v>-38</c:v>
                </c:pt>
                <c:pt idx="16">
                  <c:v>-42</c:v>
                </c:pt>
                <c:pt idx="17">
                  <c:v>-47</c:v>
                </c:pt>
                <c:pt idx="18">
                  <c:v>-53</c:v>
                </c:pt>
                <c:pt idx="19">
                  <c:v>-33</c:v>
                </c:pt>
                <c:pt idx="20">
                  <c:v>-29</c:v>
                </c:pt>
                <c:pt idx="21">
                  <c:v>-30</c:v>
                </c:pt>
                <c:pt idx="22">
                  <c:v>-102</c:v>
                </c:pt>
                <c:pt idx="23">
                  <c:v>395</c:v>
                </c:pt>
                <c:pt idx="24" formatCode="#,##0">
                  <c:v>-5</c:v>
                </c:pt>
                <c:pt idx="25">
                  <c:v>-23</c:v>
                </c:pt>
                <c:pt idx="26">
                  <c:v>-26</c:v>
                </c:pt>
              </c:numCache>
            </c:numRef>
          </c:val>
          <c:smooth val="0"/>
          <c:extLst>
            <c:ext xmlns:c16="http://schemas.microsoft.com/office/drawing/2014/chart" uri="{C3380CC4-5D6E-409C-BE32-E72D297353CC}">
              <c16:uniqueId val="{00000002-CA36-4473-93A2-AA5616778C31}"/>
            </c:ext>
          </c:extLst>
        </c:ser>
        <c:dLbls>
          <c:showLegendKey val="0"/>
          <c:showVal val="0"/>
          <c:showCatName val="0"/>
          <c:showSerName val="0"/>
          <c:showPercent val="0"/>
          <c:showBubbleSize val="0"/>
        </c:dLbls>
        <c:marker val="1"/>
        <c:smooth val="0"/>
        <c:axId val="236691456"/>
        <c:axId val="236693376"/>
      </c:lineChart>
      <c:catAx>
        <c:axId val="236691456"/>
        <c:scaling>
          <c:orientation val="minMax"/>
        </c:scaling>
        <c:delete val="0"/>
        <c:axPos val="b"/>
        <c:numFmt formatCode="General" sourceLinked="1"/>
        <c:majorTickMark val="out"/>
        <c:minorTickMark val="none"/>
        <c:tickLblPos val="low"/>
        <c:txPr>
          <a:bodyPr rot="5400000" vert="horz"/>
          <a:lstStyle/>
          <a:p>
            <a:pPr>
              <a:defRPr sz="800" b="0" i="0" u="none" strike="noStrike" baseline="0">
                <a:solidFill>
                  <a:srgbClr val="333333"/>
                </a:solidFill>
                <a:latin typeface="Tahoma"/>
                <a:ea typeface="Tahoma"/>
                <a:cs typeface="Tahoma"/>
              </a:defRPr>
            </a:pPr>
            <a:endParaRPr lang="en-US"/>
          </a:p>
        </c:txPr>
        <c:crossAx val="236693376"/>
        <c:crosses val="autoZero"/>
        <c:auto val="1"/>
        <c:lblAlgn val="ctr"/>
        <c:lblOffset val="100"/>
        <c:noMultiLvlLbl val="0"/>
      </c:catAx>
      <c:valAx>
        <c:axId val="236693376"/>
        <c:scaling>
          <c:orientation val="minMax"/>
          <c:min val="-1500"/>
        </c:scaling>
        <c:delete val="0"/>
        <c:axPos val="l"/>
        <c:majorGridlines>
          <c:spPr>
            <a:ln>
              <a:prstDash val="sysDash"/>
            </a:ln>
          </c:spPr>
        </c:majorGridlines>
        <c:numFmt formatCode="General"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6691456"/>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brenda.henry@birmingham.gov.uk
0121 303 4208</c:oddFoot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2019 Internal migration outflows from Birmingham to other LAs in the West Mids</a:t>
            </a:r>
          </a:p>
        </c:rich>
      </c:tx>
      <c:overlay val="0"/>
    </c:title>
    <c:autoTitleDeleted val="0"/>
    <c:plotArea>
      <c:layout/>
      <c:barChart>
        <c:barDir val="col"/>
        <c:grouping val="percentStacked"/>
        <c:varyColors val="0"/>
        <c:ser>
          <c:idx val="0"/>
          <c:order val="0"/>
          <c:tx>
            <c:v>outflow pensioner</c:v>
          </c:tx>
          <c:spPr>
            <a:solidFill>
              <a:srgbClr val="FF66FF"/>
            </a:solidFill>
          </c:spPr>
          <c:invertIfNegative val="0"/>
          <c:cat>
            <c:strRef>
              <c:f>'2019'!$A$5:$A$32</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'2019'!$C$5:$C$32</c:f>
              <c:numCache>
                <c:formatCode>#,##0</c:formatCode>
                <c:ptCount val="28"/>
                <c:pt idx="0">
                  <c:v>1370</c:v>
                </c:pt>
                <c:pt idx="1">
                  <c:v>1390</c:v>
                </c:pt>
                <c:pt idx="2">
                  <c:v>790</c:v>
                </c:pt>
                <c:pt idx="3">
                  <c:v>530</c:v>
                </c:pt>
                <c:pt idx="4">
                  <c:v>400</c:v>
                </c:pt>
                <c:pt idx="5">
                  <c:v>240</c:v>
                </c:pt>
                <c:pt idx="6">
                  <c:v>330</c:v>
                </c:pt>
                <c:pt idx="7">
                  <c:v>150</c:v>
                </c:pt>
                <c:pt idx="8">
                  <c:v>150</c:v>
                </c:pt>
                <c:pt idx="9">
                  <c:v>90</c:v>
                </c:pt>
                <c:pt idx="10">
                  <c:v>380</c:v>
                </c:pt>
                <c:pt idx="11">
                  <c:v>120</c:v>
                </c:pt>
                <c:pt idx="12">
                  <c:v>90</c:v>
                </c:pt>
                <c:pt idx="13">
                  <c:v>90</c:v>
                </c:pt>
                <c:pt idx="14">
                  <c:v>40</c:v>
                </c:pt>
                <c:pt idx="15">
                  <c:v>50</c:v>
                </c:pt>
                <c:pt idx="16">
                  <c:v>60</c:v>
                </c:pt>
                <c:pt idx="17">
                  <c:v>70</c:v>
                </c:pt>
                <c:pt idx="18">
                  <c:v>70</c:v>
                </c:pt>
                <c:pt idx="19">
                  <c:v>40</c:v>
                </c:pt>
                <c:pt idx="20">
                  <c:v>60</c:v>
                </c:pt>
                <c:pt idx="21">
                  <c:v>60</c:v>
                </c:pt>
                <c:pt idx="22">
                  <c:v>230</c:v>
                </c:pt>
                <c:pt idx="23">
                  <c:v>550</c:v>
                </c:pt>
                <c:pt idx="24">
                  <c:v>100</c:v>
                </c:pt>
                <c:pt idx="25">
                  <c:v>30</c:v>
                </c:pt>
                <c:pt idx="26">
                  <c:v>150</c:v>
                </c:pt>
                <c:pt idx="27">
                  <c:v>20</c:v>
                </c:pt>
              </c:numCache>
            </c:numRef>
          </c:val>
          <c:extLst>
            <c:ext xmlns:c16="http://schemas.microsoft.com/office/drawing/2014/chart" uri="{C3380CC4-5D6E-409C-BE32-E72D297353CC}">
              <c16:uniqueId val="{00000000-17DF-48AC-9F9A-EB5CC8FE9BDA}"/>
            </c:ext>
          </c:extLst>
        </c:ser>
        <c:ser>
          <c:idx val="1"/>
          <c:order val="1"/>
          <c:tx>
            <c:v>outflow working age</c:v>
          </c:tx>
          <c:spPr>
            <a:solidFill>
              <a:srgbClr val="CC0099"/>
            </a:solidFill>
          </c:spPr>
          <c:invertIfNegative val="0"/>
          <c:cat>
            <c:strRef>
              <c:f>'2019'!$A$5:$A$32</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'2019'!$F$5:$F$32</c:f>
              <c:numCache>
                <c:formatCode>#,##0</c:formatCode>
                <c:ptCount val="28"/>
                <c:pt idx="0">
                  <c:v>4040</c:v>
                </c:pt>
                <c:pt idx="1">
                  <c:v>4200</c:v>
                </c:pt>
                <c:pt idx="2">
                  <c:v>2450</c:v>
                </c:pt>
                <c:pt idx="3">
                  <c:v>1490</c:v>
                </c:pt>
                <c:pt idx="4">
                  <c:v>1630</c:v>
                </c:pt>
                <c:pt idx="5">
                  <c:v>880</c:v>
                </c:pt>
                <c:pt idx="6">
                  <c:v>2910</c:v>
                </c:pt>
                <c:pt idx="7">
                  <c:v>510</c:v>
                </c:pt>
                <c:pt idx="8">
                  <c:v>540</c:v>
                </c:pt>
                <c:pt idx="9">
                  <c:v>450</c:v>
                </c:pt>
                <c:pt idx="10">
                  <c:v>3330</c:v>
                </c:pt>
                <c:pt idx="11">
                  <c:v>470</c:v>
                </c:pt>
                <c:pt idx="12">
                  <c:v>330</c:v>
                </c:pt>
                <c:pt idx="13">
                  <c:v>340</c:v>
                </c:pt>
                <c:pt idx="14">
                  <c:v>440</c:v>
                </c:pt>
                <c:pt idx="15">
                  <c:v>220</c:v>
                </c:pt>
                <c:pt idx="16">
                  <c:v>400</c:v>
                </c:pt>
                <c:pt idx="17">
                  <c:v>240</c:v>
                </c:pt>
                <c:pt idx="18">
                  <c:v>300</c:v>
                </c:pt>
                <c:pt idx="19">
                  <c:v>250</c:v>
                </c:pt>
                <c:pt idx="20">
                  <c:v>260</c:v>
                </c:pt>
                <c:pt idx="21">
                  <c:v>250</c:v>
                </c:pt>
                <c:pt idx="22">
                  <c:v>980</c:v>
                </c:pt>
                <c:pt idx="23">
                  <c:v>6850</c:v>
                </c:pt>
                <c:pt idx="24">
                  <c:v>500</c:v>
                </c:pt>
                <c:pt idx="25">
                  <c:v>210</c:v>
                </c:pt>
                <c:pt idx="26">
                  <c:v>1400</c:v>
                </c:pt>
                <c:pt idx="27">
                  <c:v>110</c:v>
                </c:pt>
              </c:numCache>
            </c:numRef>
          </c:val>
          <c:extLst>
            <c:ext xmlns:c16="http://schemas.microsoft.com/office/drawing/2014/chart" uri="{C3380CC4-5D6E-409C-BE32-E72D297353CC}">
              <c16:uniqueId val="{00000001-17DF-48AC-9F9A-EB5CC8FE9BDA}"/>
            </c:ext>
          </c:extLst>
        </c:ser>
        <c:ser>
          <c:idx val="2"/>
          <c:order val="2"/>
          <c:tx>
            <c:v>outflow children</c:v>
          </c:tx>
          <c:spPr>
            <a:solidFill>
              <a:schemeClr val="accent4">
                <a:lumMod val="60000"/>
                <a:lumOff val="40000"/>
              </a:schemeClr>
            </a:solidFill>
          </c:spPr>
          <c:invertIfNegative val="0"/>
          <c:cat>
            <c:strRef>
              <c:f>'2019'!$A$5:$A$32</c:f>
              <c:strCache>
                <c:ptCount val="28"/>
                <c:pt idx="0">
                  <c:v>Solihull</c:v>
                </c:pt>
                <c:pt idx="1">
                  <c:v>Sandwell</c:v>
                </c:pt>
                <c:pt idx="2">
                  <c:v>Walsall</c:v>
                </c:pt>
                <c:pt idx="3">
                  <c:v>Bromsgrove</c:v>
                </c:pt>
                <c:pt idx="4">
                  <c:v>Dudley</c:v>
                </c:pt>
                <c:pt idx="5">
                  <c:v>Lichfield</c:v>
                </c:pt>
                <c:pt idx="6">
                  <c:v>South West</c:v>
                </c:pt>
                <c:pt idx="7">
                  <c:v>North Warwickshire</c:v>
                </c:pt>
                <c:pt idx="8">
                  <c:v>Tamworth</c:v>
                </c:pt>
                <c:pt idx="9">
                  <c:v>Stratford-on-Avon</c:v>
                </c:pt>
                <c:pt idx="10">
                  <c:v>North West</c:v>
                </c:pt>
                <c:pt idx="11">
                  <c:v>Redditch</c:v>
                </c:pt>
                <c:pt idx="12">
                  <c:v>Wyre Forest</c:v>
                </c:pt>
                <c:pt idx="13">
                  <c:v>Wychavon</c:v>
                </c:pt>
                <c:pt idx="14">
                  <c:v>Warwick</c:v>
                </c:pt>
                <c:pt idx="15">
                  <c:v>East Staffordshire</c:v>
                </c:pt>
                <c:pt idx="16">
                  <c:v>Shropshire</c:v>
                </c:pt>
                <c:pt idx="17">
                  <c:v>Cannock Chase</c:v>
                </c:pt>
                <c:pt idx="18">
                  <c:v>Telford and Wrekin</c:v>
                </c:pt>
                <c:pt idx="19">
                  <c:v>Stafford</c:v>
                </c:pt>
                <c:pt idx="20">
                  <c:v>Nuneaton and Bedworth</c:v>
                </c:pt>
                <c:pt idx="21">
                  <c:v>South Staffordshire</c:v>
                </c:pt>
                <c:pt idx="22">
                  <c:v>Wolverhampton</c:v>
                </c:pt>
                <c:pt idx="23">
                  <c:v>London</c:v>
                </c:pt>
                <c:pt idx="24">
                  <c:v>Scotland</c:v>
                </c:pt>
                <c:pt idx="25">
                  <c:v>Rugby</c:v>
                </c:pt>
                <c:pt idx="26">
                  <c:v>Wales</c:v>
                </c:pt>
                <c:pt idx="27">
                  <c:v>Malvern Hills</c:v>
                </c:pt>
              </c:strCache>
            </c:strRef>
          </c:cat>
          <c:val>
            <c:numRef>
              <c:f>'2019'!$I$5:$I$32</c:f>
              <c:numCache>
                <c:formatCode>#,##0</c:formatCode>
                <c:ptCount val="28"/>
                <c:pt idx="0">
                  <c:v>400</c:v>
                </c:pt>
                <c:pt idx="1">
                  <c:v>240</c:v>
                </c:pt>
                <c:pt idx="2">
                  <c:v>170</c:v>
                </c:pt>
                <c:pt idx="3">
                  <c:v>210</c:v>
                </c:pt>
                <c:pt idx="4">
                  <c:v>90</c:v>
                </c:pt>
                <c:pt idx="5">
                  <c:v>110</c:v>
                </c:pt>
                <c:pt idx="6">
                  <c:v>200</c:v>
                </c:pt>
                <c:pt idx="7">
                  <c:v>60</c:v>
                </c:pt>
                <c:pt idx="8">
                  <c:v>40</c:v>
                </c:pt>
                <c:pt idx="9">
                  <c:v>60</c:v>
                </c:pt>
                <c:pt idx="10">
                  <c:v>100</c:v>
                </c:pt>
                <c:pt idx="11">
                  <c:v>50</c:v>
                </c:pt>
                <c:pt idx="12">
                  <c:v>50</c:v>
                </c:pt>
                <c:pt idx="13">
                  <c:v>60</c:v>
                </c:pt>
                <c:pt idx="14">
                  <c:v>10</c:v>
                </c:pt>
                <c:pt idx="15">
                  <c:v>20</c:v>
                </c:pt>
                <c:pt idx="16">
                  <c:v>40</c:v>
                </c:pt>
                <c:pt idx="17">
                  <c:v>20</c:v>
                </c:pt>
                <c:pt idx="18">
                  <c:v>40</c:v>
                </c:pt>
                <c:pt idx="19">
                  <c:v>10</c:v>
                </c:pt>
                <c:pt idx="20">
                  <c:v>10</c:v>
                </c:pt>
                <c:pt idx="21">
                  <c:v>20</c:v>
                </c:pt>
                <c:pt idx="22">
                  <c:v>30</c:v>
                </c:pt>
                <c:pt idx="23">
                  <c:v>80</c:v>
                </c:pt>
                <c:pt idx="24">
                  <c:v>20</c:v>
                </c:pt>
                <c:pt idx="25">
                  <c:v>0</c:v>
                </c:pt>
                <c:pt idx="26">
                  <c:v>110</c:v>
                </c:pt>
                <c:pt idx="27">
                  <c:v>30</c:v>
                </c:pt>
              </c:numCache>
            </c:numRef>
          </c:val>
          <c:extLst>
            <c:ext xmlns:c16="http://schemas.microsoft.com/office/drawing/2014/chart" uri="{C3380CC4-5D6E-409C-BE32-E72D297353CC}">
              <c16:uniqueId val="{00000002-17DF-48AC-9F9A-EB5CC8FE9BDA}"/>
            </c:ext>
          </c:extLst>
        </c:ser>
        <c:dLbls>
          <c:showLegendKey val="0"/>
          <c:showVal val="0"/>
          <c:showCatName val="0"/>
          <c:showSerName val="0"/>
          <c:showPercent val="0"/>
          <c:showBubbleSize val="0"/>
        </c:dLbls>
        <c:gapWidth val="50"/>
        <c:overlap val="100"/>
        <c:axId val="237527808"/>
        <c:axId val="237529344"/>
      </c:barChart>
      <c:catAx>
        <c:axId val="237527808"/>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7529344"/>
        <c:crosses val="autoZero"/>
        <c:auto val="1"/>
        <c:lblAlgn val="ctr"/>
        <c:lblOffset val="100"/>
        <c:tickLblSkip val="1"/>
        <c:noMultiLvlLbl val="0"/>
      </c:catAx>
      <c:valAx>
        <c:axId val="237529344"/>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7527808"/>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2019 Internal migration inflows to Birmingham from regions outside West Midlands</a:t>
            </a:r>
          </a:p>
        </c:rich>
      </c:tx>
      <c:overlay val="0"/>
    </c:title>
    <c:autoTitleDeleted val="0"/>
    <c:plotArea>
      <c:layout/>
      <c:barChart>
        <c:barDir val="col"/>
        <c:grouping val="percentStacked"/>
        <c:varyColors val="0"/>
        <c:ser>
          <c:idx val="0"/>
          <c:order val="0"/>
          <c:tx>
            <c:v>children</c:v>
          </c:tx>
          <c:spPr>
            <a:solidFill>
              <a:srgbClr val="008080"/>
            </a:solidFill>
          </c:spPr>
          <c:invertIfNegative val="0"/>
          <c:cat>
            <c:strRef>
              <c:f>'2019'!$A$33:$A$41</c:f>
              <c:strCache>
                <c:ptCount val="9"/>
                <c:pt idx="0">
                  <c:v>Staffordshire Moorlands</c:v>
                </c:pt>
                <c:pt idx="1">
                  <c:v>Northern Ireland</c:v>
                </c:pt>
                <c:pt idx="2">
                  <c:v>Worcester</c:v>
                </c:pt>
                <c:pt idx="3">
                  <c:v>Herefordshire, County of</c:v>
                </c:pt>
                <c:pt idx="4">
                  <c:v>Newcastle-under-Lyme</c:v>
                </c:pt>
                <c:pt idx="5">
                  <c:v>Stoke-on-Trent</c:v>
                </c:pt>
                <c:pt idx="6">
                  <c:v>East Midlands</c:v>
                </c:pt>
                <c:pt idx="7">
                  <c:v>North East</c:v>
                </c:pt>
                <c:pt idx="8">
                  <c:v>Coventry</c:v>
                </c:pt>
              </c:strCache>
            </c:strRef>
          </c:cat>
          <c:val>
            <c:numRef>
              <c:f>'2019'!$B$33:$B$41</c:f>
              <c:numCache>
                <c:formatCode>#,##0</c:formatCode>
                <c:ptCount val="9"/>
                <c:pt idx="0">
                  <c:v>0</c:v>
                </c:pt>
                <c:pt idx="1">
                  <c:v>10</c:v>
                </c:pt>
                <c:pt idx="2">
                  <c:v>20</c:v>
                </c:pt>
                <c:pt idx="3">
                  <c:v>0</c:v>
                </c:pt>
                <c:pt idx="4">
                  <c:v>10</c:v>
                </c:pt>
                <c:pt idx="5">
                  <c:v>60</c:v>
                </c:pt>
                <c:pt idx="6">
                  <c:v>370</c:v>
                </c:pt>
                <c:pt idx="7">
                  <c:v>100</c:v>
                </c:pt>
                <c:pt idx="8">
                  <c:v>150</c:v>
                </c:pt>
              </c:numCache>
            </c:numRef>
          </c:val>
          <c:extLst>
            <c:ext xmlns:c16="http://schemas.microsoft.com/office/drawing/2014/chart" uri="{C3380CC4-5D6E-409C-BE32-E72D297353CC}">
              <c16:uniqueId val="{00000000-1CDD-465E-82D4-B4448A3B9637}"/>
            </c:ext>
          </c:extLst>
        </c:ser>
        <c:ser>
          <c:idx val="1"/>
          <c:order val="1"/>
          <c:tx>
            <c:v>working age</c:v>
          </c:tx>
          <c:spPr>
            <a:solidFill>
              <a:srgbClr val="003366"/>
            </a:solidFill>
          </c:spPr>
          <c:invertIfNegative val="0"/>
          <c:cat>
            <c:strRef>
              <c:f>'2019'!$A$33:$A$41</c:f>
              <c:strCache>
                <c:ptCount val="9"/>
                <c:pt idx="0">
                  <c:v>Staffordshire Moorlands</c:v>
                </c:pt>
                <c:pt idx="1">
                  <c:v>Northern Ireland</c:v>
                </c:pt>
                <c:pt idx="2">
                  <c:v>Worcester</c:v>
                </c:pt>
                <c:pt idx="3">
                  <c:v>Herefordshire, County of</c:v>
                </c:pt>
                <c:pt idx="4">
                  <c:v>Newcastle-under-Lyme</c:v>
                </c:pt>
                <c:pt idx="5">
                  <c:v>Stoke-on-Trent</c:v>
                </c:pt>
                <c:pt idx="6">
                  <c:v>East Midlands</c:v>
                </c:pt>
                <c:pt idx="7">
                  <c:v>North East</c:v>
                </c:pt>
                <c:pt idx="8">
                  <c:v>Coventry</c:v>
                </c:pt>
              </c:strCache>
            </c:strRef>
          </c:cat>
          <c:val>
            <c:numRef>
              <c:f>'2019'!$E$33:$E$41</c:f>
              <c:numCache>
                <c:formatCode>#,##0</c:formatCode>
                <c:ptCount val="9"/>
                <c:pt idx="0">
                  <c:v>40</c:v>
                </c:pt>
                <c:pt idx="1">
                  <c:v>110</c:v>
                </c:pt>
                <c:pt idx="2">
                  <c:v>370</c:v>
                </c:pt>
                <c:pt idx="3">
                  <c:v>160</c:v>
                </c:pt>
                <c:pt idx="4">
                  <c:v>180</c:v>
                </c:pt>
                <c:pt idx="5">
                  <c:v>340</c:v>
                </c:pt>
                <c:pt idx="6">
                  <c:v>4660</c:v>
                </c:pt>
                <c:pt idx="7">
                  <c:v>680</c:v>
                </c:pt>
                <c:pt idx="8">
                  <c:v>1120</c:v>
                </c:pt>
              </c:numCache>
            </c:numRef>
          </c:val>
          <c:extLst>
            <c:ext xmlns:c16="http://schemas.microsoft.com/office/drawing/2014/chart" uri="{C3380CC4-5D6E-409C-BE32-E72D297353CC}">
              <c16:uniqueId val="{00000001-1CDD-465E-82D4-B4448A3B9637}"/>
            </c:ext>
          </c:extLst>
        </c:ser>
        <c:ser>
          <c:idx val="2"/>
          <c:order val="2"/>
          <c:tx>
            <c:v>pensioner</c:v>
          </c:tx>
          <c:spPr>
            <a:solidFill>
              <a:srgbClr val="66CCFF"/>
            </a:solidFill>
          </c:spPr>
          <c:invertIfNegative val="0"/>
          <c:cat>
            <c:strRef>
              <c:f>'2019'!$A$33:$A$41</c:f>
              <c:strCache>
                <c:ptCount val="9"/>
                <c:pt idx="0">
                  <c:v>Staffordshire Moorlands</c:v>
                </c:pt>
                <c:pt idx="1">
                  <c:v>Northern Ireland</c:v>
                </c:pt>
                <c:pt idx="2">
                  <c:v>Worcester</c:v>
                </c:pt>
                <c:pt idx="3">
                  <c:v>Herefordshire, County of</c:v>
                </c:pt>
                <c:pt idx="4">
                  <c:v>Newcastle-under-Lyme</c:v>
                </c:pt>
                <c:pt idx="5">
                  <c:v>Stoke-on-Trent</c:v>
                </c:pt>
                <c:pt idx="6">
                  <c:v>East Midlands</c:v>
                </c:pt>
                <c:pt idx="7">
                  <c:v>North East</c:v>
                </c:pt>
                <c:pt idx="8">
                  <c:v>Coventry</c:v>
                </c:pt>
              </c:strCache>
            </c:strRef>
          </c:cat>
          <c:val>
            <c:numRef>
              <c:f>'2019'!$H$33:$H$41</c:f>
              <c:numCache>
                <c:formatCode>#,##0</c:formatCode>
                <c:ptCount val="9"/>
                <c:pt idx="0">
                  <c:v>0</c:v>
                </c:pt>
                <c:pt idx="1">
                  <c:v>0</c:v>
                </c:pt>
                <c:pt idx="2">
                  <c:v>0</c:v>
                </c:pt>
                <c:pt idx="3">
                  <c:v>10</c:v>
                </c:pt>
                <c:pt idx="4">
                  <c:v>10</c:v>
                </c:pt>
                <c:pt idx="5">
                  <c:v>10</c:v>
                </c:pt>
                <c:pt idx="6">
                  <c:v>60</c:v>
                </c:pt>
                <c:pt idx="7">
                  <c:v>10</c:v>
                </c:pt>
                <c:pt idx="8">
                  <c:v>20</c:v>
                </c:pt>
              </c:numCache>
            </c:numRef>
          </c:val>
          <c:extLst>
            <c:ext xmlns:c16="http://schemas.microsoft.com/office/drawing/2014/chart" uri="{C3380CC4-5D6E-409C-BE32-E72D297353CC}">
              <c16:uniqueId val="{00000002-1CDD-465E-82D4-B4448A3B9637}"/>
            </c:ext>
          </c:extLst>
        </c:ser>
        <c:dLbls>
          <c:showLegendKey val="0"/>
          <c:showVal val="0"/>
          <c:showCatName val="0"/>
          <c:showSerName val="0"/>
          <c:showPercent val="0"/>
          <c:showBubbleSize val="0"/>
        </c:dLbls>
        <c:gapWidth val="50"/>
        <c:overlap val="100"/>
        <c:axId val="237559808"/>
        <c:axId val="237561344"/>
      </c:barChart>
      <c:catAx>
        <c:axId val="237559808"/>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333333"/>
                </a:solidFill>
                <a:latin typeface="Calibri"/>
                <a:ea typeface="Calibri"/>
                <a:cs typeface="Calibri"/>
              </a:defRPr>
            </a:pPr>
            <a:endParaRPr lang="en-US"/>
          </a:p>
        </c:txPr>
        <c:crossAx val="237561344"/>
        <c:crosses val="autoZero"/>
        <c:auto val="1"/>
        <c:lblAlgn val="ctr"/>
        <c:lblOffset val="100"/>
        <c:tickLblSkip val="1"/>
        <c:noMultiLvlLbl val="0"/>
      </c:catAx>
      <c:valAx>
        <c:axId val="237561344"/>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7559808"/>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333333"/>
                </a:solidFill>
                <a:latin typeface="Calibri"/>
                <a:ea typeface="Calibri"/>
                <a:cs typeface="Calibri"/>
              </a:defRPr>
            </a:pPr>
            <a:r>
              <a:rPr lang="en-GB"/>
              <a:t>2019 Internal migration outflows from Birmingham to regions outside West Midlands</a:t>
            </a:r>
          </a:p>
        </c:rich>
      </c:tx>
      <c:overlay val="0"/>
    </c:title>
    <c:autoTitleDeleted val="0"/>
    <c:plotArea>
      <c:layout/>
      <c:barChart>
        <c:barDir val="col"/>
        <c:grouping val="percentStacked"/>
        <c:varyColors val="0"/>
        <c:ser>
          <c:idx val="0"/>
          <c:order val="0"/>
          <c:tx>
            <c:v>children</c:v>
          </c:tx>
          <c:spPr>
            <a:solidFill>
              <a:srgbClr val="FF66FF"/>
            </a:solidFill>
          </c:spPr>
          <c:invertIfNegative val="0"/>
          <c:cat>
            <c:strRef>
              <c:f>'2019'!$A$33:$A$41</c:f>
              <c:strCache>
                <c:ptCount val="9"/>
                <c:pt idx="0">
                  <c:v>Staffordshire Moorlands</c:v>
                </c:pt>
                <c:pt idx="1">
                  <c:v>Northern Ireland</c:v>
                </c:pt>
                <c:pt idx="2">
                  <c:v>Worcester</c:v>
                </c:pt>
                <c:pt idx="3">
                  <c:v>Herefordshire, County of</c:v>
                </c:pt>
                <c:pt idx="4">
                  <c:v>Newcastle-under-Lyme</c:v>
                </c:pt>
                <c:pt idx="5">
                  <c:v>Stoke-on-Trent</c:v>
                </c:pt>
                <c:pt idx="6">
                  <c:v>East Midlands</c:v>
                </c:pt>
                <c:pt idx="7">
                  <c:v>North East</c:v>
                </c:pt>
                <c:pt idx="8">
                  <c:v>Coventry</c:v>
                </c:pt>
              </c:strCache>
            </c:strRef>
          </c:cat>
          <c:val>
            <c:numRef>
              <c:f>'2019'!$C$33:$C$41</c:f>
              <c:numCache>
                <c:formatCode>#,##0</c:formatCode>
                <c:ptCount val="9"/>
                <c:pt idx="0">
                  <c:v>20</c:v>
                </c:pt>
                <c:pt idx="1">
                  <c:v>20</c:v>
                </c:pt>
                <c:pt idx="2">
                  <c:v>40</c:v>
                </c:pt>
                <c:pt idx="3">
                  <c:v>10</c:v>
                </c:pt>
                <c:pt idx="4">
                  <c:v>10</c:v>
                </c:pt>
                <c:pt idx="5">
                  <c:v>40</c:v>
                </c:pt>
                <c:pt idx="6">
                  <c:v>390</c:v>
                </c:pt>
                <c:pt idx="7">
                  <c:v>90</c:v>
                </c:pt>
                <c:pt idx="8">
                  <c:v>120</c:v>
                </c:pt>
              </c:numCache>
            </c:numRef>
          </c:val>
          <c:extLst>
            <c:ext xmlns:c16="http://schemas.microsoft.com/office/drawing/2014/chart" uri="{C3380CC4-5D6E-409C-BE32-E72D297353CC}">
              <c16:uniqueId val="{00000000-BC35-4A36-BA07-2116889C748B}"/>
            </c:ext>
          </c:extLst>
        </c:ser>
        <c:ser>
          <c:idx val="1"/>
          <c:order val="1"/>
          <c:tx>
            <c:v>working age</c:v>
          </c:tx>
          <c:spPr>
            <a:solidFill>
              <a:srgbClr val="FF00FF"/>
            </a:solidFill>
          </c:spPr>
          <c:invertIfNegative val="0"/>
          <c:cat>
            <c:strRef>
              <c:f>'2019'!$A$33:$A$41</c:f>
              <c:strCache>
                <c:ptCount val="9"/>
                <c:pt idx="0">
                  <c:v>Staffordshire Moorlands</c:v>
                </c:pt>
                <c:pt idx="1">
                  <c:v>Northern Ireland</c:v>
                </c:pt>
                <c:pt idx="2">
                  <c:v>Worcester</c:v>
                </c:pt>
                <c:pt idx="3">
                  <c:v>Herefordshire, County of</c:v>
                </c:pt>
                <c:pt idx="4">
                  <c:v>Newcastle-under-Lyme</c:v>
                </c:pt>
                <c:pt idx="5">
                  <c:v>Stoke-on-Trent</c:v>
                </c:pt>
                <c:pt idx="6">
                  <c:v>East Midlands</c:v>
                </c:pt>
                <c:pt idx="7">
                  <c:v>North East</c:v>
                </c:pt>
                <c:pt idx="8">
                  <c:v>Coventry</c:v>
                </c:pt>
              </c:strCache>
            </c:strRef>
          </c:cat>
          <c:val>
            <c:numRef>
              <c:f>'2019'!$F$33:$F$41</c:f>
              <c:numCache>
                <c:formatCode>#,##0</c:formatCode>
                <c:ptCount val="9"/>
                <c:pt idx="0">
                  <c:v>50</c:v>
                </c:pt>
                <c:pt idx="1">
                  <c:v>120</c:v>
                </c:pt>
                <c:pt idx="2">
                  <c:v>350</c:v>
                </c:pt>
                <c:pt idx="3">
                  <c:v>140</c:v>
                </c:pt>
                <c:pt idx="4">
                  <c:v>170</c:v>
                </c:pt>
                <c:pt idx="5">
                  <c:v>290</c:v>
                </c:pt>
                <c:pt idx="6">
                  <c:v>4470</c:v>
                </c:pt>
                <c:pt idx="7">
                  <c:v>510</c:v>
                </c:pt>
                <c:pt idx="8">
                  <c:v>960</c:v>
                </c:pt>
              </c:numCache>
            </c:numRef>
          </c:val>
          <c:extLst>
            <c:ext xmlns:c16="http://schemas.microsoft.com/office/drawing/2014/chart" uri="{C3380CC4-5D6E-409C-BE32-E72D297353CC}">
              <c16:uniqueId val="{00000001-BC35-4A36-BA07-2116889C748B}"/>
            </c:ext>
          </c:extLst>
        </c:ser>
        <c:ser>
          <c:idx val="2"/>
          <c:order val="2"/>
          <c:tx>
            <c:v>pensioner</c:v>
          </c:tx>
          <c:spPr>
            <a:solidFill>
              <a:schemeClr val="accent4"/>
            </a:solidFill>
          </c:spPr>
          <c:invertIfNegative val="0"/>
          <c:cat>
            <c:strRef>
              <c:f>'2019'!$A$33:$A$41</c:f>
              <c:strCache>
                <c:ptCount val="9"/>
                <c:pt idx="0">
                  <c:v>Staffordshire Moorlands</c:v>
                </c:pt>
                <c:pt idx="1">
                  <c:v>Northern Ireland</c:v>
                </c:pt>
                <c:pt idx="2">
                  <c:v>Worcester</c:v>
                </c:pt>
                <c:pt idx="3">
                  <c:v>Herefordshire, County of</c:v>
                </c:pt>
                <c:pt idx="4">
                  <c:v>Newcastle-under-Lyme</c:v>
                </c:pt>
                <c:pt idx="5">
                  <c:v>Stoke-on-Trent</c:v>
                </c:pt>
                <c:pt idx="6">
                  <c:v>East Midlands</c:v>
                </c:pt>
                <c:pt idx="7">
                  <c:v>North East</c:v>
                </c:pt>
                <c:pt idx="8">
                  <c:v>Coventry</c:v>
                </c:pt>
              </c:strCache>
            </c:strRef>
          </c:cat>
          <c:val>
            <c:numRef>
              <c:f>'2019'!$I$33:$I$41</c:f>
              <c:numCache>
                <c:formatCode>#,##0</c:formatCode>
                <c:ptCount val="9"/>
                <c:pt idx="0">
                  <c:v>0</c:v>
                </c:pt>
                <c:pt idx="1">
                  <c:v>10</c:v>
                </c:pt>
                <c:pt idx="2">
                  <c:v>10</c:v>
                </c:pt>
                <c:pt idx="3">
                  <c:v>20</c:v>
                </c:pt>
                <c:pt idx="4">
                  <c:v>0</c:v>
                </c:pt>
                <c:pt idx="5">
                  <c:v>10</c:v>
                </c:pt>
                <c:pt idx="6">
                  <c:v>130</c:v>
                </c:pt>
                <c:pt idx="7">
                  <c:v>20</c:v>
                </c:pt>
                <c:pt idx="8">
                  <c:v>20</c:v>
                </c:pt>
              </c:numCache>
            </c:numRef>
          </c:val>
          <c:extLst>
            <c:ext xmlns:c16="http://schemas.microsoft.com/office/drawing/2014/chart" uri="{C3380CC4-5D6E-409C-BE32-E72D297353CC}">
              <c16:uniqueId val="{00000002-BC35-4A36-BA07-2116889C748B}"/>
            </c:ext>
          </c:extLst>
        </c:ser>
        <c:dLbls>
          <c:showLegendKey val="0"/>
          <c:showVal val="0"/>
          <c:showCatName val="0"/>
          <c:showSerName val="0"/>
          <c:showPercent val="0"/>
          <c:showBubbleSize val="0"/>
        </c:dLbls>
        <c:gapWidth val="50"/>
        <c:overlap val="100"/>
        <c:axId val="237465984"/>
        <c:axId val="237467520"/>
      </c:barChart>
      <c:catAx>
        <c:axId val="237465984"/>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7467520"/>
        <c:crosses val="autoZero"/>
        <c:auto val="1"/>
        <c:lblAlgn val="ctr"/>
        <c:lblOffset val="100"/>
        <c:tickLblSkip val="1"/>
        <c:noMultiLvlLbl val="0"/>
      </c:catAx>
      <c:valAx>
        <c:axId val="237467520"/>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37465984"/>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333333"/>
                </a:solidFill>
                <a:latin typeface="Calibri"/>
                <a:ea typeface="Calibri"/>
                <a:cs typeface="Calibri"/>
              </a:defRPr>
            </a:pPr>
            <a:r>
              <a:rPr lang="en-GB"/>
              <a:t>2018 Internal migration flows between Birmingham and other LAs in the West Mids</a:t>
            </a:r>
          </a:p>
        </c:rich>
      </c:tx>
      <c:overlay val="0"/>
    </c:title>
    <c:autoTitleDeleted val="0"/>
    <c:plotArea>
      <c:layout/>
      <c:barChart>
        <c:barDir val="col"/>
        <c:grouping val="clustered"/>
        <c:varyColors val="0"/>
        <c:ser>
          <c:idx val="0"/>
          <c:order val="0"/>
          <c:tx>
            <c:strRef>
              <c:f>'2018'!$K$1967</c:f>
              <c:strCache>
                <c:ptCount val="1"/>
                <c:pt idx="0">
                  <c:v>inflow</c:v>
                </c:pt>
              </c:strCache>
            </c:strRef>
          </c:tx>
          <c:spPr>
            <a:solidFill>
              <a:srgbClr val="FFCCFF"/>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'2018'!$K$1968:$K$1996</c:f>
              <c:numCache>
                <c:formatCode>General</c:formatCode>
                <c:ptCount val="29"/>
                <c:pt idx="0">
                  <c:v>150</c:v>
                </c:pt>
                <c:pt idx="1">
                  <c:v>250</c:v>
                </c:pt>
                <c:pt idx="2">
                  <c:v>370</c:v>
                </c:pt>
                <c:pt idx="3">
                  <c:v>300</c:v>
                </c:pt>
                <c:pt idx="4">
                  <c:v>140</c:v>
                </c:pt>
                <c:pt idx="5">
                  <c:v>200</c:v>
                </c:pt>
                <c:pt idx="6">
                  <c:v>420</c:v>
                </c:pt>
                <c:pt idx="7">
                  <c:v>150</c:v>
                </c:pt>
                <c:pt idx="8">
                  <c:v>210</c:v>
                </c:pt>
                <c:pt idx="9">
                  <c:v>210</c:v>
                </c:pt>
                <c:pt idx="10">
                  <c:v>50</c:v>
                </c:pt>
                <c:pt idx="11">
                  <c:v>280</c:v>
                </c:pt>
                <c:pt idx="12">
                  <c:v>330</c:v>
                </c:pt>
                <c:pt idx="13">
                  <c:v>230</c:v>
                </c:pt>
                <c:pt idx="14">
                  <c:v>140</c:v>
                </c:pt>
                <c:pt idx="15">
                  <c:v>250</c:v>
                </c:pt>
                <c:pt idx="16">
                  <c:v>340</c:v>
                </c:pt>
                <c:pt idx="17">
                  <c:v>900</c:v>
                </c:pt>
                <c:pt idx="18">
                  <c:v>110</c:v>
                </c:pt>
                <c:pt idx="19">
                  <c:v>380</c:v>
                </c:pt>
                <c:pt idx="20">
                  <c:v>350</c:v>
                </c:pt>
                <c:pt idx="21">
                  <c:v>180</c:v>
                </c:pt>
                <c:pt idx="22">
                  <c:v>230</c:v>
                </c:pt>
                <c:pt idx="23">
                  <c:v>1230</c:v>
                </c:pt>
                <c:pt idx="24">
                  <c:v>1050</c:v>
                </c:pt>
                <c:pt idx="25">
                  <c:v>3880</c:v>
                </c:pt>
                <c:pt idx="26">
                  <c:v>3170</c:v>
                </c:pt>
                <c:pt idx="27">
                  <c:v>1830</c:v>
                </c:pt>
                <c:pt idx="28">
                  <c:v>1020</c:v>
                </c:pt>
              </c:numCache>
            </c:numRef>
          </c:val>
          <c:extLst>
            <c:ext xmlns:c16="http://schemas.microsoft.com/office/drawing/2014/chart" uri="{C3380CC4-5D6E-409C-BE32-E72D297353CC}">
              <c16:uniqueId val="{00000000-E275-4325-9F4F-31332BBA41FC}"/>
            </c:ext>
          </c:extLst>
        </c:ser>
        <c:ser>
          <c:idx val="1"/>
          <c:order val="1"/>
          <c:tx>
            <c:strRef>
              <c:f>'2018'!$L$1967</c:f>
              <c:strCache>
                <c:ptCount val="1"/>
                <c:pt idx="0">
                  <c:v>outflow</c:v>
                </c:pt>
              </c:strCache>
            </c:strRef>
          </c:tx>
          <c:spPr>
            <a:solidFill>
              <a:schemeClr val="accent5">
                <a:lumMod val="50000"/>
              </a:schemeClr>
            </a:solidFill>
          </c:spPr>
          <c:invertIfNegative val="0"/>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'2018'!$L$1968:$L$1996</c:f>
              <c:numCache>
                <c:formatCode>#,##0</c:formatCode>
                <c:ptCount val="29"/>
                <c:pt idx="0">
                  <c:v>-200</c:v>
                </c:pt>
                <c:pt idx="1">
                  <c:v>-420</c:v>
                </c:pt>
                <c:pt idx="2">
                  <c:v>-340</c:v>
                </c:pt>
                <c:pt idx="3">
                  <c:v>-500</c:v>
                </c:pt>
                <c:pt idx="4">
                  <c:v>-340</c:v>
                </c:pt>
                <c:pt idx="5">
                  <c:v>-240</c:v>
                </c:pt>
                <c:pt idx="6">
                  <c:v>-1070</c:v>
                </c:pt>
                <c:pt idx="7">
                  <c:v>-190</c:v>
                </c:pt>
                <c:pt idx="8">
                  <c:v>-260</c:v>
                </c:pt>
                <c:pt idx="9">
                  <c:v>-320</c:v>
                </c:pt>
                <c:pt idx="10">
                  <c:v>-40</c:v>
                </c:pt>
                <c:pt idx="11">
                  <c:v>-620</c:v>
                </c:pt>
                <c:pt idx="12">
                  <c:v>-800</c:v>
                </c:pt>
                <c:pt idx="13">
                  <c:v>-290</c:v>
                </c:pt>
                <c:pt idx="14">
                  <c:v>-190</c:v>
                </c:pt>
                <c:pt idx="15">
                  <c:v>-540</c:v>
                </c:pt>
                <c:pt idx="16">
                  <c:v>-500</c:v>
                </c:pt>
                <c:pt idx="17">
                  <c:v>-2080</c:v>
                </c:pt>
                <c:pt idx="18">
                  <c:v>-190</c:v>
                </c:pt>
                <c:pt idx="19">
                  <c:v>-580</c:v>
                </c:pt>
                <c:pt idx="20">
                  <c:v>-410</c:v>
                </c:pt>
                <c:pt idx="21">
                  <c:v>-410</c:v>
                </c:pt>
                <c:pt idx="22">
                  <c:v>-440</c:v>
                </c:pt>
                <c:pt idx="23">
                  <c:v>-1150</c:v>
                </c:pt>
                <c:pt idx="24">
                  <c:v>-2030</c:v>
                </c:pt>
                <c:pt idx="25">
                  <c:v>-5520</c:v>
                </c:pt>
                <c:pt idx="26">
                  <c:v>-5270</c:v>
                </c:pt>
                <c:pt idx="27">
                  <c:v>-3280</c:v>
                </c:pt>
                <c:pt idx="28">
                  <c:v>-1200</c:v>
                </c:pt>
              </c:numCache>
            </c:numRef>
          </c:val>
          <c:extLst>
            <c:ext xmlns:c16="http://schemas.microsoft.com/office/drawing/2014/chart" uri="{C3380CC4-5D6E-409C-BE32-E72D297353CC}">
              <c16:uniqueId val="{00000001-E275-4325-9F4F-31332BBA41FC}"/>
            </c:ext>
          </c:extLst>
        </c:ser>
        <c:dLbls>
          <c:showLegendKey val="0"/>
          <c:showVal val="0"/>
          <c:showCatName val="0"/>
          <c:showSerName val="0"/>
          <c:showPercent val="0"/>
          <c:showBubbleSize val="0"/>
        </c:dLbls>
        <c:gapWidth val="36"/>
        <c:overlap val="100"/>
        <c:axId val="237243392"/>
        <c:axId val="237257856"/>
      </c:barChart>
      <c:lineChart>
        <c:grouping val="standard"/>
        <c:varyColors val="0"/>
        <c:ser>
          <c:idx val="2"/>
          <c:order val="2"/>
          <c:tx>
            <c:strRef>
              <c:f>'2018'!$M$1967</c:f>
              <c:strCache>
                <c:ptCount val="1"/>
                <c:pt idx="0">
                  <c:v>netflow</c:v>
                </c:pt>
              </c:strCache>
            </c:strRef>
          </c:tx>
          <c:spPr>
            <a:ln>
              <a:noFill/>
            </a:ln>
          </c:spPr>
          <c:marker>
            <c:symbol val="circle"/>
            <c:size val="3"/>
            <c:spPr>
              <a:solidFill>
                <a:srgbClr val="FFFF00"/>
              </a:solidFill>
            </c:spPr>
          </c:marker>
          <c:cat>
            <c:strRef>
              <c:f>'2018'!$A$1968:$A$1996</c:f>
              <c:strCache>
                <c:ptCount val="29"/>
                <c:pt idx="0">
                  <c:v>Herefordshire, County of</c:v>
                </c:pt>
                <c:pt idx="1">
                  <c:v>Telford and Wrekin</c:v>
                </c:pt>
                <c:pt idx="2">
                  <c:v>Stoke-on-Trent</c:v>
                </c:pt>
                <c:pt idx="3">
                  <c:v>Shropshire</c:v>
                </c:pt>
                <c:pt idx="4">
                  <c:v>Cannock Chase</c:v>
                </c:pt>
                <c:pt idx="5">
                  <c:v>East Staffordshire</c:v>
                </c:pt>
                <c:pt idx="6">
                  <c:v>Lichfield</c:v>
                </c:pt>
                <c:pt idx="7">
                  <c:v>Newcastle-under-Lyme</c:v>
                </c:pt>
                <c:pt idx="8">
                  <c:v>South Staffordshire</c:v>
                </c:pt>
                <c:pt idx="9">
                  <c:v>Stafford</c:v>
                </c:pt>
                <c:pt idx="10">
                  <c:v>Staffordshire Moorlands</c:v>
                </c:pt>
                <c:pt idx="11">
                  <c:v>Tamworth</c:v>
                </c:pt>
                <c:pt idx="12">
                  <c:v>North Warwickshire</c:v>
                </c:pt>
                <c:pt idx="13">
                  <c:v>Nuneaton and Bedworth</c:v>
                </c:pt>
                <c:pt idx="14">
                  <c:v>Rugby</c:v>
                </c:pt>
                <c:pt idx="15">
                  <c:v>Stratford-on-Avon</c:v>
                </c:pt>
                <c:pt idx="16">
                  <c:v>Warwick</c:v>
                </c:pt>
                <c:pt idx="17">
                  <c:v>Bromsgrove</c:v>
                </c:pt>
                <c:pt idx="18">
                  <c:v>Malvern Hills</c:v>
                </c:pt>
                <c:pt idx="19">
                  <c:v>Redditch</c:v>
                </c:pt>
                <c:pt idx="20">
                  <c:v>Worcester</c:v>
                </c:pt>
                <c:pt idx="21">
                  <c:v>Wychavon</c:v>
                </c:pt>
                <c:pt idx="22">
                  <c:v>Wyre Forest</c:v>
                </c:pt>
                <c:pt idx="23">
                  <c:v>Coventry</c:v>
                </c:pt>
                <c:pt idx="24">
                  <c:v>Dudley</c:v>
                </c:pt>
                <c:pt idx="25">
                  <c:v>Sandwell</c:v>
                </c:pt>
                <c:pt idx="26">
                  <c:v>Solihull</c:v>
                </c:pt>
                <c:pt idx="27">
                  <c:v>Walsall</c:v>
                </c:pt>
                <c:pt idx="28">
                  <c:v>Wolverhampton</c:v>
                </c:pt>
              </c:strCache>
            </c:strRef>
          </c:cat>
          <c:val>
            <c:numRef>
              <c:f>'2018'!$M$1968:$M$1996</c:f>
              <c:numCache>
                <c:formatCode>General</c:formatCode>
                <c:ptCount val="29"/>
                <c:pt idx="0">
                  <c:v>-40</c:v>
                </c:pt>
                <c:pt idx="1">
                  <c:v>-170</c:v>
                </c:pt>
                <c:pt idx="2">
                  <c:v>40</c:v>
                </c:pt>
                <c:pt idx="3">
                  <c:v>-200</c:v>
                </c:pt>
                <c:pt idx="4">
                  <c:v>-190</c:v>
                </c:pt>
                <c:pt idx="5">
                  <c:v>-40</c:v>
                </c:pt>
                <c:pt idx="6">
                  <c:v>-640</c:v>
                </c:pt>
                <c:pt idx="7">
                  <c:v>-40</c:v>
                </c:pt>
                <c:pt idx="8">
                  <c:v>-50</c:v>
                </c:pt>
                <c:pt idx="9">
                  <c:v>-110</c:v>
                </c:pt>
                <c:pt idx="10">
                  <c:v>10</c:v>
                </c:pt>
                <c:pt idx="11">
                  <c:v>-350</c:v>
                </c:pt>
                <c:pt idx="12">
                  <c:v>-470</c:v>
                </c:pt>
                <c:pt idx="13">
                  <c:v>-60</c:v>
                </c:pt>
                <c:pt idx="14">
                  <c:v>-40</c:v>
                </c:pt>
                <c:pt idx="15">
                  <c:v>-290</c:v>
                </c:pt>
                <c:pt idx="16">
                  <c:v>-160</c:v>
                </c:pt>
                <c:pt idx="17">
                  <c:v>-1180</c:v>
                </c:pt>
                <c:pt idx="18">
                  <c:v>-70</c:v>
                </c:pt>
                <c:pt idx="19">
                  <c:v>-200</c:v>
                </c:pt>
                <c:pt idx="20">
                  <c:v>-60</c:v>
                </c:pt>
                <c:pt idx="21">
                  <c:v>-230</c:v>
                </c:pt>
                <c:pt idx="22">
                  <c:v>-210</c:v>
                </c:pt>
                <c:pt idx="23">
                  <c:v>80</c:v>
                </c:pt>
                <c:pt idx="24">
                  <c:v>-980</c:v>
                </c:pt>
                <c:pt idx="25">
                  <c:v>-1640</c:v>
                </c:pt>
                <c:pt idx="26">
                  <c:v>-2110</c:v>
                </c:pt>
                <c:pt idx="27">
                  <c:v>-1450</c:v>
                </c:pt>
                <c:pt idx="28">
                  <c:v>-170</c:v>
                </c:pt>
              </c:numCache>
            </c:numRef>
          </c:val>
          <c:smooth val="0"/>
          <c:extLst>
            <c:ext xmlns:c16="http://schemas.microsoft.com/office/drawing/2014/chart" uri="{C3380CC4-5D6E-409C-BE32-E72D297353CC}">
              <c16:uniqueId val="{00000002-E275-4325-9F4F-31332BBA41FC}"/>
            </c:ext>
          </c:extLst>
        </c:ser>
        <c:dLbls>
          <c:showLegendKey val="0"/>
          <c:showVal val="0"/>
          <c:showCatName val="0"/>
          <c:showSerName val="0"/>
          <c:showPercent val="0"/>
          <c:showBubbleSize val="0"/>
        </c:dLbls>
        <c:marker val="1"/>
        <c:smooth val="0"/>
        <c:axId val="237243392"/>
        <c:axId val="237257856"/>
      </c:lineChart>
      <c:catAx>
        <c:axId val="237243392"/>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333333"/>
                </a:solidFill>
                <a:latin typeface="Calibri"/>
                <a:ea typeface="Calibri"/>
                <a:cs typeface="Calibri"/>
              </a:defRPr>
            </a:pPr>
            <a:endParaRPr lang="en-US"/>
          </a:p>
        </c:txPr>
        <c:crossAx val="237257856"/>
        <c:crosses val="autoZero"/>
        <c:auto val="1"/>
        <c:lblAlgn val="ctr"/>
        <c:lblOffset val="100"/>
        <c:noMultiLvlLbl val="0"/>
      </c:catAx>
      <c:valAx>
        <c:axId val="237257856"/>
        <c:scaling>
          <c:orientation val="minMax"/>
          <c:max val="4000"/>
          <c:min val="-6000"/>
        </c:scaling>
        <c:delete val="0"/>
        <c:axPos val="l"/>
        <c:majorGridlines>
          <c:spPr>
            <a:ln>
              <a:prstDash val="sysDash"/>
            </a:ln>
          </c:spPr>
        </c:majorGridlines>
        <c:numFmt formatCode="General" sourceLinked="1"/>
        <c:majorTickMark val="out"/>
        <c:minorTickMark val="none"/>
        <c:tickLblPos val="nextTo"/>
        <c:spPr>
          <a:ln>
            <a:prstDash val="sysDot"/>
          </a:ln>
        </c:spPr>
        <c:txPr>
          <a:bodyPr rot="0" vert="horz"/>
          <a:lstStyle/>
          <a:p>
            <a:pPr>
              <a:defRPr sz="800" b="0" i="0" u="none" strike="noStrike" baseline="0">
                <a:solidFill>
                  <a:srgbClr val="000000"/>
                </a:solidFill>
                <a:latin typeface="Calibri"/>
                <a:ea typeface="Calibri"/>
                <a:cs typeface="Calibri"/>
              </a:defRPr>
            </a:pPr>
            <a:endParaRPr lang="en-US"/>
          </a:p>
        </c:txPr>
        <c:crossAx val="237243392"/>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oddFooter>&amp;L&amp;7Source: ONS, Crown Copyright 2019&amp;R&amp;7Transport &amp; Connectivity, Inclusive Growth Directorate,
www.birmingham.gov.uk/census, population.census@birmingham.gov.uk.
0121 303 4208 </c:oddFooter>
    </c:headerFooter>
    <c:pageMargins b="0.74803149606299213" l="0.70866141732283472" r="0.70866141732283472" t="0.74803149606299213" header="0.31496062992125984" footer="0.31496062992125984"/>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25"/>
  <sheetViews>
    <sheetView zoomScale="119" workbookViewId="0"/>
  </sheetViews>
  <sheetProtection content="1" objects="1"/>
  <pageMargins left="0.70866141732283472" right="0.70866141732283472" top="0.74803149606299213" bottom="0.74803149606299213" header="0.31496062992125984" footer="0.31496062992125984"/>
  <pageSetup paperSize="9" orientation="landscape" r:id="rId1"/>
  <headerFooter>
    <oddFooter>&amp;L&amp;7Source: ONS, Crown Copyright 2019&amp;R&amp;7Transport &amp; Connectivity, Inclusive Growth Directorate,
www.birmingham.gov.uk/census, brenda.henry@birmingham.gov.uk,
0121 303 4208</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23">
    <tabColor rgb="FF00B0F0"/>
  </sheetPr>
  <sheetViews>
    <sheetView zoomScale="119" workbookViewId="0"/>
  </sheetViews>
  <sheetProtection content="1" objects="1"/>
  <pageMargins left="0.70866141732283472" right="0.70866141732283472" top="0.74803149606299213" bottom="0.74803149606299213" header="0.31496062992125984" footer="0.31496062992125984"/>
  <pageSetup paperSize="9" orientation="landscape" r:id="rId1"/>
  <headerFooter>
    <oddFooter>&amp;L&amp;7Source: ONS, Crown Copyright 2019&amp;R&amp;7Transport &amp; Connectivity, Inclusive Growth Directorate,
www.birmingham.gov.uk/census, brenda.henry@birmingham.gov.uk,
0121 303 4208</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24">
    <tabColor rgb="FF00B0F0"/>
  </sheetPr>
  <sheetViews>
    <sheetView zoomScale="119" workbookViewId="0"/>
  </sheetViews>
  <sheetProtection content="1" objects="1"/>
  <pageMargins left="0.70866141732283472" right="0.70866141732283472" top="0.74803149606299213" bottom="0.74803149606299213" header="0.31496062992125984" footer="0.31496062992125984"/>
  <pageSetup paperSize="9" orientation="landscape" r:id="rId1"/>
  <headerFooter>
    <oddFooter>&amp;L&amp;7Source: ONS, Crown Copyright 2019&amp;R&amp;7Transport &amp; Connectivity, Inclusive Growth Directorate,
www.birmingham.gov.uk/census,
brenda.henry@birmingham.gov.uk,
0121 303 4208</oddFooter>
  </headerFooter>
  <drawing r:id="rId2"/>
</chartsheet>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chart" Target="../charts/chart29.xml"/><Relationship Id="rId4"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4"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xdr:from>
      <xdr:col>15</xdr:col>
      <xdr:colOff>19050</xdr:colOff>
      <xdr:row>2</xdr:row>
      <xdr:rowOff>9525</xdr:rowOff>
    </xdr:from>
    <xdr:to>
      <xdr:col>23</xdr:col>
      <xdr:colOff>523875</xdr:colOff>
      <xdr:row>30</xdr:row>
      <xdr:rowOff>57150</xdr:rowOff>
    </xdr:to>
    <xdr:graphicFrame macro="">
      <xdr:nvGraphicFramePr>
        <xdr:cNvPr id="2" name="Chart 2" descr="2019 International migration flows between Birmingham and other LAs in the West Midlands">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9525</xdr:colOff>
      <xdr:row>31</xdr:row>
      <xdr:rowOff>0</xdr:rowOff>
    </xdr:from>
    <xdr:to>
      <xdr:col>23</xdr:col>
      <xdr:colOff>514350</xdr:colOff>
      <xdr:row>59</xdr:row>
      <xdr:rowOff>152400</xdr:rowOff>
    </xdr:to>
    <xdr:graphicFrame macro="">
      <xdr:nvGraphicFramePr>
        <xdr:cNvPr id="3" name="Chart 4" descr="2019 Internal Migration chart">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9525</xdr:colOff>
      <xdr:row>67</xdr:row>
      <xdr:rowOff>133350</xdr:rowOff>
    </xdr:from>
    <xdr:to>
      <xdr:col>23</xdr:col>
      <xdr:colOff>514350</xdr:colOff>
      <xdr:row>87</xdr:row>
      <xdr:rowOff>85725</xdr:rowOff>
    </xdr:to>
    <xdr:graphicFrame macro="">
      <xdr:nvGraphicFramePr>
        <xdr:cNvPr id="4" name="Chart 5" descr="2019 Internal migration flows - working age">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371475</xdr:colOff>
      <xdr:row>2</xdr:row>
      <xdr:rowOff>0</xdr:rowOff>
    </xdr:from>
    <xdr:to>
      <xdr:col>31</xdr:col>
      <xdr:colOff>485775</xdr:colOff>
      <xdr:row>30</xdr:row>
      <xdr:rowOff>47625</xdr:rowOff>
    </xdr:to>
    <xdr:graphicFrame macro="">
      <xdr:nvGraphicFramePr>
        <xdr:cNvPr id="5" name="Chart 7" descr="2019 Internal migration inflows - Birmingham">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9525</xdr:colOff>
      <xdr:row>88</xdr:row>
      <xdr:rowOff>9525</xdr:rowOff>
    </xdr:from>
    <xdr:to>
      <xdr:col>23</xdr:col>
      <xdr:colOff>514350</xdr:colOff>
      <xdr:row>107</xdr:row>
      <xdr:rowOff>152400</xdr:rowOff>
    </xdr:to>
    <xdr:graphicFrame macro="">
      <xdr:nvGraphicFramePr>
        <xdr:cNvPr id="6" name="Chart 8" descr="2019 Internal migration flows - Children">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390525</xdr:colOff>
      <xdr:row>31</xdr:row>
      <xdr:rowOff>9525</xdr:rowOff>
    </xdr:from>
    <xdr:to>
      <xdr:col>31</xdr:col>
      <xdr:colOff>504825</xdr:colOff>
      <xdr:row>60</xdr:row>
      <xdr:rowOff>19050</xdr:rowOff>
    </xdr:to>
    <xdr:graphicFrame macro="">
      <xdr:nvGraphicFramePr>
        <xdr:cNvPr id="7" name="Chart 9" descr="2019 Internal migration outflows ">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361950</xdr:colOff>
      <xdr:row>67</xdr:row>
      <xdr:rowOff>142875</xdr:rowOff>
    </xdr:from>
    <xdr:to>
      <xdr:col>31</xdr:col>
      <xdr:colOff>533400</xdr:colOff>
      <xdr:row>87</xdr:row>
      <xdr:rowOff>38100</xdr:rowOff>
    </xdr:to>
    <xdr:graphicFrame macro="">
      <xdr:nvGraphicFramePr>
        <xdr:cNvPr id="8" name="Chart 7" descr="2019 Internal migration inflows - Birmingham">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361950</xdr:colOff>
      <xdr:row>88</xdr:row>
      <xdr:rowOff>0</xdr:rowOff>
    </xdr:from>
    <xdr:to>
      <xdr:col>31</xdr:col>
      <xdr:colOff>533400</xdr:colOff>
      <xdr:row>107</xdr:row>
      <xdr:rowOff>142875</xdr:rowOff>
    </xdr:to>
    <xdr:graphicFrame macro="">
      <xdr:nvGraphicFramePr>
        <xdr:cNvPr id="9" name="Chart 9" descr="2019 Internal migration inflows">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133350</xdr:colOff>
      <xdr:row>2</xdr:row>
      <xdr:rowOff>9525</xdr:rowOff>
    </xdr:from>
    <xdr:to>
      <xdr:col>24</xdr:col>
      <xdr:colOff>28575</xdr:colOff>
      <xdr:row>30</xdr:row>
      <xdr:rowOff>57150</xdr:rowOff>
    </xdr:to>
    <xdr:graphicFrame macro="">
      <xdr:nvGraphicFramePr>
        <xdr:cNvPr id="1848577" name="Chart 2" descr="2018 Internal migration flows">
          <a:extLst>
            <a:ext uri="{FF2B5EF4-FFF2-40B4-BE49-F238E27FC236}">
              <a16:creationId xmlns:a16="http://schemas.microsoft.com/office/drawing/2014/main" id="{00000000-0008-0000-0E00-00000135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142875</xdr:colOff>
      <xdr:row>31</xdr:row>
      <xdr:rowOff>9525</xdr:rowOff>
    </xdr:from>
    <xdr:to>
      <xdr:col>24</xdr:col>
      <xdr:colOff>38100</xdr:colOff>
      <xdr:row>59</xdr:row>
      <xdr:rowOff>161925</xdr:rowOff>
    </xdr:to>
    <xdr:graphicFrame macro="">
      <xdr:nvGraphicFramePr>
        <xdr:cNvPr id="1848578" name="Chart 4" descr="2018 Internal migration flow - pensioners">
          <a:extLst>
            <a:ext uri="{FF2B5EF4-FFF2-40B4-BE49-F238E27FC236}">
              <a16:creationId xmlns:a16="http://schemas.microsoft.com/office/drawing/2014/main" id="{00000000-0008-0000-0E00-00000235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171450</xdr:colOff>
      <xdr:row>64</xdr:row>
      <xdr:rowOff>133350</xdr:rowOff>
    </xdr:from>
    <xdr:to>
      <xdr:col>24</xdr:col>
      <xdr:colOff>66675</xdr:colOff>
      <xdr:row>84</xdr:row>
      <xdr:rowOff>85725</xdr:rowOff>
    </xdr:to>
    <xdr:graphicFrame macro="">
      <xdr:nvGraphicFramePr>
        <xdr:cNvPr id="1848579" name="Chart 5" descr="2018 Internal migration flows = working age">
          <a:extLst>
            <a:ext uri="{FF2B5EF4-FFF2-40B4-BE49-F238E27FC236}">
              <a16:creationId xmlns:a16="http://schemas.microsoft.com/office/drawing/2014/main" id="{00000000-0008-0000-0E00-00000335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228600</xdr:colOff>
      <xdr:row>2</xdr:row>
      <xdr:rowOff>0</xdr:rowOff>
    </xdr:from>
    <xdr:to>
      <xdr:col>32</xdr:col>
      <xdr:colOff>342900</xdr:colOff>
      <xdr:row>30</xdr:row>
      <xdr:rowOff>47625</xdr:rowOff>
    </xdr:to>
    <xdr:graphicFrame macro="">
      <xdr:nvGraphicFramePr>
        <xdr:cNvPr id="1848580" name="Chart 7" descr="2018 Internal migration inflows">
          <a:extLst>
            <a:ext uri="{FF2B5EF4-FFF2-40B4-BE49-F238E27FC236}">
              <a16:creationId xmlns:a16="http://schemas.microsoft.com/office/drawing/2014/main" id="{00000000-0008-0000-0E00-00000435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161925</xdr:colOff>
      <xdr:row>85</xdr:row>
      <xdr:rowOff>28575</xdr:rowOff>
    </xdr:from>
    <xdr:to>
      <xdr:col>24</xdr:col>
      <xdr:colOff>57150</xdr:colOff>
      <xdr:row>104</xdr:row>
      <xdr:rowOff>171450</xdr:rowOff>
    </xdr:to>
    <xdr:graphicFrame macro="">
      <xdr:nvGraphicFramePr>
        <xdr:cNvPr id="1848581" name="Chart 8" descr="2018 Internal migration - Children">
          <a:extLst>
            <a:ext uri="{FF2B5EF4-FFF2-40B4-BE49-F238E27FC236}">
              <a16:creationId xmlns:a16="http://schemas.microsoft.com/office/drawing/2014/main" id="{00000000-0008-0000-0E00-00000535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238125</xdr:colOff>
      <xdr:row>31</xdr:row>
      <xdr:rowOff>9525</xdr:rowOff>
    </xdr:from>
    <xdr:to>
      <xdr:col>32</xdr:col>
      <xdr:colOff>352425</xdr:colOff>
      <xdr:row>60</xdr:row>
      <xdr:rowOff>19050</xdr:rowOff>
    </xdr:to>
    <xdr:graphicFrame macro="">
      <xdr:nvGraphicFramePr>
        <xdr:cNvPr id="1848582" name="Chart 9" descr="2018 Internal migration ">
          <a:extLst>
            <a:ext uri="{FF2B5EF4-FFF2-40B4-BE49-F238E27FC236}">
              <a16:creationId xmlns:a16="http://schemas.microsoft.com/office/drawing/2014/main" id="{00000000-0008-0000-0E00-00000635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228600</xdr:colOff>
      <xdr:row>65</xdr:row>
      <xdr:rowOff>9525</xdr:rowOff>
    </xdr:from>
    <xdr:to>
      <xdr:col>32</xdr:col>
      <xdr:colOff>400050</xdr:colOff>
      <xdr:row>84</xdr:row>
      <xdr:rowOff>95250</xdr:rowOff>
    </xdr:to>
    <xdr:graphicFrame macro="">
      <xdr:nvGraphicFramePr>
        <xdr:cNvPr id="1848583" name="Chart 7" descr="2018 Internal migration inflows">
          <a:extLst>
            <a:ext uri="{FF2B5EF4-FFF2-40B4-BE49-F238E27FC236}">
              <a16:creationId xmlns:a16="http://schemas.microsoft.com/office/drawing/2014/main" id="{00000000-0008-0000-0E00-00000735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238125</xdr:colOff>
      <xdr:row>85</xdr:row>
      <xdr:rowOff>0</xdr:rowOff>
    </xdr:from>
    <xdr:to>
      <xdr:col>32</xdr:col>
      <xdr:colOff>409575</xdr:colOff>
      <xdr:row>104</xdr:row>
      <xdr:rowOff>142875</xdr:rowOff>
    </xdr:to>
    <xdr:graphicFrame macro="">
      <xdr:nvGraphicFramePr>
        <xdr:cNvPr id="1848584" name="Chart 9" descr="2018 Internal migration ">
          <a:extLst>
            <a:ext uri="{FF2B5EF4-FFF2-40B4-BE49-F238E27FC236}">
              <a16:creationId xmlns:a16="http://schemas.microsoft.com/office/drawing/2014/main" id="{00000000-0008-0000-0E00-00000835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23745</xdr:colOff>
      <xdr:row>2</xdr:row>
      <xdr:rowOff>133350</xdr:rowOff>
    </xdr:from>
    <xdr:to>
      <xdr:col>22</xdr:col>
      <xdr:colOff>503805</xdr:colOff>
      <xdr:row>29</xdr:row>
      <xdr:rowOff>76200</xdr:rowOff>
    </xdr:to>
    <xdr:graphicFrame macro="">
      <xdr:nvGraphicFramePr>
        <xdr:cNvPr id="2" name="Chart 2" descr="Bar chart showing the estimates of the people moving between Birmingham and other local authorities in the West Midlands region between 2019 and 2020.bar chart of 2020 internal migration flows between Birmingham and other local authorities in the West Midlands region.">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14356</xdr:colOff>
      <xdr:row>31</xdr:row>
      <xdr:rowOff>40006</xdr:rowOff>
    </xdr:from>
    <xdr:to>
      <xdr:col>22</xdr:col>
      <xdr:colOff>511561</xdr:colOff>
      <xdr:row>60</xdr:row>
      <xdr:rowOff>46877</xdr:rowOff>
    </xdr:to>
    <xdr:graphicFrame macro="">
      <xdr:nvGraphicFramePr>
        <xdr:cNvPr id="3" name="Chart 4" descr="Bar chart showing the estimates of the number of pensioners moving between Birmingham and other local authorities in the West Midlands region between 2019 and 2020.">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30481</xdr:colOff>
      <xdr:row>65</xdr:row>
      <xdr:rowOff>11091</xdr:rowOff>
    </xdr:from>
    <xdr:to>
      <xdr:col>22</xdr:col>
      <xdr:colOff>506731</xdr:colOff>
      <xdr:row>84</xdr:row>
      <xdr:rowOff>68376</xdr:rowOff>
    </xdr:to>
    <xdr:graphicFrame macro="">
      <xdr:nvGraphicFramePr>
        <xdr:cNvPr id="4" name="Chart 5" descr="Bar chart showing the estimates of the number of working age population moving between Birmingham and other local authorities in the West Midlands region.">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30207</xdr:colOff>
      <xdr:row>3</xdr:row>
      <xdr:rowOff>17009</xdr:rowOff>
    </xdr:from>
    <xdr:to>
      <xdr:col>31</xdr:col>
      <xdr:colOff>469786</xdr:colOff>
      <xdr:row>29</xdr:row>
      <xdr:rowOff>94400</xdr:rowOff>
    </xdr:to>
    <xdr:graphicFrame macro="">
      <xdr:nvGraphicFramePr>
        <xdr:cNvPr id="5" name="Chart 7" descr="Bar chart showing migration inflows to Birmingham from other local authorities in the West Midlands region by broad age groups.">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36059</xdr:colOff>
      <xdr:row>84</xdr:row>
      <xdr:rowOff>173149</xdr:rowOff>
    </xdr:from>
    <xdr:to>
      <xdr:col>22</xdr:col>
      <xdr:colOff>444137</xdr:colOff>
      <xdr:row>103</xdr:row>
      <xdr:rowOff>119947</xdr:rowOff>
    </xdr:to>
    <xdr:graphicFrame macro="">
      <xdr:nvGraphicFramePr>
        <xdr:cNvPr id="6" name="Chart 8" descr="Bar chart showing the estimates of the number of children moving between Birmingham and other local authorities in the West Midlands region between 2019 and 2020.">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35921</xdr:colOff>
      <xdr:row>31</xdr:row>
      <xdr:rowOff>35175</xdr:rowOff>
    </xdr:from>
    <xdr:to>
      <xdr:col>31</xdr:col>
      <xdr:colOff>439306</xdr:colOff>
      <xdr:row>60</xdr:row>
      <xdr:rowOff>59531</xdr:rowOff>
    </xdr:to>
    <xdr:graphicFrame macro="">
      <xdr:nvGraphicFramePr>
        <xdr:cNvPr id="7" name="Chart 9" descr="Bar chart showing migration outflows to Birmingham from other local authorities in the West Midlands region by broad age groups.">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33406</xdr:colOff>
      <xdr:row>65</xdr:row>
      <xdr:rowOff>37827</xdr:rowOff>
    </xdr:from>
    <xdr:to>
      <xdr:col>31</xdr:col>
      <xdr:colOff>512173</xdr:colOff>
      <xdr:row>84</xdr:row>
      <xdr:rowOff>72933</xdr:rowOff>
    </xdr:to>
    <xdr:graphicFrame macro="">
      <xdr:nvGraphicFramePr>
        <xdr:cNvPr id="8" name="Chart 7" descr="Bar chart showing migration inflows to Birmingham from regions (not including the West Midlands) by broad age groups.">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36807</xdr:colOff>
      <xdr:row>85</xdr:row>
      <xdr:rowOff>270</xdr:rowOff>
    </xdr:from>
    <xdr:to>
      <xdr:col>31</xdr:col>
      <xdr:colOff>541019</xdr:colOff>
      <xdr:row>103</xdr:row>
      <xdr:rowOff>153963</xdr:rowOff>
    </xdr:to>
    <xdr:graphicFrame macro="">
      <xdr:nvGraphicFramePr>
        <xdr:cNvPr id="9" name="Chart 9" descr="Bar chart showing migration outflows from Birmingham to other English regions and Wales.">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17010</xdr:colOff>
      <xdr:row>49</xdr:row>
      <xdr:rowOff>123756</xdr:rowOff>
    </xdr:from>
    <xdr:to>
      <xdr:col>13</xdr:col>
      <xdr:colOff>1769</xdr:colOff>
      <xdr:row>53</xdr:row>
      <xdr:rowOff>51027</xdr:rowOff>
    </xdr:to>
    <xdr:sp macro="" textlink="">
      <xdr:nvSpPr>
        <xdr:cNvPr id="10" name="TextBox 9" descr="There were net outflows to all other West Midlands LAs except for Coventry and Stoke on Trent.  The greatest outflows were to Solihull, Sandwell and Walsall.">
          <a:extLst>
            <a:ext uri="{FF2B5EF4-FFF2-40B4-BE49-F238E27FC236}">
              <a16:creationId xmlns:a16="http://schemas.microsoft.com/office/drawing/2014/main" id="{047F8A92-E50C-4347-83ED-807D7C9F3DD0}"/>
            </a:ext>
            <a:ext uri="{C183D7F6-B498-43B3-948B-1728B52AA6E4}">
              <adec:decorative xmlns:adec="http://schemas.microsoft.com/office/drawing/2017/decorative" val="0"/>
            </a:ext>
          </a:extLst>
        </xdr:cNvPr>
        <xdr:cNvSpPr txBox="1"/>
      </xdr:nvSpPr>
      <xdr:spPr>
        <a:xfrm>
          <a:off x="17010" y="6842283"/>
          <a:ext cx="5827326" cy="582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Calibri" panose="020F0502020204030204" pitchFamily="34" charset="0"/>
              <a:cs typeface="Calibri" panose="020F0502020204030204" pitchFamily="34" charset="0"/>
            </a:rPr>
            <a:t>There were net outflows to all other West Midlands LAs except for Coventry (+180) and Stoke on Trent (+60).   The greatest net outflows were to Solihull (-2,560), Sandwell (-1,800) and Walsall (-1,520). For pensioners the greatest net outflows were to Bromsgrove (-140) and to Solihull(-810) for children.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457199</xdr:colOff>
      <xdr:row>31</xdr:row>
      <xdr:rowOff>180974</xdr:rowOff>
    </xdr:from>
    <xdr:to>
      <xdr:col>15</xdr:col>
      <xdr:colOff>166649</xdr:colOff>
      <xdr:row>46</xdr:row>
      <xdr:rowOff>31949</xdr:rowOff>
    </xdr:to>
    <xdr:graphicFrame macro="">
      <xdr:nvGraphicFramePr>
        <xdr:cNvPr id="1187096" name="Chart 2" descr="This chart shows internal migration inflow, outflow and net flow of people to and from Birmingham between 2002 and 2019 for s for children." title="2002 to 2019 Internal migration flows - children">
          <a:extLst>
            <a:ext uri="{FF2B5EF4-FFF2-40B4-BE49-F238E27FC236}">
              <a16:creationId xmlns:a16="http://schemas.microsoft.com/office/drawing/2014/main" id="{00000000-0008-0000-0300-0000181D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80013</xdr:colOff>
      <xdr:row>47</xdr:row>
      <xdr:rowOff>1907</xdr:rowOff>
    </xdr:from>
    <xdr:to>
      <xdr:col>7</xdr:col>
      <xdr:colOff>412434</xdr:colOff>
      <xdr:row>61</xdr:row>
      <xdr:rowOff>52390</xdr:rowOff>
    </xdr:to>
    <xdr:graphicFrame macro="">
      <xdr:nvGraphicFramePr>
        <xdr:cNvPr id="1187097" name="Chart 3" descr="This chart shows internal migration inflow, outflows and net flows of people to and from Birmingham between 2002 and 2019 for the working age population." title="2002 to 2019 Internal migration flows -16 to 64">
          <a:extLst>
            <a:ext uri="{FF2B5EF4-FFF2-40B4-BE49-F238E27FC236}">
              <a16:creationId xmlns:a16="http://schemas.microsoft.com/office/drawing/2014/main" id="{00000000-0008-0000-0300-0000191D12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476250</xdr:colOff>
      <xdr:row>47</xdr:row>
      <xdr:rowOff>0</xdr:rowOff>
    </xdr:from>
    <xdr:to>
      <xdr:col>15</xdr:col>
      <xdr:colOff>185700</xdr:colOff>
      <xdr:row>61</xdr:row>
      <xdr:rowOff>51000</xdr:rowOff>
    </xdr:to>
    <xdr:graphicFrame macro="">
      <xdr:nvGraphicFramePr>
        <xdr:cNvPr id="1187098" name="Chart 4" descr="This chart shows internal migration inflow, outflow and net flow of people to and from Birmingham between 2002 and 2019 for pensioners." title="2002 to 2019 Internal migration flows - pensioners">
          <a:extLst>
            <a:ext uri="{FF2B5EF4-FFF2-40B4-BE49-F238E27FC236}">
              <a16:creationId xmlns:a16="http://schemas.microsoft.com/office/drawing/2014/main" id="{00000000-0008-0000-0300-00001A1D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31</xdr:row>
      <xdr:rowOff>171452</xdr:rowOff>
    </xdr:from>
    <xdr:to>
      <xdr:col>7</xdr:col>
      <xdr:colOff>389571</xdr:colOff>
      <xdr:row>46</xdr:row>
      <xdr:rowOff>40960</xdr:rowOff>
    </xdr:to>
    <xdr:graphicFrame macro="">
      <xdr:nvGraphicFramePr>
        <xdr:cNvPr id="1187099" name="Chart 5" descr="This chart shows internal migration inflow, outflow and net flow of people to and from Birmingham between 2002 and 2019 for  for children." title="2002 to 2019 Internal migration flows">
          <a:extLst>
            <a:ext uri="{FF2B5EF4-FFF2-40B4-BE49-F238E27FC236}">
              <a16:creationId xmlns:a16="http://schemas.microsoft.com/office/drawing/2014/main" id="{00000000-0008-0000-0300-00001B1D12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81915</xdr:colOff>
      <xdr:row>1</xdr:row>
      <xdr:rowOff>146685</xdr:rowOff>
    </xdr:from>
    <xdr:to>
      <xdr:col>26</xdr:col>
      <xdr:colOff>415290</xdr:colOff>
      <xdr:row>22</xdr:row>
      <xdr:rowOff>137160</xdr:rowOff>
    </xdr:to>
    <xdr:graphicFrame macro="">
      <xdr:nvGraphicFramePr>
        <xdr:cNvPr id="1187100" name="Chart 5" descr="This chart shows internal migration inflow, outflows and net flows of people to and from Birmingham between 2002 and 2019." title="2002 to 2019 Internal migration flows - Birmingham">
          <a:extLst>
            <a:ext uri="{FF2B5EF4-FFF2-40B4-BE49-F238E27FC236}">
              <a16:creationId xmlns:a16="http://schemas.microsoft.com/office/drawing/2014/main" id="{00000000-0008-0000-0300-00001C1D12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34</xdr:row>
      <xdr:rowOff>190500</xdr:rowOff>
    </xdr:from>
    <xdr:to>
      <xdr:col>8</xdr:col>
      <xdr:colOff>219075</xdr:colOff>
      <xdr:row>50</xdr:row>
      <xdr:rowOff>152400</xdr:rowOff>
    </xdr:to>
    <xdr:graphicFrame macro="">
      <xdr:nvGraphicFramePr>
        <xdr:cNvPr id="204357" name="Chart 2" descr="This chart shows internal migration inflow, outflow and net flow rates for people moving to and from Birmingham between 2002 and 2019." title="2002 to 2019 migration rates - children">
          <a:extLst>
            <a:ext uri="{FF2B5EF4-FFF2-40B4-BE49-F238E27FC236}">
              <a16:creationId xmlns:a16="http://schemas.microsoft.com/office/drawing/2014/main" id="{00000000-0008-0000-0500-0000451E0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219075</xdr:colOff>
      <xdr:row>34</xdr:row>
      <xdr:rowOff>190500</xdr:rowOff>
    </xdr:from>
    <xdr:to>
      <xdr:col>16</xdr:col>
      <xdr:colOff>390525</xdr:colOff>
      <xdr:row>50</xdr:row>
      <xdr:rowOff>152400</xdr:rowOff>
    </xdr:to>
    <xdr:graphicFrame macro="">
      <xdr:nvGraphicFramePr>
        <xdr:cNvPr id="204358" name="Chart 3" descr="This chart shows internal migration inflow, outflow and net flow rates for people moving to and from Birmingham between 2002 and 2019 for the working age population." title="2002 to 2019 Internal migration rates - working age ">
          <a:extLst>
            <a:ext uri="{FF2B5EF4-FFF2-40B4-BE49-F238E27FC236}">
              <a16:creationId xmlns:a16="http://schemas.microsoft.com/office/drawing/2014/main" id="{00000000-0008-0000-0500-0000461E0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51</xdr:row>
      <xdr:rowOff>0</xdr:rowOff>
    </xdr:from>
    <xdr:to>
      <xdr:col>8</xdr:col>
      <xdr:colOff>200025</xdr:colOff>
      <xdr:row>66</xdr:row>
      <xdr:rowOff>161925</xdr:rowOff>
    </xdr:to>
    <xdr:graphicFrame macro="">
      <xdr:nvGraphicFramePr>
        <xdr:cNvPr id="204359" name="Chart 4" descr="This chart shows internal migration inflow, outflow and net flow rates for people moving to and from Birmingham between 2002 and 2019 for pensioners." title="2002 to 2019 Internal migration rates - over 65's">
          <a:extLst>
            <a:ext uri="{FF2B5EF4-FFF2-40B4-BE49-F238E27FC236}">
              <a16:creationId xmlns:a16="http://schemas.microsoft.com/office/drawing/2014/main" id="{00000000-0008-0000-0500-0000471E0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238125</xdr:colOff>
      <xdr:row>51</xdr:row>
      <xdr:rowOff>0</xdr:rowOff>
    </xdr:from>
    <xdr:to>
      <xdr:col>16</xdr:col>
      <xdr:colOff>371475</xdr:colOff>
      <xdr:row>66</xdr:row>
      <xdr:rowOff>161925</xdr:rowOff>
    </xdr:to>
    <xdr:graphicFrame macro="">
      <xdr:nvGraphicFramePr>
        <xdr:cNvPr id="204360" name="Chart 5" descr="This chart shows internal migration inflow, outflow and net flow rates for people moving to and from Birmingham between 2002 and 2019." title="2002 to 2019 Internal migration rates">
          <a:extLst>
            <a:ext uri="{FF2B5EF4-FFF2-40B4-BE49-F238E27FC236}">
              <a16:creationId xmlns:a16="http://schemas.microsoft.com/office/drawing/2014/main" id="{00000000-0008-0000-0500-0000481E0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0" y="0"/>
    <xdr:ext cx="9260861" cy="6067185"/>
    <xdr:graphicFrame macro="">
      <xdr:nvGraphicFramePr>
        <xdr:cNvPr id="2" name="Chart 1" descr="This chart shows internal migration inflow, outflows and net flows of people to and from Birmingham between 2002 and 2019.">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11606092" cy="7603992"/>
    <xdr:graphicFrame macro="">
      <xdr:nvGraphicFramePr>
        <xdr:cNvPr id="2" name="Chart 1" descr="line chart of 2019 to 2020 in migration rates for Birmingham">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11606092" cy="7603992"/>
    <xdr:graphicFrame macro="">
      <xdr:nvGraphicFramePr>
        <xdr:cNvPr id="2" name="Chart 1" descr="Line chart of 2019 to 2002 migration rates for Birmingham">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6</xdr:col>
      <xdr:colOff>276220</xdr:colOff>
      <xdr:row>39</xdr:row>
      <xdr:rowOff>180969</xdr:rowOff>
    </xdr:from>
    <xdr:to>
      <xdr:col>19</xdr:col>
      <xdr:colOff>375100</xdr:colOff>
      <xdr:row>65</xdr:row>
      <xdr:rowOff>61230</xdr:rowOff>
    </xdr:to>
    <xdr:graphicFrame macro="">
      <xdr:nvGraphicFramePr>
        <xdr:cNvPr id="2" name="Chart 1" descr="2019 to 2020 Internal migration between Birmingham and other local authorities">
          <a:extLst>
            <a:ext uri="{FF2B5EF4-FFF2-40B4-BE49-F238E27FC236}">
              <a16:creationId xmlns:a16="http://schemas.microsoft.com/office/drawing/2014/main" id="{00000000-0008-0000-2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M345" totalsRowShown="0" headerRowDxfId="79" tableBorderDxfId="78" headerRowCellStyle="Normal 2 6">
  <tableColumns count="13">
    <tableColumn id="1" xr3:uid="{00000000-0010-0000-0000-000001000000}" name="LA Name" dataDxfId="77" dataCellStyle="Normal 2 6">
      <calculatedColumnFormula>'2019 CN All (unround)'!A5</calculatedColumnFormula>
    </tableColumn>
    <tableColumn id="2" xr3:uid="{00000000-0010-0000-0000-000002000000}" name="Inflow:    0-15" dataDxfId="76" dataCellStyle="Normal 2 6">
      <calculatedColumnFormula>ROUND('2019 CN All (unround)'!B5,-1)</calculatedColumnFormula>
    </tableColumn>
    <tableColumn id="3" xr3:uid="{00000000-0010-0000-0000-000003000000}" name="Inflow: 16-64" dataDxfId="75" dataCellStyle="Normal 2 6">
      <calculatedColumnFormula>ROUND('2019 CN All (unround)'!C5,-1)</calculatedColumnFormula>
    </tableColumn>
    <tableColumn id="4" xr3:uid="{00000000-0010-0000-0000-000004000000}" name="Inflow: 65+" dataDxfId="74" dataCellStyle="Normal 2 6">
      <calculatedColumnFormula>ROUND('2019 CN All (unround)'!D5,-1)</calculatedColumnFormula>
    </tableColumn>
    <tableColumn id="5" xr3:uid="{00000000-0010-0000-0000-000005000000}" name="Inflow: all" dataDxfId="73" dataCellStyle="Normal 2 6">
      <calculatedColumnFormula>ROUND('2019 CN All (unround)'!E5,-1)</calculatedColumnFormula>
    </tableColumn>
    <tableColumn id="6" xr3:uid="{00000000-0010-0000-0000-000006000000}" name="Outlfow: 0-15" dataDxfId="72" dataCellStyle="Normal 2 6">
      <calculatedColumnFormula>ROUND('2019 CN All (unround)'!F5,-1)</calculatedColumnFormula>
    </tableColumn>
    <tableColumn id="7" xr3:uid="{00000000-0010-0000-0000-000007000000}" name="Outflow: 16-64" dataDxfId="71" dataCellStyle="Normal 2 6">
      <calculatedColumnFormula>ROUND('2019 CN All (unround)'!G5,-1)</calculatedColumnFormula>
    </tableColumn>
    <tableColumn id="8" xr3:uid="{00000000-0010-0000-0000-000008000000}" name="Outflow: 65+" dataDxfId="70" dataCellStyle="Normal 2 6">
      <calculatedColumnFormula>ROUND('2019 CN All (unround)'!H5,-1)</calculatedColumnFormula>
    </tableColumn>
    <tableColumn id="9" xr3:uid="{00000000-0010-0000-0000-000009000000}" name="Outflow: all" dataDxfId="69" dataCellStyle="Normal 2 6">
      <calculatedColumnFormula>ROUND('2019 CN All (unround)'!I5,-1)</calculatedColumnFormula>
    </tableColumn>
    <tableColumn id="10" xr3:uid="{00000000-0010-0000-0000-00000A000000}" name="Netflow: 0-15" dataDxfId="68" dataCellStyle="Normal 2 6">
      <calculatedColumnFormula>ROUND('2019 CN All (unround)'!J5,-1)</calculatedColumnFormula>
    </tableColumn>
    <tableColumn id="11" xr3:uid="{00000000-0010-0000-0000-00000B000000}" name="Netflow: 16-64" dataDxfId="67" dataCellStyle="Normal 2 6">
      <calculatedColumnFormula>ROUND('2019 CN All (unround)'!K5,-1)</calculatedColumnFormula>
    </tableColumn>
    <tableColumn id="12" xr3:uid="{00000000-0010-0000-0000-00000C000000}" name="Netflow: 65+" dataDxfId="66" dataCellStyle="Normal 2 6">
      <calculatedColumnFormula>ROUND('2019 CN All (unround)'!L5,-1)</calculatedColumnFormula>
    </tableColumn>
    <tableColumn id="13" xr3:uid="{00000000-0010-0000-0000-00000D000000}" name="Netflow: all" dataDxfId="65" dataCellStyle="Normal 2 6">
      <calculatedColumnFormula>ROUND('2019 CN All (unround)'!M5,-1)</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M21" totalsRowShown="0" headerRowDxfId="64" headerRowBorderDxfId="63" tableBorderDxfId="62">
  <tableColumns count="13">
    <tableColumn id="1" xr3:uid="{00000000-0010-0000-0100-000001000000}" name="Year" dataDxfId="61"/>
    <tableColumn id="2" xr3:uid="{00000000-0010-0000-0100-000002000000}" name="Inflow:    0-15" dataDxfId="60"/>
    <tableColumn id="3" xr3:uid="{00000000-0010-0000-0100-000003000000}" name="Outflow:  0-15" dataDxfId="59"/>
    <tableColumn id="4" xr3:uid="{00000000-0010-0000-0100-000004000000}" name="Netflow:0-15" dataDxfId="58"/>
    <tableColumn id="5" xr3:uid="{00000000-0010-0000-0100-000005000000}" name="Inflow: 16-64" dataDxfId="57"/>
    <tableColumn id="6" xr3:uid="{00000000-0010-0000-0100-000006000000}" name="Outflow: 16-64 " dataDxfId="56"/>
    <tableColumn id="7" xr3:uid="{00000000-0010-0000-0100-000007000000}" name="Netflow: 16-64" dataDxfId="55"/>
    <tableColumn id="8" xr3:uid="{00000000-0010-0000-0100-000008000000}" name="Inflow: 65+ " dataDxfId="54"/>
    <tableColumn id="9" xr3:uid="{00000000-0010-0000-0100-000009000000}" name="Outflow: 65+" dataDxfId="53"/>
    <tableColumn id="10" xr3:uid="{00000000-0010-0000-0100-00000A000000}" name="Netflow: 65+" dataDxfId="52"/>
    <tableColumn id="11" xr3:uid="{00000000-0010-0000-0100-00000B000000}" name="Inflow: All" dataDxfId="51"/>
    <tableColumn id="12" xr3:uid="{00000000-0010-0000-0100-00000C000000}" name="Outflow: All" dataDxfId="50"/>
    <tableColumn id="13" xr3:uid="{00000000-0010-0000-0100-00000D000000}" name="Netflow: All" dataDxfId="4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3:Q22" totalsRowShown="0" headerRowBorderDxfId="48" tableBorderDxfId="47">
  <tableColumns count="17">
    <tableColumn id="1" xr3:uid="{00000000-0010-0000-0200-000001000000}" name="Year" dataDxfId="46"/>
    <tableColumn id="2" xr3:uid="{00000000-0010-0000-0200-000002000000}" name="Inflow:  0-15" dataDxfId="45">
      <calculatedColumnFormula>'workings rates'!P4</calculatedColumnFormula>
    </tableColumn>
    <tableColumn id="3" xr3:uid="{00000000-0010-0000-0200-000003000000}" name="Outflow:  0-15" dataDxfId="44">
      <calculatedColumnFormula>-'workings rates'!Q4</calculatedColumnFormula>
    </tableColumn>
    <tableColumn id="4" xr3:uid="{00000000-0010-0000-0200-000004000000}" name="Netflow:0-15" dataDxfId="43">
      <calculatedColumnFormula>'workings rates'!R4</calculatedColumnFormula>
    </tableColumn>
    <tableColumn id="5" xr3:uid="{00000000-0010-0000-0200-000005000000}" name="Turnover:0-15" dataDxfId="42">
      <calculatedColumnFormula>'workings rates'!S4</calculatedColumnFormula>
    </tableColumn>
    <tableColumn id="6" xr3:uid="{00000000-0010-0000-0200-000006000000}" name="Inflow: 16-64" dataDxfId="41">
      <calculatedColumnFormula>'workings rates'!T4</calculatedColumnFormula>
    </tableColumn>
    <tableColumn id="7" xr3:uid="{00000000-0010-0000-0200-000007000000}" name="Outflow: 16-64 " dataDxfId="40">
      <calculatedColumnFormula>-'workings rates'!U4</calculatedColumnFormula>
    </tableColumn>
    <tableColumn id="8" xr3:uid="{00000000-0010-0000-0200-000008000000}" name="Netflow: 16-64" dataDxfId="39">
      <calculatedColumnFormula>'workings rates'!V4</calculatedColumnFormula>
    </tableColumn>
    <tableColumn id="9" xr3:uid="{00000000-0010-0000-0200-000009000000}" name="Turnover:16-64" dataDxfId="38">
      <calculatedColumnFormula>'workings rates'!W4</calculatedColumnFormula>
    </tableColumn>
    <tableColumn id="10" xr3:uid="{00000000-0010-0000-0200-00000A000000}" name="Inflow: 65+ " dataDxfId="37">
      <calculatedColumnFormula>'workings rates'!X4</calculatedColumnFormula>
    </tableColumn>
    <tableColumn id="11" xr3:uid="{00000000-0010-0000-0200-00000B000000}" name="Outflow: 65+" dataDxfId="36">
      <calculatedColumnFormula>-'workings rates'!Y4</calculatedColumnFormula>
    </tableColumn>
    <tableColumn id="12" xr3:uid="{00000000-0010-0000-0200-00000C000000}" name="Netflow: 65+" dataDxfId="35">
      <calculatedColumnFormula>'workings rates'!Z4</calculatedColumnFormula>
    </tableColumn>
    <tableColumn id="13" xr3:uid="{00000000-0010-0000-0200-00000D000000}" name="Turnover65+" dataDxfId="34">
      <calculatedColumnFormula>'workings rates'!AA4</calculatedColumnFormula>
    </tableColumn>
    <tableColumn id="14" xr3:uid="{00000000-0010-0000-0200-00000E000000}" name="Inflow: All " dataDxfId="33">
      <calculatedColumnFormula>'workings rates'!AB4</calculatedColumnFormula>
    </tableColumn>
    <tableColumn id="15" xr3:uid="{00000000-0010-0000-0200-00000F000000}" name="Outflow: All" dataDxfId="32">
      <calculatedColumnFormula>-'workings rates'!AC4</calculatedColumnFormula>
    </tableColumn>
    <tableColumn id="16" xr3:uid="{00000000-0010-0000-0200-000010000000}" name="Netflow: All" dataDxfId="31">
      <calculatedColumnFormula>'workings rates'!AD4</calculatedColumnFormula>
    </tableColumn>
    <tableColumn id="17" xr3:uid="{00000000-0010-0000-0200-000011000000}" name="Turnover: All" dataDxfId="30">
      <calculatedColumnFormula>'workings rates'!AE4</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8:M49" totalsRowShown="0" headerRowDxfId="29" tableBorderDxfId="28">
  <tableColumns count="13">
    <tableColumn id="1" xr3:uid="{00000000-0010-0000-0300-000001000000}" name="Area" dataDxfId="27"/>
    <tableColumn id="2" xr3:uid="{00000000-0010-0000-0300-000002000000}" name="Inflow:    0-15" dataDxfId="26">
      <calculatedColumnFormula>'2011'!B5+'2012'!B5+'2013'!B5+'2014'!B5+'2015'!B5+'2016'!B5+'2017'!B5+'2018'!B5+'2019'!B5+'2020 orgin_destination'!B5</calculatedColumnFormula>
    </tableColumn>
    <tableColumn id="3" xr3:uid="{00000000-0010-0000-0300-000003000000}" name="Outflow:  0-15" dataDxfId="25">
      <calculatedColumnFormula>'2011'!C5+'2012'!C5+'2013'!C5+'2014'!C5+'2015'!C5+'2016'!C5+'2017'!C5+'2018'!C5+'2019'!C5+'2020 orgin_destination'!C5</calculatedColumnFormula>
    </tableColumn>
    <tableColumn id="4" xr3:uid="{00000000-0010-0000-0300-000004000000}" name="Netflow:  0-15" dataDxfId="24">
      <calculatedColumnFormula>'2011'!D5+'2012'!D5+'2013'!D5+'2014'!D5+'2015'!D5+'2016'!D5+'2017'!D5+'2018'!D5+'2019'!D5+'2020 orgin_destination'!D5</calculatedColumnFormula>
    </tableColumn>
    <tableColumn id="5" xr3:uid="{00000000-0010-0000-0300-000005000000}" name="Inflow:    16-64" dataDxfId="23">
      <calculatedColumnFormula>'2011'!E5+'2012'!E5+'2013'!E5+'2014'!E5+'2015'!E5+'2016'!E5+'2017'!E5+'2018'!E5+'2019'!E5+'2020 orgin_destination'!E5</calculatedColumnFormula>
    </tableColumn>
    <tableColumn id="6" xr3:uid="{00000000-0010-0000-0300-000006000000}" name="Outflow: 16-64 " dataDxfId="22">
      <calculatedColumnFormula>'2011'!F5+'2012'!F5+'2013'!F5+'2014'!F5+'2015'!F5+'2016'!F5+'2017'!F5+'2018'!F5+'2019'!F5+'2020 orgin_destination'!F5</calculatedColumnFormula>
    </tableColumn>
    <tableColumn id="7" xr3:uid="{00000000-0010-0000-0300-000007000000}" name="Netflow: 16-64" dataDxfId="21">
      <calculatedColumnFormula>'2011'!G5+'2012'!G5+'2013'!G5+'2014'!G5+'2015'!G5+'2016'!G5+'2017'!G5+'2018'!G5+'2019'!G5+'2020 orgin_destination'!G5</calculatedColumnFormula>
    </tableColumn>
    <tableColumn id="8" xr3:uid="{00000000-0010-0000-0300-000008000000}" name="Inflow: 65+ " dataDxfId="20">
      <calculatedColumnFormula>'2011'!H5+'2012'!H5+'2013'!H5+'2014'!H5+'2015'!H5+'2016'!H5+'2017'!H5+'2018'!H5+'2019'!H5+'2020 orgin_destination'!H5</calculatedColumnFormula>
    </tableColumn>
    <tableColumn id="9" xr3:uid="{00000000-0010-0000-0300-000009000000}" name="Outflow: 65+" dataDxfId="19">
      <calculatedColumnFormula>'2011'!I5+'2012'!I5+'2013'!I5+'2014'!I5+'2015'!I5+'2016'!I5+'2017'!I5+'2018'!I5+'2019'!I5+'2020 orgin_destination'!I5</calculatedColumnFormula>
    </tableColumn>
    <tableColumn id="10" xr3:uid="{00000000-0010-0000-0300-00000A000000}" name="Netflow: 65+" dataDxfId="18">
      <calculatedColumnFormula>'2011'!J5+'2012'!J5+'2013'!J5+'2014'!J5+'2015'!J5+'2016'!J5+'2017'!J5+'2018'!J5+'2019'!J5+'2020 orgin_destination'!J5</calculatedColumnFormula>
    </tableColumn>
    <tableColumn id="11" xr3:uid="{00000000-0010-0000-0300-00000B000000}" name="Inflow: All " dataDxfId="17">
      <calculatedColumnFormula>'2011'!K5+'2012'!K5+'2013'!K5+'2014'!K5+'2015'!K5+'2016'!K5+'2017'!K5+'2018'!K5+'2019'!K5+'2020 orgin_destination'!K5</calculatedColumnFormula>
    </tableColumn>
    <tableColumn id="12" xr3:uid="{00000000-0010-0000-0300-00000C000000}" name="Outflow: All" dataDxfId="16">
      <calculatedColumnFormula>'2011'!L5+'2012'!L5+'2013'!L5+'2014'!L5+'2015'!L5+'2016'!L5+'2017'!L5+'2018'!L5+'2019'!L5+'2020 orgin_destination'!L5</calculatedColumnFormula>
    </tableColumn>
    <tableColumn id="13" xr3:uid="{00000000-0010-0000-0300-00000D000000}" name="Netflow: All" dataDxfId="15">
      <calculatedColumnFormula>'2011'!M5+'2012'!M5+'2013'!M5+'2014'!M5+'2015'!M5+'2016'!M5+'2017'!M5+'2018'!M5+'2019'!M5+'2020 orgin_destination'!M5</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2:K19" totalsRowShown="0" headerRowDxfId="14" dataDxfId="12" headerRowBorderDxfId="13" tableBorderDxfId="11">
  <tableColumns count="11">
    <tableColumn id="2" xr3:uid="{00000000-0010-0000-0400-000002000000}" name="July 1st" dataDxfId="10"/>
    <tableColumn id="3" xr3:uid="{00000000-0010-0000-0400-000003000000}" name="2010" dataDxfId="9"/>
    <tableColumn id="4" xr3:uid="{00000000-0010-0000-0400-000004000000}" name="2011" dataDxfId="8"/>
    <tableColumn id="5" xr3:uid="{00000000-0010-0000-0400-000005000000}" name="2012" dataDxfId="7"/>
    <tableColumn id="6" xr3:uid="{00000000-0010-0000-0400-000006000000}" name="2013" dataDxfId="6"/>
    <tableColumn id="7" xr3:uid="{00000000-0010-0000-0400-000007000000}" name="2014" dataDxfId="5"/>
    <tableColumn id="8" xr3:uid="{00000000-0010-0000-0400-000008000000}" name="2015" dataDxfId="4"/>
    <tableColumn id="9" xr3:uid="{00000000-0010-0000-0400-000009000000}" name="2016" dataDxfId="3"/>
    <tableColumn id="10" xr3:uid="{00000000-0010-0000-0400-00000A000000}" name="2017" dataDxfId="2"/>
    <tableColumn id="11" xr3:uid="{00000000-0010-0000-0400-00000B000000}" name="2018" dataDxfId="1"/>
    <tableColumn id="12" xr3:uid="{00000000-0010-0000-0400-00000C000000}" name="2019"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58"/>
  <sheetViews>
    <sheetView tabSelected="1" zoomScaleNormal="100" workbookViewId="0">
      <selection activeCell="A8" sqref="A8"/>
    </sheetView>
  </sheetViews>
  <sheetFormatPr defaultColWidth="8.81640625" defaultRowHeight="15.5" x14ac:dyDescent="0.35"/>
  <cols>
    <col min="1" max="1" width="30.26953125" style="530" customWidth="1"/>
    <col min="2" max="2" width="112.1796875" style="530" customWidth="1"/>
    <col min="3" max="16384" width="8.81640625" style="530"/>
  </cols>
  <sheetData>
    <row r="1" spans="1:3" x14ac:dyDescent="0.35">
      <c r="A1" s="555" t="s">
        <v>604</v>
      </c>
    </row>
    <row r="2" spans="1:3" ht="5.25" customHeight="1" x14ac:dyDescent="0.35">
      <c r="A2" s="292"/>
    </row>
    <row r="3" spans="1:3" x14ac:dyDescent="0.35">
      <c r="A3" s="298" t="s">
        <v>605</v>
      </c>
      <c r="B3" s="170"/>
    </row>
    <row r="4" spans="1:3" x14ac:dyDescent="0.35">
      <c r="A4" s="298" t="s">
        <v>108</v>
      </c>
      <c r="B4" s="170"/>
    </row>
    <row r="5" spans="1:3" ht="6" customHeight="1" x14ac:dyDescent="0.35">
      <c r="A5" s="298"/>
      <c r="B5" s="170"/>
    </row>
    <row r="6" spans="1:3" x14ac:dyDescent="0.35">
      <c r="A6" s="562" t="s">
        <v>107</v>
      </c>
      <c r="B6" s="170"/>
    </row>
    <row r="7" spans="1:3" ht="19.5" customHeight="1" x14ac:dyDescent="0.35">
      <c r="A7" s="565" t="s">
        <v>607</v>
      </c>
      <c r="B7" s="170" t="s">
        <v>613</v>
      </c>
    </row>
    <row r="8" spans="1:3" x14ac:dyDescent="0.35">
      <c r="A8" s="563" t="s">
        <v>608</v>
      </c>
      <c r="B8" s="170" t="s">
        <v>612</v>
      </c>
    </row>
    <row r="9" spans="1:3" x14ac:dyDescent="0.35">
      <c r="A9" s="563" t="s">
        <v>609</v>
      </c>
      <c r="B9" s="170" t="s">
        <v>614</v>
      </c>
    </row>
    <row r="10" spans="1:3" x14ac:dyDescent="0.35">
      <c r="A10" s="564" t="s">
        <v>615</v>
      </c>
      <c r="B10" s="170" t="s">
        <v>616</v>
      </c>
    </row>
    <row r="11" spans="1:3" x14ac:dyDescent="0.35">
      <c r="A11" s="563" t="s">
        <v>610</v>
      </c>
      <c r="B11" s="170" t="s">
        <v>617</v>
      </c>
    </row>
    <row r="12" spans="1:3" x14ac:dyDescent="0.35">
      <c r="A12" s="563" t="s">
        <v>611</v>
      </c>
      <c r="B12" s="170" t="s">
        <v>619</v>
      </c>
    </row>
    <row r="13" spans="1:3" x14ac:dyDescent="0.35">
      <c r="A13" s="532"/>
    </row>
    <row r="14" spans="1:3" x14ac:dyDescent="0.35">
      <c r="A14" s="531" t="s">
        <v>566</v>
      </c>
      <c r="C14" s="556"/>
    </row>
    <row r="15" spans="1:3" x14ac:dyDescent="0.35">
      <c r="A15" s="531" t="s">
        <v>109</v>
      </c>
    </row>
    <row r="16" spans="1:3" x14ac:dyDescent="0.35">
      <c r="A16" s="531" t="s">
        <v>110</v>
      </c>
    </row>
    <row r="17" spans="1:1" x14ac:dyDescent="0.35">
      <c r="A17" s="531" t="s">
        <v>111</v>
      </c>
    </row>
    <row r="18" spans="1:1" x14ac:dyDescent="0.35">
      <c r="A18" s="298"/>
    </row>
    <row r="19" spans="1:1" x14ac:dyDescent="0.35">
      <c r="A19" s="533" t="s">
        <v>573</v>
      </c>
    </row>
    <row r="20" spans="1:1" ht="17.25" customHeight="1" x14ac:dyDescent="0.35"/>
    <row r="21" spans="1:1" ht="9.75" customHeight="1" x14ac:dyDescent="0.35"/>
    <row r="22" spans="1:1" x14ac:dyDescent="0.35">
      <c r="A22" s="557"/>
    </row>
    <row r="23" spans="1:1" x14ac:dyDescent="0.35">
      <c r="A23" s="290"/>
    </row>
    <row r="24" spans="1:1" x14ac:dyDescent="0.35">
      <c r="A24" s="290"/>
    </row>
    <row r="25" spans="1:1" x14ac:dyDescent="0.35">
      <c r="A25" s="290"/>
    </row>
    <row r="26" spans="1:1" x14ac:dyDescent="0.35">
      <c r="A26" s="290"/>
    </row>
    <row r="27" spans="1:1" x14ac:dyDescent="0.35">
      <c r="A27" s="558"/>
    </row>
    <row r="28" spans="1:1" x14ac:dyDescent="0.35">
      <c r="A28" s="558"/>
    </row>
    <row r="30" spans="1:1" x14ac:dyDescent="0.35">
      <c r="A30" s="559"/>
    </row>
    <row r="31" spans="1:1" ht="12" customHeight="1" x14ac:dyDescent="0.35"/>
    <row r="32" spans="1:1" ht="12" customHeight="1" x14ac:dyDescent="0.35">
      <c r="A32" s="559"/>
    </row>
    <row r="33" spans="1:1" ht="12" customHeight="1" x14ac:dyDescent="0.35">
      <c r="A33" s="559"/>
    </row>
    <row r="34" spans="1:1" x14ac:dyDescent="0.35">
      <c r="A34" s="117"/>
    </row>
    <row r="35" spans="1:1" x14ac:dyDescent="0.35">
      <c r="A35" s="560"/>
    </row>
    <row r="36" spans="1:1" x14ac:dyDescent="0.35">
      <c r="A36" s="560"/>
    </row>
    <row r="37" spans="1:1" x14ac:dyDescent="0.35">
      <c r="A37" s="560"/>
    </row>
    <row r="38" spans="1:1" x14ac:dyDescent="0.35">
      <c r="A38" s="560"/>
    </row>
    <row r="39" spans="1:1" x14ac:dyDescent="0.35">
      <c r="A39" s="560"/>
    </row>
    <row r="40" spans="1:1" x14ac:dyDescent="0.35">
      <c r="A40" s="560"/>
    </row>
    <row r="43" spans="1:1" s="560" customFormat="1" x14ac:dyDescent="0.35"/>
    <row r="54" spans="1:1" ht="49.5" customHeight="1" x14ac:dyDescent="0.35"/>
    <row r="55" spans="1:1" ht="58.5" customHeight="1" x14ac:dyDescent="0.35"/>
    <row r="56" spans="1:1" ht="45.75" customHeight="1" x14ac:dyDescent="0.35"/>
    <row r="57" spans="1:1" ht="24.75" customHeight="1" x14ac:dyDescent="0.35">
      <c r="A57" s="561"/>
    </row>
    <row r="58" spans="1:1" ht="15.75" customHeight="1" x14ac:dyDescent="0.35"/>
  </sheetData>
  <hyperlinks>
    <hyperlink ref="A6" location="Notes!A1" tooltip="Description of the Worksheet" display="Notes" xr:uid="{00000000-0004-0000-0000-000005000000}"/>
    <hyperlink ref="A7" location="'2020 orgin_destination'!A1" tooltip="2020 origin destination Table and charts showing the origin and destination of internal migrants by broad ages, 2019 to 2020" display="2020 origin_destination" xr:uid="{7FD00A9E-B27E-432F-8A18-B00D778BE03F}"/>
    <hyperlink ref="A8" location="'time series number'!A1" tooltip="Table and charts showing internal migration estimates by broad ages, 2002 to 2020" display="time series number" xr:uid="{DF9D8FAD-7F2F-44BE-BBE3-C11A9FE832E8}"/>
    <hyperlink ref="A9" location="'time series rate'!A1" tooltip="Tables and charts showing internal migration rates by broad ages, 2002 to 2020" display="time series rate" xr:uid="{34B4CF46-3B1B-426A-A375-7C16ED97B413}"/>
    <hyperlink ref="A11" location="' five year estimates'!A1" tooltip="Table showing migration moves between Birmingham and other West Midlands region LAs, Regions, Northern Ireland and Scotland, 2016 to 2020" display="five year estimates" xr:uid="{AE1A6614-F272-418C-AB1F-B4EFBD293676}"/>
    <hyperlink ref="A12" location="'ten year estimates'!A1" tooltip="Table showing migration moves between Birmingham and other West Midlands region LAs, Regions, Northern Ireland and Scotland, 2011 to 2020" display="ten year estimates" xr:uid="{1B029DF3-B57B-4A76-AC56-B3A87F92700F}"/>
  </hyperlinks>
  <pageMargins left="0.23622047244094491" right="0.2362204724409449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64</v>
      </c>
      <c r="B1" s="1"/>
      <c r="C1" s="1"/>
      <c r="D1" s="1"/>
      <c r="E1" s="1"/>
      <c r="F1" s="1"/>
      <c r="G1" s="1"/>
      <c r="I1" s="1"/>
      <c r="J1" s="1"/>
      <c r="K1" s="1"/>
      <c r="L1" s="1"/>
      <c r="M1" s="1"/>
      <c r="N1" s="1"/>
    </row>
    <row r="2" spans="1:15" ht="10.5" customHeight="1" thickBot="1" x14ac:dyDescent="0.5">
      <c r="A2" s="13"/>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20</v>
      </c>
      <c r="D5" s="60">
        <v>-10</v>
      </c>
      <c r="E5" s="58">
        <v>120</v>
      </c>
      <c r="F5" s="59">
        <v>160</v>
      </c>
      <c r="G5" s="60">
        <v>-40</v>
      </c>
      <c r="H5" s="58">
        <v>10</v>
      </c>
      <c r="I5" s="59">
        <v>20</v>
      </c>
      <c r="J5" s="60">
        <v>-10</v>
      </c>
      <c r="K5" s="58">
        <v>130</v>
      </c>
      <c r="L5" s="59">
        <v>190</v>
      </c>
      <c r="M5" s="60">
        <v>-60</v>
      </c>
      <c r="N5" s="78"/>
    </row>
    <row r="6" spans="1:15" s="61" customFormat="1" ht="11.15" customHeight="1" x14ac:dyDescent="0.25">
      <c r="A6" s="62" t="s">
        <v>14</v>
      </c>
      <c r="B6" s="58">
        <v>30</v>
      </c>
      <c r="C6" s="59">
        <v>40</v>
      </c>
      <c r="D6" s="60">
        <v>-10</v>
      </c>
      <c r="E6" s="58">
        <v>200</v>
      </c>
      <c r="F6" s="59">
        <v>210</v>
      </c>
      <c r="G6" s="60">
        <v>0</v>
      </c>
      <c r="H6" s="58">
        <v>10</v>
      </c>
      <c r="I6" s="59">
        <v>10</v>
      </c>
      <c r="J6" s="60">
        <v>0</v>
      </c>
      <c r="K6" s="58">
        <v>240</v>
      </c>
      <c r="L6" s="59">
        <v>260</v>
      </c>
      <c r="M6" s="60">
        <v>-10</v>
      </c>
      <c r="N6" s="78"/>
    </row>
    <row r="7" spans="1:15" s="61" customFormat="1" ht="11.15" customHeight="1" x14ac:dyDescent="0.25">
      <c r="A7" s="62" t="s">
        <v>15</v>
      </c>
      <c r="B7" s="58">
        <v>60</v>
      </c>
      <c r="C7" s="59">
        <v>40</v>
      </c>
      <c r="D7" s="60">
        <v>20</v>
      </c>
      <c r="E7" s="58">
        <v>320</v>
      </c>
      <c r="F7" s="59">
        <v>240</v>
      </c>
      <c r="G7" s="60">
        <v>80</v>
      </c>
      <c r="H7" s="58">
        <v>0</v>
      </c>
      <c r="I7" s="59">
        <v>0</v>
      </c>
      <c r="J7" s="60">
        <v>0</v>
      </c>
      <c r="K7" s="58">
        <v>380</v>
      </c>
      <c r="L7" s="59">
        <v>290</v>
      </c>
      <c r="M7" s="60">
        <v>90</v>
      </c>
      <c r="N7" s="78"/>
    </row>
    <row r="8" spans="1:15" s="61" customFormat="1" ht="11.15" customHeight="1" x14ac:dyDescent="0.25">
      <c r="A8" s="62" t="s">
        <v>16</v>
      </c>
      <c r="B8" s="58">
        <v>30</v>
      </c>
      <c r="C8" s="59">
        <v>30</v>
      </c>
      <c r="D8" s="60">
        <v>0</v>
      </c>
      <c r="E8" s="58">
        <v>260</v>
      </c>
      <c r="F8" s="59">
        <v>260</v>
      </c>
      <c r="G8" s="60">
        <v>0</v>
      </c>
      <c r="H8" s="58">
        <v>10</v>
      </c>
      <c r="I8" s="59">
        <v>30</v>
      </c>
      <c r="J8" s="60">
        <v>-20</v>
      </c>
      <c r="K8" s="58">
        <v>300</v>
      </c>
      <c r="L8" s="59">
        <v>320</v>
      </c>
      <c r="M8" s="60">
        <v>-10</v>
      </c>
      <c r="N8" s="78"/>
    </row>
    <row r="9" spans="1:15" s="61" customFormat="1" ht="11.15" customHeight="1" x14ac:dyDescent="0.25">
      <c r="A9" s="62" t="s">
        <v>17</v>
      </c>
      <c r="B9" s="58">
        <v>10</v>
      </c>
      <c r="C9" s="59">
        <v>40</v>
      </c>
      <c r="D9" s="60">
        <v>-20</v>
      </c>
      <c r="E9" s="58">
        <v>110</v>
      </c>
      <c r="F9" s="59">
        <v>140</v>
      </c>
      <c r="G9" s="60">
        <v>-30</v>
      </c>
      <c r="H9" s="58">
        <v>10</v>
      </c>
      <c r="I9" s="59">
        <v>10</v>
      </c>
      <c r="J9" s="60">
        <v>0</v>
      </c>
      <c r="K9" s="58">
        <v>130</v>
      </c>
      <c r="L9" s="59">
        <v>190</v>
      </c>
      <c r="M9" s="60">
        <v>-60</v>
      </c>
      <c r="N9" s="78"/>
    </row>
    <row r="10" spans="1:15" s="61" customFormat="1" ht="11.15" customHeight="1" x14ac:dyDescent="0.25">
      <c r="A10" s="62" t="s">
        <v>18</v>
      </c>
      <c r="B10" s="58">
        <v>10</v>
      </c>
      <c r="C10" s="59">
        <v>30</v>
      </c>
      <c r="D10" s="60">
        <v>-20</v>
      </c>
      <c r="E10" s="58">
        <v>100</v>
      </c>
      <c r="F10" s="59">
        <v>150</v>
      </c>
      <c r="G10" s="60">
        <v>-60</v>
      </c>
      <c r="H10" s="58">
        <v>10</v>
      </c>
      <c r="I10" s="59">
        <v>10</v>
      </c>
      <c r="J10" s="60">
        <v>-10</v>
      </c>
      <c r="K10" s="58">
        <v>120</v>
      </c>
      <c r="L10" s="59">
        <v>190</v>
      </c>
      <c r="M10" s="60">
        <v>-80</v>
      </c>
      <c r="N10" s="78"/>
    </row>
    <row r="11" spans="1:15" s="61" customFormat="1" ht="11.15" customHeight="1" x14ac:dyDescent="0.25">
      <c r="A11" s="62" t="s">
        <v>19</v>
      </c>
      <c r="B11" s="58">
        <v>90</v>
      </c>
      <c r="C11" s="59">
        <v>140</v>
      </c>
      <c r="D11" s="60">
        <v>-50</v>
      </c>
      <c r="E11" s="58">
        <v>380</v>
      </c>
      <c r="F11" s="59">
        <v>610</v>
      </c>
      <c r="G11" s="60">
        <v>-240</v>
      </c>
      <c r="H11" s="58">
        <v>50</v>
      </c>
      <c r="I11" s="59">
        <v>130</v>
      </c>
      <c r="J11" s="60">
        <v>-80</v>
      </c>
      <c r="K11" s="58">
        <v>520</v>
      </c>
      <c r="L11" s="59">
        <v>880</v>
      </c>
      <c r="M11" s="60">
        <v>-360</v>
      </c>
      <c r="N11" s="78"/>
    </row>
    <row r="12" spans="1:15" s="61" customFormat="1" ht="11.15" customHeight="1" x14ac:dyDescent="0.25">
      <c r="A12" s="62" t="s">
        <v>20</v>
      </c>
      <c r="B12" s="58">
        <v>10</v>
      </c>
      <c r="C12" s="59">
        <v>10</v>
      </c>
      <c r="D12" s="60">
        <v>0</v>
      </c>
      <c r="E12" s="58">
        <v>120</v>
      </c>
      <c r="F12" s="59">
        <v>120</v>
      </c>
      <c r="G12" s="60">
        <v>0</v>
      </c>
      <c r="H12" s="58">
        <v>0</v>
      </c>
      <c r="I12" s="59">
        <v>0</v>
      </c>
      <c r="J12" s="60">
        <v>0</v>
      </c>
      <c r="K12" s="58">
        <v>120</v>
      </c>
      <c r="L12" s="59">
        <v>130</v>
      </c>
      <c r="M12" s="60">
        <v>-10</v>
      </c>
      <c r="N12" s="78"/>
    </row>
    <row r="13" spans="1:15" s="61" customFormat="1" ht="11.15" customHeight="1" x14ac:dyDescent="0.25">
      <c r="A13" s="62" t="s">
        <v>21</v>
      </c>
      <c r="B13" s="58">
        <v>20</v>
      </c>
      <c r="C13" s="59">
        <v>30</v>
      </c>
      <c r="D13" s="60">
        <v>-10</v>
      </c>
      <c r="E13" s="58">
        <v>140</v>
      </c>
      <c r="F13" s="59">
        <v>170</v>
      </c>
      <c r="G13" s="60">
        <v>-30</v>
      </c>
      <c r="H13" s="58">
        <v>0</v>
      </c>
      <c r="I13" s="59">
        <v>30</v>
      </c>
      <c r="J13" s="60">
        <v>-20</v>
      </c>
      <c r="K13" s="58">
        <v>160</v>
      </c>
      <c r="L13" s="59">
        <v>220</v>
      </c>
      <c r="M13" s="60">
        <v>-60</v>
      </c>
      <c r="N13" s="78"/>
    </row>
    <row r="14" spans="1:15" s="61" customFormat="1" ht="11.15" customHeight="1" x14ac:dyDescent="0.25">
      <c r="A14" s="62" t="s">
        <v>22</v>
      </c>
      <c r="B14" s="58">
        <v>20</v>
      </c>
      <c r="C14" s="59">
        <v>20</v>
      </c>
      <c r="D14" s="60">
        <v>0</v>
      </c>
      <c r="E14" s="58">
        <v>170</v>
      </c>
      <c r="F14" s="59">
        <v>170</v>
      </c>
      <c r="G14" s="60">
        <v>0</v>
      </c>
      <c r="H14" s="58">
        <v>0</v>
      </c>
      <c r="I14" s="59">
        <v>10</v>
      </c>
      <c r="J14" s="60">
        <v>0</v>
      </c>
      <c r="K14" s="58">
        <v>200</v>
      </c>
      <c r="L14" s="59">
        <v>200</v>
      </c>
      <c r="M14" s="60">
        <v>0</v>
      </c>
      <c r="N14" s="78"/>
    </row>
    <row r="15" spans="1:15" s="61" customFormat="1" ht="11.15" customHeight="1" x14ac:dyDescent="0.25">
      <c r="A15" s="62" t="s">
        <v>23</v>
      </c>
      <c r="B15" s="58">
        <v>10</v>
      </c>
      <c r="C15" s="59">
        <v>0</v>
      </c>
      <c r="D15" s="60">
        <v>0</v>
      </c>
      <c r="E15" s="58">
        <v>30</v>
      </c>
      <c r="F15" s="59">
        <v>40</v>
      </c>
      <c r="G15" s="60">
        <v>-10</v>
      </c>
      <c r="H15" s="58">
        <v>0</v>
      </c>
      <c r="I15" s="59">
        <v>0</v>
      </c>
      <c r="J15" s="60">
        <v>0</v>
      </c>
      <c r="K15" s="58">
        <v>40</v>
      </c>
      <c r="L15" s="59">
        <v>40</v>
      </c>
      <c r="M15" s="60">
        <v>-10</v>
      </c>
      <c r="N15" s="78"/>
    </row>
    <row r="16" spans="1:15" s="61" customFormat="1" ht="11.15" customHeight="1" x14ac:dyDescent="0.25">
      <c r="A16" s="62" t="s">
        <v>24</v>
      </c>
      <c r="B16" s="58">
        <v>40</v>
      </c>
      <c r="C16" s="59">
        <v>70</v>
      </c>
      <c r="D16" s="60">
        <v>-30</v>
      </c>
      <c r="E16" s="58">
        <v>250</v>
      </c>
      <c r="F16" s="59">
        <v>330</v>
      </c>
      <c r="G16" s="60">
        <v>-80</v>
      </c>
      <c r="H16" s="58">
        <v>10</v>
      </c>
      <c r="I16" s="59">
        <v>40</v>
      </c>
      <c r="J16" s="60">
        <v>-30</v>
      </c>
      <c r="K16" s="58">
        <v>300</v>
      </c>
      <c r="L16" s="59">
        <v>450</v>
      </c>
      <c r="M16" s="60">
        <v>-150</v>
      </c>
      <c r="N16" s="78"/>
    </row>
    <row r="17" spans="1:14" s="61" customFormat="1" ht="11.15" customHeight="1" x14ac:dyDescent="0.25">
      <c r="A17" s="62" t="s">
        <v>25</v>
      </c>
      <c r="B17" s="58">
        <v>50</v>
      </c>
      <c r="C17" s="59">
        <v>120</v>
      </c>
      <c r="D17" s="60">
        <v>-60</v>
      </c>
      <c r="E17" s="58">
        <v>230</v>
      </c>
      <c r="F17" s="59">
        <v>370</v>
      </c>
      <c r="G17" s="60">
        <v>-140</v>
      </c>
      <c r="H17" s="58">
        <v>20</v>
      </c>
      <c r="I17" s="59">
        <v>50</v>
      </c>
      <c r="J17" s="60">
        <v>-20</v>
      </c>
      <c r="K17" s="58">
        <v>310</v>
      </c>
      <c r="L17" s="59">
        <v>530</v>
      </c>
      <c r="M17" s="60">
        <v>-230</v>
      </c>
      <c r="N17" s="78"/>
    </row>
    <row r="18" spans="1:14" s="61" customFormat="1" ht="11.15" customHeight="1" x14ac:dyDescent="0.25">
      <c r="A18" s="62" t="s">
        <v>26</v>
      </c>
      <c r="B18" s="58">
        <v>40</v>
      </c>
      <c r="C18" s="59">
        <v>20</v>
      </c>
      <c r="D18" s="60">
        <v>20</v>
      </c>
      <c r="E18" s="58">
        <v>160</v>
      </c>
      <c r="F18" s="59">
        <v>160</v>
      </c>
      <c r="G18" s="60">
        <v>0</v>
      </c>
      <c r="H18" s="58">
        <v>10</v>
      </c>
      <c r="I18" s="59">
        <v>0</v>
      </c>
      <c r="J18" s="60">
        <v>0</v>
      </c>
      <c r="K18" s="58">
        <v>210</v>
      </c>
      <c r="L18" s="59">
        <v>180</v>
      </c>
      <c r="M18" s="60">
        <v>20</v>
      </c>
      <c r="N18" s="78"/>
    </row>
    <row r="19" spans="1:14" s="61" customFormat="1" ht="11.15" customHeight="1" x14ac:dyDescent="0.25">
      <c r="A19" s="62" t="s">
        <v>27</v>
      </c>
      <c r="B19" s="58">
        <v>20</v>
      </c>
      <c r="C19" s="59">
        <v>20</v>
      </c>
      <c r="D19" s="60">
        <v>-10</v>
      </c>
      <c r="E19" s="58">
        <v>130</v>
      </c>
      <c r="F19" s="59">
        <v>100</v>
      </c>
      <c r="G19" s="60">
        <v>20</v>
      </c>
      <c r="H19" s="58">
        <v>0</v>
      </c>
      <c r="I19" s="59">
        <v>10</v>
      </c>
      <c r="J19" s="60">
        <v>-10</v>
      </c>
      <c r="K19" s="58">
        <v>140</v>
      </c>
      <c r="L19" s="59">
        <v>140</v>
      </c>
      <c r="M19" s="60">
        <v>10</v>
      </c>
      <c r="N19" s="78"/>
    </row>
    <row r="20" spans="1:14" s="61" customFormat="1" ht="11.15" customHeight="1" x14ac:dyDescent="0.25">
      <c r="A20" s="62" t="s">
        <v>28</v>
      </c>
      <c r="B20" s="58">
        <v>20</v>
      </c>
      <c r="C20" s="59">
        <v>50</v>
      </c>
      <c r="D20" s="60">
        <v>-30</v>
      </c>
      <c r="E20" s="58">
        <v>190</v>
      </c>
      <c r="F20" s="59">
        <v>260</v>
      </c>
      <c r="G20" s="60">
        <v>-70</v>
      </c>
      <c r="H20" s="58">
        <v>10</v>
      </c>
      <c r="I20" s="59">
        <v>40</v>
      </c>
      <c r="J20" s="60">
        <v>-30</v>
      </c>
      <c r="K20" s="58">
        <v>220</v>
      </c>
      <c r="L20" s="59">
        <v>360</v>
      </c>
      <c r="M20" s="60">
        <v>-130</v>
      </c>
      <c r="N20" s="78"/>
    </row>
    <row r="21" spans="1:14" s="61" customFormat="1" ht="11.15" customHeight="1" x14ac:dyDescent="0.25">
      <c r="A21" s="62" t="s">
        <v>29</v>
      </c>
      <c r="B21" s="58">
        <v>20</v>
      </c>
      <c r="C21" s="59">
        <v>30</v>
      </c>
      <c r="D21" s="60">
        <v>-10</v>
      </c>
      <c r="E21" s="58">
        <v>240</v>
      </c>
      <c r="F21" s="59">
        <v>260</v>
      </c>
      <c r="G21" s="60">
        <v>-20</v>
      </c>
      <c r="H21" s="58">
        <v>10</v>
      </c>
      <c r="I21" s="59">
        <v>20</v>
      </c>
      <c r="J21" s="60">
        <v>-10</v>
      </c>
      <c r="K21" s="58">
        <v>270</v>
      </c>
      <c r="L21" s="59">
        <v>310</v>
      </c>
      <c r="M21" s="60">
        <v>-30</v>
      </c>
      <c r="N21" s="78"/>
    </row>
    <row r="22" spans="1:14" s="61" customFormat="1" ht="11.15" customHeight="1" x14ac:dyDescent="0.25">
      <c r="A22" s="62" t="s">
        <v>30</v>
      </c>
      <c r="B22" s="58">
        <v>130</v>
      </c>
      <c r="C22" s="59">
        <v>350</v>
      </c>
      <c r="D22" s="60">
        <v>-220</v>
      </c>
      <c r="E22" s="58">
        <v>590</v>
      </c>
      <c r="F22" s="59">
        <v>1150</v>
      </c>
      <c r="G22" s="60">
        <v>-560</v>
      </c>
      <c r="H22" s="58">
        <v>70</v>
      </c>
      <c r="I22" s="59">
        <v>190</v>
      </c>
      <c r="J22" s="60">
        <v>-110</v>
      </c>
      <c r="K22" s="58">
        <v>800</v>
      </c>
      <c r="L22" s="59">
        <v>1690</v>
      </c>
      <c r="M22" s="60">
        <v>-890</v>
      </c>
      <c r="N22" s="78"/>
    </row>
    <row r="23" spans="1:14" s="61" customFormat="1" ht="11.15" customHeight="1" x14ac:dyDescent="0.25">
      <c r="A23" s="62" t="s">
        <v>31</v>
      </c>
      <c r="B23" s="58">
        <v>0</v>
      </c>
      <c r="C23" s="59">
        <v>30</v>
      </c>
      <c r="D23" s="60">
        <v>-20</v>
      </c>
      <c r="E23" s="58">
        <v>80</v>
      </c>
      <c r="F23" s="59">
        <v>110</v>
      </c>
      <c r="G23" s="60">
        <v>-30</v>
      </c>
      <c r="H23" s="58">
        <v>0</v>
      </c>
      <c r="I23" s="59">
        <v>10</v>
      </c>
      <c r="J23" s="60">
        <v>0</v>
      </c>
      <c r="K23" s="58">
        <v>90</v>
      </c>
      <c r="L23" s="59">
        <v>140</v>
      </c>
      <c r="M23" s="60">
        <v>-50</v>
      </c>
      <c r="N23" s="78"/>
    </row>
    <row r="24" spans="1:14" s="61" customFormat="1" ht="11.15" customHeight="1" x14ac:dyDescent="0.25">
      <c r="A24" s="62" t="s">
        <v>32</v>
      </c>
      <c r="B24" s="58">
        <v>70</v>
      </c>
      <c r="C24" s="59">
        <v>60</v>
      </c>
      <c r="D24" s="60">
        <v>0</v>
      </c>
      <c r="E24" s="58">
        <v>270</v>
      </c>
      <c r="F24" s="59">
        <v>320</v>
      </c>
      <c r="G24" s="60">
        <v>-50</v>
      </c>
      <c r="H24" s="58">
        <v>20</v>
      </c>
      <c r="I24" s="59">
        <v>40</v>
      </c>
      <c r="J24" s="60">
        <v>-20</v>
      </c>
      <c r="K24" s="58">
        <v>350</v>
      </c>
      <c r="L24" s="59">
        <v>420</v>
      </c>
      <c r="M24" s="60">
        <v>-70</v>
      </c>
      <c r="N24" s="78"/>
    </row>
    <row r="25" spans="1:14" s="61" customFormat="1" ht="11.15" customHeight="1" x14ac:dyDescent="0.25">
      <c r="A25" s="62" t="s">
        <v>33</v>
      </c>
      <c r="B25" s="58">
        <v>40</v>
      </c>
      <c r="C25" s="59">
        <v>30</v>
      </c>
      <c r="D25" s="60">
        <v>10</v>
      </c>
      <c r="E25" s="58">
        <v>220</v>
      </c>
      <c r="F25" s="59">
        <v>280</v>
      </c>
      <c r="G25" s="60">
        <v>-60</v>
      </c>
      <c r="H25" s="58">
        <v>0</v>
      </c>
      <c r="I25" s="59">
        <v>10</v>
      </c>
      <c r="J25" s="60">
        <v>0</v>
      </c>
      <c r="K25" s="58">
        <v>260</v>
      </c>
      <c r="L25" s="59">
        <v>310</v>
      </c>
      <c r="M25" s="60">
        <v>-50</v>
      </c>
      <c r="N25" s="78"/>
    </row>
    <row r="26" spans="1:14" s="61" customFormat="1" ht="11.15" customHeight="1" x14ac:dyDescent="0.25">
      <c r="A26" s="62" t="s">
        <v>34</v>
      </c>
      <c r="B26" s="58">
        <v>20</v>
      </c>
      <c r="C26" s="59">
        <v>60</v>
      </c>
      <c r="D26" s="60">
        <v>-40</v>
      </c>
      <c r="E26" s="58">
        <v>170</v>
      </c>
      <c r="F26" s="59">
        <v>260</v>
      </c>
      <c r="G26" s="60">
        <v>-90</v>
      </c>
      <c r="H26" s="58">
        <v>10</v>
      </c>
      <c r="I26" s="59">
        <v>50</v>
      </c>
      <c r="J26" s="60">
        <v>-40</v>
      </c>
      <c r="K26" s="58">
        <v>200</v>
      </c>
      <c r="L26" s="59">
        <v>380</v>
      </c>
      <c r="M26" s="60">
        <v>-180</v>
      </c>
      <c r="N26" s="78"/>
    </row>
    <row r="27" spans="1:14" s="61" customFormat="1" ht="11.15" customHeight="1" x14ac:dyDescent="0.25">
      <c r="A27" s="62" t="s">
        <v>35</v>
      </c>
      <c r="B27" s="58">
        <v>20</v>
      </c>
      <c r="C27" s="59">
        <v>60</v>
      </c>
      <c r="D27" s="60">
        <v>-40</v>
      </c>
      <c r="E27" s="58">
        <v>140</v>
      </c>
      <c r="F27" s="59">
        <v>220</v>
      </c>
      <c r="G27" s="60">
        <v>-80</v>
      </c>
      <c r="H27" s="58">
        <v>20</v>
      </c>
      <c r="I27" s="59">
        <v>40</v>
      </c>
      <c r="J27" s="60">
        <v>-20</v>
      </c>
      <c r="K27" s="58">
        <v>180</v>
      </c>
      <c r="L27" s="59">
        <v>320</v>
      </c>
      <c r="M27" s="60">
        <v>-140</v>
      </c>
      <c r="N27" s="78"/>
    </row>
    <row r="28" spans="1:14" s="61" customFormat="1" ht="11.15" customHeight="1" x14ac:dyDescent="0.25">
      <c r="A28" s="62" t="s">
        <v>37</v>
      </c>
      <c r="B28" s="58">
        <v>170</v>
      </c>
      <c r="C28" s="59">
        <v>120</v>
      </c>
      <c r="D28" s="60">
        <v>60</v>
      </c>
      <c r="E28" s="58">
        <v>860</v>
      </c>
      <c r="F28" s="59">
        <v>730</v>
      </c>
      <c r="G28" s="60">
        <v>130</v>
      </c>
      <c r="H28" s="58">
        <v>20</v>
      </c>
      <c r="I28" s="59">
        <v>20</v>
      </c>
      <c r="J28" s="60">
        <v>10</v>
      </c>
      <c r="K28" s="58">
        <v>1050</v>
      </c>
      <c r="L28" s="59">
        <v>860</v>
      </c>
      <c r="M28" s="60">
        <v>190</v>
      </c>
      <c r="N28" s="78"/>
    </row>
    <row r="29" spans="1:14" s="61" customFormat="1" ht="11.15" customHeight="1" x14ac:dyDescent="0.25">
      <c r="A29" s="62" t="s">
        <v>38</v>
      </c>
      <c r="B29" s="58">
        <v>170</v>
      </c>
      <c r="C29" s="59">
        <v>300</v>
      </c>
      <c r="D29" s="60">
        <v>-130</v>
      </c>
      <c r="E29" s="58">
        <v>860</v>
      </c>
      <c r="F29" s="59">
        <v>1100</v>
      </c>
      <c r="G29" s="60">
        <v>-230</v>
      </c>
      <c r="H29" s="58">
        <v>50</v>
      </c>
      <c r="I29" s="59">
        <v>70</v>
      </c>
      <c r="J29" s="60">
        <v>-20</v>
      </c>
      <c r="K29" s="58">
        <v>1090</v>
      </c>
      <c r="L29" s="59">
        <v>1470</v>
      </c>
      <c r="M29" s="60">
        <v>-380</v>
      </c>
      <c r="N29" s="78"/>
    </row>
    <row r="30" spans="1:14" s="61" customFormat="1" ht="11.15" customHeight="1" x14ac:dyDescent="0.25">
      <c r="A30" s="62" t="s">
        <v>39</v>
      </c>
      <c r="B30" s="58">
        <v>860</v>
      </c>
      <c r="C30" s="59">
        <v>1160</v>
      </c>
      <c r="D30" s="60">
        <v>-300</v>
      </c>
      <c r="E30" s="58">
        <v>2560</v>
      </c>
      <c r="F30" s="59">
        <v>3500</v>
      </c>
      <c r="G30" s="60">
        <v>-930</v>
      </c>
      <c r="H30" s="58">
        <v>130</v>
      </c>
      <c r="I30" s="59">
        <v>140</v>
      </c>
      <c r="J30" s="60">
        <v>-10</v>
      </c>
      <c r="K30" s="58">
        <v>3550</v>
      </c>
      <c r="L30" s="59">
        <v>4800</v>
      </c>
      <c r="M30" s="60">
        <v>-1250</v>
      </c>
      <c r="N30" s="78"/>
    </row>
    <row r="31" spans="1:14" s="61" customFormat="1" ht="11.15" customHeight="1" x14ac:dyDescent="0.25">
      <c r="A31" s="62" t="s">
        <v>40</v>
      </c>
      <c r="B31" s="58">
        <v>630</v>
      </c>
      <c r="C31" s="59">
        <v>1180</v>
      </c>
      <c r="D31" s="60">
        <v>-560</v>
      </c>
      <c r="E31" s="58">
        <v>2310</v>
      </c>
      <c r="F31" s="59">
        <v>3220</v>
      </c>
      <c r="G31" s="60">
        <v>-910</v>
      </c>
      <c r="H31" s="58">
        <v>280</v>
      </c>
      <c r="I31" s="59">
        <v>300</v>
      </c>
      <c r="J31" s="60">
        <v>-20</v>
      </c>
      <c r="K31" s="58">
        <v>3220</v>
      </c>
      <c r="L31" s="59">
        <v>4710</v>
      </c>
      <c r="M31" s="60">
        <v>-1490</v>
      </c>
      <c r="N31" s="78"/>
    </row>
    <row r="32" spans="1:14" s="61" customFormat="1" ht="11.15" customHeight="1" x14ac:dyDescent="0.25">
      <c r="A32" s="62" t="s">
        <v>41</v>
      </c>
      <c r="B32" s="58">
        <v>300</v>
      </c>
      <c r="C32" s="59">
        <v>560</v>
      </c>
      <c r="D32" s="60">
        <v>-260</v>
      </c>
      <c r="E32" s="58">
        <v>1170</v>
      </c>
      <c r="F32" s="59">
        <v>1560</v>
      </c>
      <c r="G32" s="60">
        <v>-390</v>
      </c>
      <c r="H32" s="58">
        <v>90</v>
      </c>
      <c r="I32" s="59">
        <v>120</v>
      </c>
      <c r="J32" s="60">
        <v>-40</v>
      </c>
      <c r="K32" s="58">
        <v>1560</v>
      </c>
      <c r="L32" s="59">
        <v>2250</v>
      </c>
      <c r="M32" s="60">
        <v>-690</v>
      </c>
      <c r="N32" s="78"/>
    </row>
    <row r="33" spans="1:14" s="61" customFormat="1" ht="11.15" customHeight="1" x14ac:dyDescent="0.25">
      <c r="A33" s="62" t="s">
        <v>42</v>
      </c>
      <c r="B33" s="58">
        <v>110</v>
      </c>
      <c r="C33" s="59">
        <v>250</v>
      </c>
      <c r="D33" s="60">
        <v>-140</v>
      </c>
      <c r="E33" s="58">
        <v>720</v>
      </c>
      <c r="F33" s="59">
        <v>750</v>
      </c>
      <c r="G33" s="60">
        <v>-40</v>
      </c>
      <c r="H33" s="58">
        <v>10</v>
      </c>
      <c r="I33" s="59">
        <v>10</v>
      </c>
      <c r="J33" s="60">
        <v>0</v>
      </c>
      <c r="K33" s="58">
        <v>840</v>
      </c>
      <c r="L33" s="59">
        <v>1020</v>
      </c>
      <c r="M33" s="60">
        <v>-180</v>
      </c>
      <c r="N33" s="78"/>
    </row>
    <row r="34" spans="1:14" s="61" customFormat="1" ht="11.15" customHeight="1" x14ac:dyDescent="0.25">
      <c r="A34" s="62" t="s">
        <v>43</v>
      </c>
      <c r="B34" s="58">
        <v>240</v>
      </c>
      <c r="C34" s="59">
        <v>160</v>
      </c>
      <c r="D34" s="60">
        <v>80</v>
      </c>
      <c r="E34" s="58">
        <v>1970</v>
      </c>
      <c r="F34" s="59">
        <v>1870</v>
      </c>
      <c r="G34" s="60">
        <v>100</v>
      </c>
      <c r="H34" s="58">
        <v>40</v>
      </c>
      <c r="I34" s="59">
        <v>50</v>
      </c>
      <c r="J34" s="60">
        <v>-10</v>
      </c>
      <c r="K34" s="58">
        <v>2250</v>
      </c>
      <c r="L34" s="59">
        <v>2080</v>
      </c>
      <c r="M34" s="60">
        <v>170</v>
      </c>
      <c r="N34" s="78"/>
    </row>
    <row r="35" spans="1:14" s="61" customFormat="1" ht="11.15" customHeight="1" x14ac:dyDescent="0.25">
      <c r="A35" s="62" t="s">
        <v>44</v>
      </c>
      <c r="B35" s="58">
        <v>370</v>
      </c>
      <c r="C35" s="59">
        <v>380</v>
      </c>
      <c r="D35" s="60">
        <v>-10</v>
      </c>
      <c r="E35" s="58">
        <v>3580</v>
      </c>
      <c r="F35" s="59">
        <v>3010</v>
      </c>
      <c r="G35" s="60">
        <v>570</v>
      </c>
      <c r="H35" s="58">
        <v>50</v>
      </c>
      <c r="I35" s="59">
        <v>110</v>
      </c>
      <c r="J35" s="60">
        <v>-60</v>
      </c>
      <c r="K35" s="58">
        <v>4010</v>
      </c>
      <c r="L35" s="59">
        <v>3500</v>
      </c>
      <c r="M35" s="60">
        <v>510</v>
      </c>
      <c r="N35" s="78"/>
    </row>
    <row r="36" spans="1:14" s="61" customFormat="1" ht="11.15" customHeight="1" x14ac:dyDescent="0.25">
      <c r="A36" s="62" t="s">
        <v>45</v>
      </c>
      <c r="B36" s="58">
        <v>1100</v>
      </c>
      <c r="C36" s="59">
        <v>560</v>
      </c>
      <c r="D36" s="60">
        <v>550</v>
      </c>
      <c r="E36" s="58">
        <v>4620</v>
      </c>
      <c r="F36" s="59">
        <v>4890</v>
      </c>
      <c r="G36" s="60">
        <v>-270</v>
      </c>
      <c r="H36" s="58">
        <v>90</v>
      </c>
      <c r="I36" s="59">
        <v>60</v>
      </c>
      <c r="J36" s="60">
        <v>20</v>
      </c>
      <c r="K36" s="58">
        <v>5810</v>
      </c>
      <c r="L36" s="59">
        <v>5510</v>
      </c>
      <c r="M36" s="60">
        <v>300</v>
      </c>
      <c r="N36" s="78"/>
    </row>
    <row r="37" spans="1:14" s="61" customFormat="1" ht="11.15" customHeight="1" x14ac:dyDescent="0.25">
      <c r="A37" s="62" t="s">
        <v>46</v>
      </c>
      <c r="B37" s="58">
        <v>80</v>
      </c>
      <c r="C37" s="59">
        <v>90</v>
      </c>
      <c r="D37" s="60">
        <v>-10</v>
      </c>
      <c r="E37" s="58">
        <v>450</v>
      </c>
      <c r="F37" s="59">
        <v>390</v>
      </c>
      <c r="G37" s="60">
        <v>60</v>
      </c>
      <c r="H37" s="58">
        <v>10</v>
      </c>
      <c r="I37" s="59">
        <v>10</v>
      </c>
      <c r="J37" s="60">
        <v>0</v>
      </c>
      <c r="K37" s="58">
        <v>530</v>
      </c>
      <c r="L37" s="59">
        <v>480</v>
      </c>
      <c r="M37" s="60">
        <v>50</v>
      </c>
      <c r="N37" s="78"/>
    </row>
    <row r="38" spans="1:14" s="61" customFormat="1" ht="11.15" customHeight="1" x14ac:dyDescent="0.25">
      <c r="A38" s="62" t="s">
        <v>47</v>
      </c>
      <c r="B38" s="58">
        <v>370</v>
      </c>
      <c r="C38" s="59">
        <v>360</v>
      </c>
      <c r="D38" s="60">
        <v>10</v>
      </c>
      <c r="E38" s="58">
        <v>2420</v>
      </c>
      <c r="F38" s="59">
        <v>2300</v>
      </c>
      <c r="G38" s="60">
        <v>120</v>
      </c>
      <c r="H38" s="58">
        <v>50</v>
      </c>
      <c r="I38" s="59">
        <v>70</v>
      </c>
      <c r="J38" s="60">
        <v>-30</v>
      </c>
      <c r="K38" s="58">
        <v>2830</v>
      </c>
      <c r="L38" s="59">
        <v>2720</v>
      </c>
      <c r="M38" s="60">
        <v>110</v>
      </c>
      <c r="N38" s="78"/>
    </row>
    <row r="39" spans="1:14" s="61" customFormat="1" ht="11.15" customHeight="1" x14ac:dyDescent="0.25">
      <c r="A39" s="62" t="s">
        <v>48</v>
      </c>
      <c r="B39" s="58">
        <v>370</v>
      </c>
      <c r="C39" s="59">
        <v>300</v>
      </c>
      <c r="D39" s="60">
        <v>80</v>
      </c>
      <c r="E39" s="58">
        <v>3110</v>
      </c>
      <c r="F39" s="59">
        <v>2820</v>
      </c>
      <c r="G39" s="60">
        <v>290</v>
      </c>
      <c r="H39" s="58">
        <v>80</v>
      </c>
      <c r="I39" s="59">
        <v>100</v>
      </c>
      <c r="J39" s="60">
        <v>-30</v>
      </c>
      <c r="K39" s="58">
        <v>3560</v>
      </c>
      <c r="L39" s="59">
        <v>3220</v>
      </c>
      <c r="M39" s="60">
        <v>340</v>
      </c>
      <c r="N39" s="78"/>
    </row>
    <row r="40" spans="1:14" s="61" customFormat="1" ht="11.15" customHeight="1" x14ac:dyDescent="0.25">
      <c r="A40" s="62" t="s">
        <v>49</v>
      </c>
      <c r="B40" s="58">
        <v>220</v>
      </c>
      <c r="C40" s="59">
        <v>360</v>
      </c>
      <c r="D40" s="60">
        <v>-130</v>
      </c>
      <c r="E40" s="58">
        <v>2040</v>
      </c>
      <c r="F40" s="59">
        <v>2330</v>
      </c>
      <c r="G40" s="60">
        <v>-280</v>
      </c>
      <c r="H40" s="58">
        <v>80</v>
      </c>
      <c r="I40" s="59">
        <v>180</v>
      </c>
      <c r="J40" s="60">
        <v>-100</v>
      </c>
      <c r="K40" s="58">
        <v>2350</v>
      </c>
      <c r="L40" s="59">
        <v>2870</v>
      </c>
      <c r="M40" s="60">
        <v>-510</v>
      </c>
      <c r="N40" s="78"/>
    </row>
    <row r="41" spans="1:14" s="61" customFormat="1" ht="11.15" customHeight="1" x14ac:dyDescent="0.25">
      <c r="A41" s="62" t="s">
        <v>50</v>
      </c>
      <c r="B41" s="58">
        <v>110</v>
      </c>
      <c r="C41" s="59">
        <v>140</v>
      </c>
      <c r="D41" s="60">
        <v>-30</v>
      </c>
      <c r="E41" s="58">
        <v>1010</v>
      </c>
      <c r="F41" s="59">
        <v>940</v>
      </c>
      <c r="G41" s="60">
        <v>80</v>
      </c>
      <c r="H41" s="58">
        <v>40</v>
      </c>
      <c r="I41" s="59">
        <v>60</v>
      </c>
      <c r="J41" s="60">
        <v>-20</v>
      </c>
      <c r="K41" s="58">
        <v>1170</v>
      </c>
      <c r="L41" s="59">
        <v>1140</v>
      </c>
      <c r="M41" s="60">
        <v>30</v>
      </c>
      <c r="N41" s="78"/>
    </row>
    <row r="42" spans="1:14" s="61" customFormat="1" ht="11.15" customHeight="1" x14ac:dyDescent="0.25">
      <c r="A42" s="62" t="s">
        <v>51</v>
      </c>
      <c r="B42" s="58">
        <v>330</v>
      </c>
      <c r="C42" s="59">
        <v>280</v>
      </c>
      <c r="D42" s="60">
        <v>60</v>
      </c>
      <c r="E42" s="58">
        <v>1980</v>
      </c>
      <c r="F42" s="59">
        <v>1750</v>
      </c>
      <c r="G42" s="60">
        <v>230</v>
      </c>
      <c r="H42" s="58">
        <v>30</v>
      </c>
      <c r="I42" s="59">
        <v>40</v>
      </c>
      <c r="J42" s="60">
        <v>-10</v>
      </c>
      <c r="K42" s="58">
        <v>2340</v>
      </c>
      <c r="L42" s="59">
        <v>2060</v>
      </c>
      <c r="M42" s="60">
        <v>280</v>
      </c>
      <c r="N42" s="78"/>
    </row>
    <row r="43" spans="1:14" s="61" customFormat="1" ht="11.15" customHeight="1" x14ac:dyDescent="0.25">
      <c r="A43" s="62" t="s">
        <v>52</v>
      </c>
      <c r="B43" s="58">
        <v>30</v>
      </c>
      <c r="C43" s="59">
        <v>30</v>
      </c>
      <c r="D43" s="60">
        <v>0</v>
      </c>
      <c r="E43" s="58">
        <v>140</v>
      </c>
      <c r="F43" s="59">
        <v>140</v>
      </c>
      <c r="G43" s="60">
        <v>0</v>
      </c>
      <c r="H43" s="58">
        <v>0</v>
      </c>
      <c r="I43" s="59">
        <v>10</v>
      </c>
      <c r="J43" s="60">
        <v>-10</v>
      </c>
      <c r="K43" s="58">
        <v>170</v>
      </c>
      <c r="L43" s="59">
        <v>180</v>
      </c>
      <c r="M43" s="60">
        <v>-10</v>
      </c>
      <c r="N43" s="78"/>
    </row>
    <row r="44" spans="1:14" s="61" customFormat="1" ht="11.15" customHeight="1" thickBot="1" x14ac:dyDescent="0.3">
      <c r="A44" s="66" t="s">
        <v>53</v>
      </c>
      <c r="B44" s="63">
        <v>90</v>
      </c>
      <c r="C44" s="64">
        <v>110</v>
      </c>
      <c r="D44" s="65">
        <v>-10</v>
      </c>
      <c r="E44" s="63">
        <v>390</v>
      </c>
      <c r="F44" s="64">
        <v>500</v>
      </c>
      <c r="G44" s="65">
        <v>-110</v>
      </c>
      <c r="H44" s="63">
        <v>20</v>
      </c>
      <c r="I44" s="64">
        <v>20</v>
      </c>
      <c r="J44" s="65">
        <v>0</v>
      </c>
      <c r="K44" s="63">
        <v>500</v>
      </c>
      <c r="L44" s="64">
        <v>630</v>
      </c>
      <c r="M44" s="65">
        <v>-120</v>
      </c>
      <c r="N44" s="78"/>
    </row>
    <row r="45" spans="1:14" s="61" customFormat="1" ht="11.15" customHeight="1" thickBot="1" x14ac:dyDescent="0.3">
      <c r="A45" s="67" t="s">
        <v>36</v>
      </c>
      <c r="B45" s="68">
        <v>6320</v>
      </c>
      <c r="C45" s="69">
        <v>7640</v>
      </c>
      <c r="D45" s="70">
        <v>-1310</v>
      </c>
      <c r="E45" s="68">
        <v>34800</v>
      </c>
      <c r="F45" s="69">
        <v>37870</v>
      </c>
      <c r="G45" s="70">
        <v>-3080</v>
      </c>
      <c r="H45" s="68">
        <v>1380</v>
      </c>
      <c r="I45" s="69">
        <v>2130</v>
      </c>
      <c r="J45" s="70">
        <v>-750</v>
      </c>
      <c r="K45" s="68">
        <v>42500</v>
      </c>
      <c r="L45" s="69">
        <v>47640</v>
      </c>
      <c r="M45" s="70">
        <v>-5140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-20</v>
      </c>
      <c r="D56" s="60">
        <v>-10</v>
      </c>
      <c r="E56" s="58">
        <v>120</v>
      </c>
      <c r="F56" s="59">
        <f>-F5</f>
        <v>-160</v>
      </c>
      <c r="G56" s="60">
        <v>-40</v>
      </c>
      <c r="H56" s="58">
        <v>10</v>
      </c>
      <c r="I56" s="60">
        <f>-I5</f>
        <v>-20</v>
      </c>
      <c r="J56" s="60">
        <v>-10</v>
      </c>
      <c r="K56" s="58">
        <v>130</v>
      </c>
      <c r="L56" s="59">
        <f>-L5</f>
        <v>-190</v>
      </c>
      <c r="M56" s="60">
        <v>-60</v>
      </c>
      <c r="N56" s="78"/>
      <c r="O56" s="48"/>
    </row>
    <row r="57" spans="1:15" hidden="1" x14ac:dyDescent="0.35">
      <c r="A57" s="61" t="s">
        <v>14</v>
      </c>
      <c r="B57" s="58">
        <v>30</v>
      </c>
      <c r="C57" s="59">
        <f t="shared" ref="C57:C95" si="0">-C6</f>
        <v>-40</v>
      </c>
      <c r="D57" s="60">
        <v>-10</v>
      </c>
      <c r="E57" s="58">
        <v>200</v>
      </c>
      <c r="F57" s="59">
        <f t="shared" ref="F57:F95" si="1">-F6</f>
        <v>-210</v>
      </c>
      <c r="G57" s="60">
        <v>0</v>
      </c>
      <c r="H57" s="58">
        <v>10</v>
      </c>
      <c r="I57" s="60">
        <f t="shared" ref="I57:I95" si="2">-I6</f>
        <v>-10</v>
      </c>
      <c r="J57" s="60">
        <v>0</v>
      </c>
      <c r="K57" s="58">
        <v>240</v>
      </c>
      <c r="L57" s="59">
        <f t="shared" ref="L57:L95" si="3">-L6</f>
        <v>-260</v>
      </c>
      <c r="M57" s="60">
        <v>-10</v>
      </c>
      <c r="N57" s="78"/>
      <c r="O57" s="48"/>
    </row>
    <row r="58" spans="1:15" hidden="1" x14ac:dyDescent="0.35">
      <c r="A58" s="61" t="s">
        <v>15</v>
      </c>
      <c r="B58" s="58">
        <v>60</v>
      </c>
      <c r="C58" s="59">
        <f t="shared" si="0"/>
        <v>-40</v>
      </c>
      <c r="D58" s="60">
        <v>20</v>
      </c>
      <c r="E58" s="58">
        <v>320</v>
      </c>
      <c r="F58" s="59">
        <f t="shared" si="1"/>
        <v>-240</v>
      </c>
      <c r="G58" s="60">
        <v>80</v>
      </c>
      <c r="H58" s="58">
        <v>0</v>
      </c>
      <c r="I58" s="60">
        <f t="shared" si="2"/>
        <v>0</v>
      </c>
      <c r="J58" s="60">
        <v>0</v>
      </c>
      <c r="K58" s="58">
        <v>380</v>
      </c>
      <c r="L58" s="59">
        <f t="shared" si="3"/>
        <v>-290</v>
      </c>
      <c r="M58" s="60">
        <v>90</v>
      </c>
      <c r="N58" s="78"/>
      <c r="O58" s="48"/>
    </row>
    <row r="59" spans="1:15" hidden="1" x14ac:dyDescent="0.35">
      <c r="A59" s="61" t="s">
        <v>16</v>
      </c>
      <c r="B59" s="58">
        <v>30</v>
      </c>
      <c r="C59" s="59">
        <f t="shared" si="0"/>
        <v>-30</v>
      </c>
      <c r="D59" s="60">
        <v>0</v>
      </c>
      <c r="E59" s="58">
        <v>260</v>
      </c>
      <c r="F59" s="59">
        <f t="shared" si="1"/>
        <v>-260</v>
      </c>
      <c r="G59" s="60">
        <v>0</v>
      </c>
      <c r="H59" s="58">
        <v>10</v>
      </c>
      <c r="I59" s="60">
        <f t="shared" si="2"/>
        <v>-30</v>
      </c>
      <c r="J59" s="60">
        <v>-20</v>
      </c>
      <c r="K59" s="58">
        <v>300</v>
      </c>
      <c r="L59" s="59">
        <f t="shared" si="3"/>
        <v>-320</v>
      </c>
      <c r="M59" s="60">
        <v>-10</v>
      </c>
      <c r="N59" s="78"/>
      <c r="O59" s="48"/>
    </row>
    <row r="60" spans="1:15" hidden="1" x14ac:dyDescent="0.35">
      <c r="A60" s="61" t="s">
        <v>17</v>
      </c>
      <c r="B60" s="58">
        <v>10</v>
      </c>
      <c r="C60" s="59">
        <f t="shared" si="0"/>
        <v>-40</v>
      </c>
      <c r="D60" s="60">
        <v>-20</v>
      </c>
      <c r="E60" s="58">
        <v>110</v>
      </c>
      <c r="F60" s="59">
        <f t="shared" si="1"/>
        <v>-140</v>
      </c>
      <c r="G60" s="60">
        <v>-30</v>
      </c>
      <c r="H60" s="58">
        <v>10</v>
      </c>
      <c r="I60" s="60">
        <f t="shared" si="2"/>
        <v>-10</v>
      </c>
      <c r="J60" s="60">
        <v>0</v>
      </c>
      <c r="K60" s="58">
        <v>130</v>
      </c>
      <c r="L60" s="59">
        <f t="shared" si="3"/>
        <v>-190</v>
      </c>
      <c r="M60" s="60">
        <v>-60</v>
      </c>
      <c r="N60" s="78"/>
      <c r="O60" s="48"/>
    </row>
    <row r="61" spans="1:15" hidden="1" x14ac:dyDescent="0.35">
      <c r="A61" s="61" t="s">
        <v>18</v>
      </c>
      <c r="B61" s="58">
        <v>10</v>
      </c>
      <c r="C61" s="59">
        <f t="shared" si="0"/>
        <v>-30</v>
      </c>
      <c r="D61" s="60">
        <v>-20</v>
      </c>
      <c r="E61" s="58">
        <v>100</v>
      </c>
      <c r="F61" s="59">
        <f t="shared" si="1"/>
        <v>-150</v>
      </c>
      <c r="G61" s="60">
        <v>-60</v>
      </c>
      <c r="H61" s="58">
        <v>10</v>
      </c>
      <c r="I61" s="60">
        <f t="shared" si="2"/>
        <v>-10</v>
      </c>
      <c r="J61" s="60">
        <v>-10</v>
      </c>
      <c r="K61" s="58">
        <v>120</v>
      </c>
      <c r="L61" s="59">
        <f t="shared" si="3"/>
        <v>-190</v>
      </c>
      <c r="M61" s="60">
        <v>-80</v>
      </c>
      <c r="N61" s="78"/>
      <c r="O61" s="48"/>
    </row>
    <row r="62" spans="1:15" hidden="1" x14ac:dyDescent="0.35">
      <c r="A62" s="61" t="s">
        <v>19</v>
      </c>
      <c r="B62" s="58">
        <v>90</v>
      </c>
      <c r="C62" s="59">
        <f t="shared" si="0"/>
        <v>-140</v>
      </c>
      <c r="D62" s="60">
        <v>-50</v>
      </c>
      <c r="E62" s="58">
        <v>380</v>
      </c>
      <c r="F62" s="59">
        <f t="shared" si="1"/>
        <v>-610</v>
      </c>
      <c r="G62" s="60">
        <v>-240</v>
      </c>
      <c r="H62" s="58">
        <v>50</v>
      </c>
      <c r="I62" s="60">
        <f t="shared" si="2"/>
        <v>-130</v>
      </c>
      <c r="J62" s="60">
        <v>-80</v>
      </c>
      <c r="K62" s="58">
        <v>520</v>
      </c>
      <c r="L62" s="59">
        <f t="shared" si="3"/>
        <v>-880</v>
      </c>
      <c r="M62" s="60">
        <v>-360</v>
      </c>
      <c r="N62" s="78"/>
      <c r="O62" s="48"/>
    </row>
    <row r="63" spans="1:15" hidden="1" x14ac:dyDescent="0.35">
      <c r="A63" s="61" t="s">
        <v>20</v>
      </c>
      <c r="B63" s="58">
        <v>10</v>
      </c>
      <c r="C63" s="59">
        <f t="shared" si="0"/>
        <v>-10</v>
      </c>
      <c r="D63" s="60">
        <v>0</v>
      </c>
      <c r="E63" s="58">
        <v>120</v>
      </c>
      <c r="F63" s="59">
        <f t="shared" si="1"/>
        <v>-120</v>
      </c>
      <c r="G63" s="60">
        <v>0</v>
      </c>
      <c r="H63" s="58">
        <v>0</v>
      </c>
      <c r="I63" s="60">
        <f t="shared" si="2"/>
        <v>0</v>
      </c>
      <c r="J63" s="60">
        <v>0</v>
      </c>
      <c r="K63" s="58">
        <v>120</v>
      </c>
      <c r="L63" s="59">
        <f t="shared" si="3"/>
        <v>-130</v>
      </c>
      <c r="M63" s="60">
        <v>-10</v>
      </c>
      <c r="N63" s="78"/>
      <c r="O63" s="48"/>
    </row>
    <row r="64" spans="1:15" hidden="1" x14ac:dyDescent="0.35">
      <c r="A64" s="61" t="s">
        <v>21</v>
      </c>
      <c r="B64" s="58">
        <v>20</v>
      </c>
      <c r="C64" s="59">
        <f t="shared" si="0"/>
        <v>-30</v>
      </c>
      <c r="D64" s="60">
        <v>-10</v>
      </c>
      <c r="E64" s="58">
        <v>140</v>
      </c>
      <c r="F64" s="59">
        <f t="shared" si="1"/>
        <v>-170</v>
      </c>
      <c r="G64" s="60">
        <v>-30</v>
      </c>
      <c r="H64" s="58">
        <v>0</v>
      </c>
      <c r="I64" s="60">
        <f t="shared" si="2"/>
        <v>-30</v>
      </c>
      <c r="J64" s="60">
        <v>-20</v>
      </c>
      <c r="K64" s="58">
        <v>160</v>
      </c>
      <c r="L64" s="59">
        <f t="shared" si="3"/>
        <v>-220</v>
      </c>
      <c r="M64" s="60">
        <v>-60</v>
      </c>
      <c r="N64" s="78"/>
      <c r="O64" s="48"/>
    </row>
    <row r="65" spans="1:15" hidden="1" x14ac:dyDescent="0.35">
      <c r="A65" s="61" t="s">
        <v>22</v>
      </c>
      <c r="B65" s="58">
        <v>20</v>
      </c>
      <c r="C65" s="59">
        <f t="shared" si="0"/>
        <v>-20</v>
      </c>
      <c r="D65" s="60">
        <v>0</v>
      </c>
      <c r="E65" s="58">
        <v>170</v>
      </c>
      <c r="F65" s="59">
        <f t="shared" si="1"/>
        <v>-170</v>
      </c>
      <c r="G65" s="60">
        <v>0</v>
      </c>
      <c r="H65" s="58">
        <v>0</v>
      </c>
      <c r="I65" s="60">
        <f t="shared" si="2"/>
        <v>-10</v>
      </c>
      <c r="J65" s="60">
        <v>0</v>
      </c>
      <c r="K65" s="58">
        <v>200</v>
      </c>
      <c r="L65" s="59">
        <f t="shared" si="3"/>
        <v>-200</v>
      </c>
      <c r="M65" s="60">
        <v>0</v>
      </c>
      <c r="N65" s="78"/>
      <c r="O65" s="48"/>
    </row>
    <row r="66" spans="1:15" hidden="1" x14ac:dyDescent="0.35">
      <c r="A66" s="61" t="s">
        <v>23</v>
      </c>
      <c r="B66" s="58">
        <v>10</v>
      </c>
      <c r="C66" s="59">
        <f t="shared" si="0"/>
        <v>0</v>
      </c>
      <c r="D66" s="60">
        <v>0</v>
      </c>
      <c r="E66" s="58">
        <v>30</v>
      </c>
      <c r="F66" s="59">
        <f t="shared" si="1"/>
        <v>-40</v>
      </c>
      <c r="G66" s="60">
        <v>-10</v>
      </c>
      <c r="H66" s="58">
        <v>0</v>
      </c>
      <c r="I66" s="60">
        <f t="shared" si="2"/>
        <v>0</v>
      </c>
      <c r="J66" s="60">
        <v>0</v>
      </c>
      <c r="K66" s="58">
        <v>40</v>
      </c>
      <c r="L66" s="59">
        <f t="shared" si="3"/>
        <v>-40</v>
      </c>
      <c r="M66" s="60">
        <v>-10</v>
      </c>
      <c r="N66" s="78"/>
      <c r="O66" s="48"/>
    </row>
    <row r="67" spans="1:15" hidden="1" x14ac:dyDescent="0.35">
      <c r="A67" s="61" t="s">
        <v>24</v>
      </c>
      <c r="B67" s="58">
        <v>40</v>
      </c>
      <c r="C67" s="59">
        <f t="shared" si="0"/>
        <v>-70</v>
      </c>
      <c r="D67" s="60">
        <v>-30</v>
      </c>
      <c r="E67" s="58">
        <v>250</v>
      </c>
      <c r="F67" s="59">
        <f t="shared" si="1"/>
        <v>-330</v>
      </c>
      <c r="G67" s="60">
        <v>-80</v>
      </c>
      <c r="H67" s="58">
        <v>10</v>
      </c>
      <c r="I67" s="60">
        <f t="shared" si="2"/>
        <v>-40</v>
      </c>
      <c r="J67" s="60">
        <v>-30</v>
      </c>
      <c r="K67" s="58">
        <v>300</v>
      </c>
      <c r="L67" s="59">
        <f t="shared" si="3"/>
        <v>-450</v>
      </c>
      <c r="M67" s="60">
        <v>-150</v>
      </c>
      <c r="N67" s="78"/>
      <c r="O67" s="48"/>
    </row>
    <row r="68" spans="1:15" hidden="1" x14ac:dyDescent="0.35">
      <c r="A68" s="61" t="s">
        <v>25</v>
      </c>
      <c r="B68" s="58">
        <v>50</v>
      </c>
      <c r="C68" s="59">
        <f t="shared" si="0"/>
        <v>-120</v>
      </c>
      <c r="D68" s="60">
        <v>-60</v>
      </c>
      <c r="E68" s="58">
        <v>230</v>
      </c>
      <c r="F68" s="59">
        <f t="shared" si="1"/>
        <v>-370</v>
      </c>
      <c r="G68" s="60">
        <v>-140</v>
      </c>
      <c r="H68" s="58">
        <v>20</v>
      </c>
      <c r="I68" s="60">
        <f t="shared" si="2"/>
        <v>-50</v>
      </c>
      <c r="J68" s="60">
        <v>-20</v>
      </c>
      <c r="K68" s="58">
        <v>310</v>
      </c>
      <c r="L68" s="59">
        <f t="shared" si="3"/>
        <v>-530</v>
      </c>
      <c r="M68" s="60">
        <v>-230</v>
      </c>
      <c r="N68" s="78"/>
      <c r="O68" s="48"/>
    </row>
    <row r="69" spans="1:15" hidden="1" x14ac:dyDescent="0.35">
      <c r="A69" s="61" t="s">
        <v>26</v>
      </c>
      <c r="B69" s="58">
        <v>40</v>
      </c>
      <c r="C69" s="59">
        <f t="shared" si="0"/>
        <v>-20</v>
      </c>
      <c r="D69" s="60">
        <v>20</v>
      </c>
      <c r="E69" s="58">
        <v>160</v>
      </c>
      <c r="F69" s="59">
        <f t="shared" si="1"/>
        <v>-160</v>
      </c>
      <c r="G69" s="60">
        <v>0</v>
      </c>
      <c r="H69" s="58">
        <v>10</v>
      </c>
      <c r="I69" s="60">
        <f t="shared" si="2"/>
        <v>0</v>
      </c>
      <c r="J69" s="60">
        <v>0</v>
      </c>
      <c r="K69" s="58">
        <v>210</v>
      </c>
      <c r="L69" s="59">
        <f t="shared" si="3"/>
        <v>-180</v>
      </c>
      <c r="M69" s="60">
        <v>20</v>
      </c>
      <c r="N69" s="78"/>
      <c r="O69" s="48"/>
    </row>
    <row r="70" spans="1:15" hidden="1" x14ac:dyDescent="0.35">
      <c r="A70" s="61" t="s">
        <v>27</v>
      </c>
      <c r="B70" s="58">
        <v>20</v>
      </c>
      <c r="C70" s="59">
        <f t="shared" si="0"/>
        <v>-20</v>
      </c>
      <c r="D70" s="60">
        <v>-10</v>
      </c>
      <c r="E70" s="58">
        <v>130</v>
      </c>
      <c r="F70" s="59">
        <f t="shared" si="1"/>
        <v>-100</v>
      </c>
      <c r="G70" s="60">
        <v>20</v>
      </c>
      <c r="H70" s="58">
        <v>0</v>
      </c>
      <c r="I70" s="60">
        <f t="shared" si="2"/>
        <v>-10</v>
      </c>
      <c r="J70" s="60">
        <v>-10</v>
      </c>
      <c r="K70" s="58">
        <v>140</v>
      </c>
      <c r="L70" s="59">
        <f t="shared" si="3"/>
        <v>-140</v>
      </c>
      <c r="M70" s="60">
        <v>10</v>
      </c>
      <c r="N70" s="78"/>
      <c r="O70" s="48"/>
    </row>
    <row r="71" spans="1:15" hidden="1" x14ac:dyDescent="0.35">
      <c r="A71" s="61" t="s">
        <v>28</v>
      </c>
      <c r="B71" s="58">
        <v>20</v>
      </c>
      <c r="C71" s="59">
        <f t="shared" si="0"/>
        <v>-50</v>
      </c>
      <c r="D71" s="60">
        <v>-30</v>
      </c>
      <c r="E71" s="58">
        <v>190</v>
      </c>
      <c r="F71" s="59">
        <f t="shared" si="1"/>
        <v>-260</v>
      </c>
      <c r="G71" s="60">
        <v>-70</v>
      </c>
      <c r="H71" s="58">
        <v>10</v>
      </c>
      <c r="I71" s="60">
        <f t="shared" si="2"/>
        <v>-40</v>
      </c>
      <c r="J71" s="60">
        <v>-30</v>
      </c>
      <c r="K71" s="58">
        <v>220</v>
      </c>
      <c r="L71" s="59">
        <f t="shared" si="3"/>
        <v>-360</v>
      </c>
      <c r="M71" s="60">
        <v>-130</v>
      </c>
      <c r="N71" s="78"/>
      <c r="O71" s="48"/>
    </row>
    <row r="72" spans="1:15" hidden="1" x14ac:dyDescent="0.35">
      <c r="A72" s="61" t="s">
        <v>29</v>
      </c>
      <c r="B72" s="58">
        <v>20</v>
      </c>
      <c r="C72" s="59">
        <f t="shared" si="0"/>
        <v>-30</v>
      </c>
      <c r="D72" s="60">
        <v>-10</v>
      </c>
      <c r="E72" s="58">
        <v>240</v>
      </c>
      <c r="F72" s="59">
        <f t="shared" si="1"/>
        <v>-260</v>
      </c>
      <c r="G72" s="60">
        <v>-20</v>
      </c>
      <c r="H72" s="58">
        <v>10</v>
      </c>
      <c r="I72" s="60">
        <f t="shared" si="2"/>
        <v>-20</v>
      </c>
      <c r="J72" s="60">
        <v>-10</v>
      </c>
      <c r="K72" s="58">
        <v>270</v>
      </c>
      <c r="L72" s="59">
        <f t="shared" si="3"/>
        <v>-310</v>
      </c>
      <c r="M72" s="60">
        <v>-30</v>
      </c>
      <c r="N72" s="78"/>
      <c r="O72" s="48"/>
    </row>
    <row r="73" spans="1:15" hidden="1" x14ac:dyDescent="0.35">
      <c r="A73" s="61" t="s">
        <v>30</v>
      </c>
      <c r="B73" s="58">
        <v>130</v>
      </c>
      <c r="C73" s="59">
        <f t="shared" si="0"/>
        <v>-350</v>
      </c>
      <c r="D73" s="60">
        <v>-220</v>
      </c>
      <c r="E73" s="58">
        <v>590</v>
      </c>
      <c r="F73" s="59">
        <f t="shared" si="1"/>
        <v>-1150</v>
      </c>
      <c r="G73" s="60">
        <v>-560</v>
      </c>
      <c r="H73" s="58">
        <v>70</v>
      </c>
      <c r="I73" s="60">
        <f t="shared" si="2"/>
        <v>-190</v>
      </c>
      <c r="J73" s="60">
        <v>-110</v>
      </c>
      <c r="K73" s="58">
        <v>800</v>
      </c>
      <c r="L73" s="59">
        <f t="shared" si="3"/>
        <v>-1690</v>
      </c>
      <c r="M73" s="60">
        <v>-890</v>
      </c>
      <c r="N73" s="78"/>
      <c r="O73" s="48"/>
    </row>
    <row r="74" spans="1:15" hidden="1" x14ac:dyDescent="0.35">
      <c r="A74" s="61" t="s">
        <v>31</v>
      </c>
      <c r="B74" s="58">
        <v>0</v>
      </c>
      <c r="C74" s="59">
        <f t="shared" si="0"/>
        <v>-30</v>
      </c>
      <c r="D74" s="60">
        <v>-20</v>
      </c>
      <c r="E74" s="58">
        <v>80</v>
      </c>
      <c r="F74" s="59">
        <f t="shared" si="1"/>
        <v>-110</v>
      </c>
      <c r="G74" s="60">
        <v>-30</v>
      </c>
      <c r="H74" s="58">
        <v>0</v>
      </c>
      <c r="I74" s="60">
        <f t="shared" si="2"/>
        <v>-10</v>
      </c>
      <c r="J74" s="60">
        <v>0</v>
      </c>
      <c r="K74" s="58">
        <v>90</v>
      </c>
      <c r="L74" s="59">
        <f t="shared" si="3"/>
        <v>-140</v>
      </c>
      <c r="M74" s="60">
        <v>-50</v>
      </c>
      <c r="N74" s="78"/>
      <c r="O74" s="48"/>
    </row>
    <row r="75" spans="1:15" hidden="1" x14ac:dyDescent="0.35">
      <c r="A75" s="61" t="s">
        <v>32</v>
      </c>
      <c r="B75" s="58">
        <v>70</v>
      </c>
      <c r="C75" s="59">
        <f t="shared" si="0"/>
        <v>-60</v>
      </c>
      <c r="D75" s="60">
        <v>0</v>
      </c>
      <c r="E75" s="58">
        <v>270</v>
      </c>
      <c r="F75" s="59">
        <f t="shared" si="1"/>
        <v>-320</v>
      </c>
      <c r="G75" s="60">
        <v>-50</v>
      </c>
      <c r="H75" s="58">
        <v>20</v>
      </c>
      <c r="I75" s="60">
        <f t="shared" si="2"/>
        <v>-40</v>
      </c>
      <c r="J75" s="60">
        <v>-20</v>
      </c>
      <c r="K75" s="58">
        <v>350</v>
      </c>
      <c r="L75" s="59">
        <f t="shared" si="3"/>
        <v>-420</v>
      </c>
      <c r="M75" s="60">
        <v>-70</v>
      </c>
      <c r="N75" s="78"/>
      <c r="O75" s="48"/>
    </row>
    <row r="76" spans="1:15" hidden="1" x14ac:dyDescent="0.35">
      <c r="A76" s="61" t="s">
        <v>33</v>
      </c>
      <c r="B76" s="58">
        <v>40</v>
      </c>
      <c r="C76" s="59">
        <f t="shared" si="0"/>
        <v>-30</v>
      </c>
      <c r="D76" s="60">
        <v>10</v>
      </c>
      <c r="E76" s="58">
        <v>220</v>
      </c>
      <c r="F76" s="59">
        <f t="shared" si="1"/>
        <v>-280</v>
      </c>
      <c r="G76" s="60">
        <v>-60</v>
      </c>
      <c r="H76" s="58">
        <v>0</v>
      </c>
      <c r="I76" s="60">
        <f t="shared" si="2"/>
        <v>-10</v>
      </c>
      <c r="J76" s="60">
        <v>0</v>
      </c>
      <c r="K76" s="58">
        <v>260</v>
      </c>
      <c r="L76" s="59">
        <f t="shared" si="3"/>
        <v>-310</v>
      </c>
      <c r="M76" s="60">
        <v>-50</v>
      </c>
      <c r="N76" s="78"/>
      <c r="O76" s="48"/>
    </row>
    <row r="77" spans="1:15" hidden="1" x14ac:dyDescent="0.35">
      <c r="A77" s="61" t="s">
        <v>34</v>
      </c>
      <c r="B77" s="58">
        <v>20</v>
      </c>
      <c r="C77" s="59">
        <f t="shared" si="0"/>
        <v>-60</v>
      </c>
      <c r="D77" s="60">
        <v>-40</v>
      </c>
      <c r="E77" s="58">
        <v>170</v>
      </c>
      <c r="F77" s="59">
        <f t="shared" si="1"/>
        <v>-260</v>
      </c>
      <c r="G77" s="60">
        <v>-90</v>
      </c>
      <c r="H77" s="58">
        <v>10</v>
      </c>
      <c r="I77" s="60">
        <f t="shared" si="2"/>
        <v>-50</v>
      </c>
      <c r="J77" s="60">
        <v>-40</v>
      </c>
      <c r="K77" s="58">
        <v>200</v>
      </c>
      <c r="L77" s="59">
        <f t="shared" si="3"/>
        <v>-380</v>
      </c>
      <c r="M77" s="60">
        <v>-180</v>
      </c>
      <c r="N77" s="78"/>
      <c r="O77" s="48"/>
    </row>
    <row r="78" spans="1:15" hidden="1" x14ac:dyDescent="0.35">
      <c r="A78" s="61" t="s">
        <v>35</v>
      </c>
      <c r="B78" s="58">
        <v>20</v>
      </c>
      <c r="C78" s="59">
        <f t="shared" si="0"/>
        <v>-60</v>
      </c>
      <c r="D78" s="60">
        <v>-40</v>
      </c>
      <c r="E78" s="58">
        <v>140</v>
      </c>
      <c r="F78" s="59">
        <f t="shared" si="1"/>
        <v>-220</v>
      </c>
      <c r="G78" s="60">
        <v>-80</v>
      </c>
      <c r="H78" s="58">
        <v>20</v>
      </c>
      <c r="I78" s="60">
        <f t="shared" si="2"/>
        <v>-40</v>
      </c>
      <c r="J78" s="60">
        <v>-20</v>
      </c>
      <c r="K78" s="58">
        <v>180</v>
      </c>
      <c r="L78" s="59">
        <f t="shared" si="3"/>
        <v>-320</v>
      </c>
      <c r="M78" s="60">
        <v>-140</v>
      </c>
      <c r="N78" s="78"/>
      <c r="O78" s="48"/>
    </row>
    <row r="79" spans="1:15" hidden="1" x14ac:dyDescent="0.35">
      <c r="A79" s="61" t="s">
        <v>37</v>
      </c>
      <c r="B79" s="58">
        <v>170</v>
      </c>
      <c r="C79" s="59">
        <f t="shared" si="0"/>
        <v>-120</v>
      </c>
      <c r="D79" s="60">
        <v>60</v>
      </c>
      <c r="E79" s="58">
        <v>860</v>
      </c>
      <c r="F79" s="59">
        <f t="shared" si="1"/>
        <v>-730</v>
      </c>
      <c r="G79" s="60">
        <v>130</v>
      </c>
      <c r="H79" s="58">
        <v>20</v>
      </c>
      <c r="I79" s="60">
        <f t="shared" si="2"/>
        <v>-20</v>
      </c>
      <c r="J79" s="60">
        <v>10</v>
      </c>
      <c r="K79" s="58">
        <v>1050</v>
      </c>
      <c r="L79" s="59">
        <f t="shared" si="3"/>
        <v>-860</v>
      </c>
      <c r="M79" s="60">
        <v>190</v>
      </c>
      <c r="N79" s="78"/>
      <c r="O79" s="48"/>
    </row>
    <row r="80" spans="1:15" hidden="1" x14ac:dyDescent="0.35">
      <c r="A80" s="61" t="s">
        <v>38</v>
      </c>
      <c r="B80" s="58">
        <v>170</v>
      </c>
      <c r="C80" s="59">
        <f t="shared" si="0"/>
        <v>-300</v>
      </c>
      <c r="D80" s="60">
        <v>-130</v>
      </c>
      <c r="E80" s="58">
        <v>860</v>
      </c>
      <c r="F80" s="59">
        <f t="shared" si="1"/>
        <v>-1100</v>
      </c>
      <c r="G80" s="60">
        <v>-230</v>
      </c>
      <c r="H80" s="58">
        <v>50</v>
      </c>
      <c r="I80" s="60">
        <f t="shared" si="2"/>
        <v>-70</v>
      </c>
      <c r="J80" s="60">
        <v>-20</v>
      </c>
      <c r="K80" s="58">
        <v>1090</v>
      </c>
      <c r="L80" s="59">
        <f t="shared" si="3"/>
        <v>-1470</v>
      </c>
      <c r="M80" s="60">
        <v>-380</v>
      </c>
      <c r="N80" s="78"/>
      <c r="O80" s="48"/>
    </row>
    <row r="81" spans="1:15" hidden="1" x14ac:dyDescent="0.35">
      <c r="A81" s="61" t="s">
        <v>39</v>
      </c>
      <c r="B81" s="58">
        <v>860</v>
      </c>
      <c r="C81" s="59">
        <f t="shared" si="0"/>
        <v>-1160</v>
      </c>
      <c r="D81" s="60">
        <v>-300</v>
      </c>
      <c r="E81" s="58">
        <v>2560</v>
      </c>
      <c r="F81" s="59">
        <f t="shared" si="1"/>
        <v>-3500</v>
      </c>
      <c r="G81" s="60">
        <v>-930</v>
      </c>
      <c r="H81" s="58">
        <v>130</v>
      </c>
      <c r="I81" s="60">
        <f t="shared" si="2"/>
        <v>-140</v>
      </c>
      <c r="J81" s="60">
        <v>-10</v>
      </c>
      <c r="K81" s="58">
        <v>3550</v>
      </c>
      <c r="L81" s="59">
        <f t="shared" si="3"/>
        <v>-4800</v>
      </c>
      <c r="M81" s="60">
        <v>-1250</v>
      </c>
      <c r="N81" s="78"/>
      <c r="O81" s="48"/>
    </row>
    <row r="82" spans="1:15" hidden="1" x14ac:dyDescent="0.35">
      <c r="A82" s="61" t="s">
        <v>40</v>
      </c>
      <c r="B82" s="58">
        <v>630</v>
      </c>
      <c r="C82" s="59">
        <f t="shared" si="0"/>
        <v>-1180</v>
      </c>
      <c r="D82" s="60">
        <v>-560</v>
      </c>
      <c r="E82" s="58">
        <v>2310</v>
      </c>
      <c r="F82" s="59">
        <f t="shared" si="1"/>
        <v>-3220</v>
      </c>
      <c r="G82" s="60">
        <v>-910</v>
      </c>
      <c r="H82" s="58">
        <v>280</v>
      </c>
      <c r="I82" s="60">
        <f t="shared" si="2"/>
        <v>-300</v>
      </c>
      <c r="J82" s="60">
        <v>-20</v>
      </c>
      <c r="K82" s="58">
        <v>3220</v>
      </c>
      <c r="L82" s="59">
        <f t="shared" si="3"/>
        <v>-4710</v>
      </c>
      <c r="M82" s="60">
        <v>-1490</v>
      </c>
      <c r="N82" s="78"/>
      <c r="O82" s="48"/>
    </row>
    <row r="83" spans="1:15" hidden="1" x14ac:dyDescent="0.35">
      <c r="A83" s="61" t="s">
        <v>41</v>
      </c>
      <c r="B83" s="58">
        <v>300</v>
      </c>
      <c r="C83" s="59">
        <f t="shared" si="0"/>
        <v>-560</v>
      </c>
      <c r="D83" s="60">
        <v>-260</v>
      </c>
      <c r="E83" s="58">
        <v>1170</v>
      </c>
      <c r="F83" s="59">
        <f t="shared" si="1"/>
        <v>-1560</v>
      </c>
      <c r="G83" s="60">
        <v>-390</v>
      </c>
      <c r="H83" s="58">
        <v>90</v>
      </c>
      <c r="I83" s="60">
        <f t="shared" si="2"/>
        <v>-120</v>
      </c>
      <c r="J83" s="60">
        <v>-40</v>
      </c>
      <c r="K83" s="58">
        <v>1560</v>
      </c>
      <c r="L83" s="59">
        <f t="shared" si="3"/>
        <v>-2250</v>
      </c>
      <c r="M83" s="60">
        <v>-690</v>
      </c>
      <c r="N83" s="78"/>
      <c r="O83" s="48"/>
    </row>
    <row r="84" spans="1:15" hidden="1" x14ac:dyDescent="0.35">
      <c r="A84" s="61" t="s">
        <v>42</v>
      </c>
      <c r="B84" s="58">
        <v>110</v>
      </c>
      <c r="C84" s="59">
        <f t="shared" si="0"/>
        <v>-250</v>
      </c>
      <c r="D84" s="60">
        <v>-140</v>
      </c>
      <c r="E84" s="58">
        <v>720</v>
      </c>
      <c r="F84" s="59">
        <f t="shared" si="1"/>
        <v>-750</v>
      </c>
      <c r="G84" s="60">
        <v>-40</v>
      </c>
      <c r="H84" s="58">
        <v>10</v>
      </c>
      <c r="I84" s="60">
        <f t="shared" si="2"/>
        <v>-10</v>
      </c>
      <c r="J84" s="60">
        <v>0</v>
      </c>
      <c r="K84" s="58">
        <v>840</v>
      </c>
      <c r="L84" s="59">
        <f t="shared" si="3"/>
        <v>-1020</v>
      </c>
      <c r="M84" s="60">
        <v>-180</v>
      </c>
      <c r="N84" s="78"/>
      <c r="O84" s="48"/>
    </row>
    <row r="85" spans="1:15" hidden="1" x14ac:dyDescent="0.35">
      <c r="A85" s="61" t="s">
        <v>43</v>
      </c>
      <c r="B85" s="58">
        <v>240</v>
      </c>
      <c r="C85" s="59">
        <f t="shared" si="0"/>
        <v>-160</v>
      </c>
      <c r="D85" s="60">
        <v>80</v>
      </c>
      <c r="E85" s="58">
        <v>1970</v>
      </c>
      <c r="F85" s="59">
        <f t="shared" si="1"/>
        <v>-1870</v>
      </c>
      <c r="G85" s="60">
        <v>100</v>
      </c>
      <c r="H85" s="58">
        <v>40</v>
      </c>
      <c r="I85" s="60">
        <f t="shared" si="2"/>
        <v>-50</v>
      </c>
      <c r="J85" s="60">
        <v>-10</v>
      </c>
      <c r="K85" s="58">
        <v>2250</v>
      </c>
      <c r="L85" s="59">
        <f t="shared" si="3"/>
        <v>-2080</v>
      </c>
      <c r="M85" s="60">
        <v>170</v>
      </c>
      <c r="N85" s="78"/>
      <c r="O85" s="48"/>
    </row>
    <row r="86" spans="1:15" hidden="1" x14ac:dyDescent="0.35">
      <c r="A86" s="61" t="s">
        <v>44</v>
      </c>
      <c r="B86" s="58">
        <v>370</v>
      </c>
      <c r="C86" s="59">
        <f t="shared" si="0"/>
        <v>-380</v>
      </c>
      <c r="D86" s="60">
        <v>-10</v>
      </c>
      <c r="E86" s="58">
        <v>3580</v>
      </c>
      <c r="F86" s="59">
        <f t="shared" si="1"/>
        <v>-3010</v>
      </c>
      <c r="G86" s="60">
        <v>570</v>
      </c>
      <c r="H86" s="58">
        <v>50</v>
      </c>
      <c r="I86" s="60">
        <f t="shared" si="2"/>
        <v>-110</v>
      </c>
      <c r="J86" s="60">
        <v>-60</v>
      </c>
      <c r="K86" s="58">
        <v>4010</v>
      </c>
      <c r="L86" s="59">
        <f t="shared" si="3"/>
        <v>-3500</v>
      </c>
      <c r="M86" s="60">
        <v>510</v>
      </c>
      <c r="N86" s="78"/>
      <c r="O86" s="48"/>
    </row>
    <row r="87" spans="1:15" hidden="1" x14ac:dyDescent="0.35">
      <c r="A87" s="61" t="s">
        <v>45</v>
      </c>
      <c r="B87" s="58">
        <v>1100</v>
      </c>
      <c r="C87" s="59">
        <f t="shared" si="0"/>
        <v>-560</v>
      </c>
      <c r="D87" s="60">
        <v>550</v>
      </c>
      <c r="E87" s="58">
        <v>4620</v>
      </c>
      <c r="F87" s="59">
        <f t="shared" si="1"/>
        <v>-4890</v>
      </c>
      <c r="G87" s="60">
        <v>-270</v>
      </c>
      <c r="H87" s="58">
        <v>90</v>
      </c>
      <c r="I87" s="60">
        <f t="shared" si="2"/>
        <v>-60</v>
      </c>
      <c r="J87" s="60">
        <v>20</v>
      </c>
      <c r="K87" s="58">
        <v>5810</v>
      </c>
      <c r="L87" s="59">
        <f t="shared" si="3"/>
        <v>-5510</v>
      </c>
      <c r="M87" s="60">
        <v>300</v>
      </c>
      <c r="N87" s="78"/>
      <c r="O87" s="48"/>
    </row>
    <row r="88" spans="1:15" hidden="1" x14ac:dyDescent="0.35">
      <c r="A88" s="61" t="s">
        <v>46</v>
      </c>
      <c r="B88" s="58">
        <v>80</v>
      </c>
      <c r="C88" s="59">
        <f t="shared" si="0"/>
        <v>-90</v>
      </c>
      <c r="D88" s="60">
        <v>-10</v>
      </c>
      <c r="E88" s="58">
        <v>450</v>
      </c>
      <c r="F88" s="59">
        <f t="shared" si="1"/>
        <v>-390</v>
      </c>
      <c r="G88" s="60">
        <v>60</v>
      </c>
      <c r="H88" s="58">
        <v>10</v>
      </c>
      <c r="I88" s="60">
        <f t="shared" si="2"/>
        <v>-10</v>
      </c>
      <c r="J88" s="60">
        <v>0</v>
      </c>
      <c r="K88" s="58">
        <v>530</v>
      </c>
      <c r="L88" s="59">
        <f t="shared" si="3"/>
        <v>-480</v>
      </c>
      <c r="M88" s="60">
        <v>50</v>
      </c>
      <c r="N88" s="78"/>
      <c r="O88" s="48"/>
    </row>
    <row r="89" spans="1:15" hidden="1" x14ac:dyDescent="0.35">
      <c r="A89" s="61" t="s">
        <v>47</v>
      </c>
      <c r="B89" s="58">
        <v>370</v>
      </c>
      <c r="C89" s="59">
        <f t="shared" si="0"/>
        <v>-360</v>
      </c>
      <c r="D89" s="60">
        <v>10</v>
      </c>
      <c r="E89" s="58">
        <v>2420</v>
      </c>
      <c r="F89" s="59">
        <f t="shared" si="1"/>
        <v>-2300</v>
      </c>
      <c r="G89" s="60">
        <v>120</v>
      </c>
      <c r="H89" s="58">
        <v>50</v>
      </c>
      <c r="I89" s="60">
        <f t="shared" si="2"/>
        <v>-70</v>
      </c>
      <c r="J89" s="60">
        <v>-30</v>
      </c>
      <c r="K89" s="58">
        <v>2830</v>
      </c>
      <c r="L89" s="59">
        <f t="shared" si="3"/>
        <v>-2720</v>
      </c>
      <c r="M89" s="60">
        <v>110</v>
      </c>
      <c r="N89" s="78"/>
      <c r="O89" s="48"/>
    </row>
    <row r="90" spans="1:15" hidden="1" x14ac:dyDescent="0.35">
      <c r="A90" s="61" t="s">
        <v>48</v>
      </c>
      <c r="B90" s="58">
        <v>370</v>
      </c>
      <c r="C90" s="59">
        <f t="shared" si="0"/>
        <v>-300</v>
      </c>
      <c r="D90" s="60">
        <v>80</v>
      </c>
      <c r="E90" s="58">
        <v>3110</v>
      </c>
      <c r="F90" s="59">
        <f t="shared" si="1"/>
        <v>-2820</v>
      </c>
      <c r="G90" s="60">
        <v>290</v>
      </c>
      <c r="H90" s="58">
        <v>80</v>
      </c>
      <c r="I90" s="60">
        <f t="shared" si="2"/>
        <v>-100</v>
      </c>
      <c r="J90" s="60">
        <v>-30</v>
      </c>
      <c r="K90" s="58">
        <v>3560</v>
      </c>
      <c r="L90" s="59">
        <f t="shared" si="3"/>
        <v>-3220</v>
      </c>
      <c r="M90" s="60">
        <v>340</v>
      </c>
      <c r="N90" s="78"/>
      <c r="O90" s="48"/>
    </row>
    <row r="91" spans="1:15" hidden="1" x14ac:dyDescent="0.35">
      <c r="A91" s="61" t="s">
        <v>49</v>
      </c>
      <c r="B91" s="58">
        <v>220</v>
      </c>
      <c r="C91" s="59">
        <f t="shared" si="0"/>
        <v>-360</v>
      </c>
      <c r="D91" s="60">
        <v>-130</v>
      </c>
      <c r="E91" s="58">
        <v>2040</v>
      </c>
      <c r="F91" s="59">
        <f t="shared" si="1"/>
        <v>-2330</v>
      </c>
      <c r="G91" s="60">
        <v>-280</v>
      </c>
      <c r="H91" s="58">
        <v>80</v>
      </c>
      <c r="I91" s="60">
        <f t="shared" si="2"/>
        <v>-180</v>
      </c>
      <c r="J91" s="60">
        <v>-100</v>
      </c>
      <c r="K91" s="58">
        <v>2350</v>
      </c>
      <c r="L91" s="59">
        <f t="shared" si="3"/>
        <v>-2870</v>
      </c>
      <c r="M91" s="60">
        <v>-510</v>
      </c>
      <c r="N91" s="78"/>
      <c r="O91" s="48"/>
    </row>
    <row r="92" spans="1:15" hidden="1" x14ac:dyDescent="0.35">
      <c r="A92" s="61" t="s">
        <v>50</v>
      </c>
      <c r="B92" s="58">
        <v>110</v>
      </c>
      <c r="C92" s="59">
        <f t="shared" si="0"/>
        <v>-140</v>
      </c>
      <c r="D92" s="60">
        <v>-30</v>
      </c>
      <c r="E92" s="58">
        <v>1010</v>
      </c>
      <c r="F92" s="59">
        <f t="shared" si="1"/>
        <v>-940</v>
      </c>
      <c r="G92" s="60">
        <v>80</v>
      </c>
      <c r="H92" s="58">
        <v>40</v>
      </c>
      <c r="I92" s="60">
        <f t="shared" si="2"/>
        <v>-60</v>
      </c>
      <c r="J92" s="60">
        <v>-20</v>
      </c>
      <c r="K92" s="58">
        <v>1170</v>
      </c>
      <c r="L92" s="59">
        <f t="shared" si="3"/>
        <v>-1140</v>
      </c>
      <c r="M92" s="60">
        <v>30</v>
      </c>
      <c r="N92" s="78"/>
      <c r="O92" s="48"/>
    </row>
    <row r="93" spans="1:15" hidden="1" x14ac:dyDescent="0.35">
      <c r="A93" s="61" t="s">
        <v>51</v>
      </c>
      <c r="B93" s="58">
        <v>330</v>
      </c>
      <c r="C93" s="59">
        <f t="shared" si="0"/>
        <v>-280</v>
      </c>
      <c r="D93" s="60">
        <v>60</v>
      </c>
      <c r="E93" s="58">
        <v>1980</v>
      </c>
      <c r="F93" s="59">
        <f t="shared" si="1"/>
        <v>-1750</v>
      </c>
      <c r="G93" s="60">
        <v>230</v>
      </c>
      <c r="H93" s="58">
        <v>30</v>
      </c>
      <c r="I93" s="60">
        <f t="shared" si="2"/>
        <v>-40</v>
      </c>
      <c r="J93" s="60">
        <v>-10</v>
      </c>
      <c r="K93" s="58">
        <v>2340</v>
      </c>
      <c r="L93" s="59">
        <f t="shared" si="3"/>
        <v>-2060</v>
      </c>
      <c r="M93" s="60">
        <v>280</v>
      </c>
      <c r="N93" s="78"/>
      <c r="O93" s="48"/>
    </row>
    <row r="94" spans="1:15" hidden="1" x14ac:dyDescent="0.35">
      <c r="A94" s="61" t="s">
        <v>52</v>
      </c>
      <c r="B94" s="58">
        <v>30</v>
      </c>
      <c r="C94" s="59">
        <f t="shared" si="0"/>
        <v>-30</v>
      </c>
      <c r="D94" s="60">
        <v>0</v>
      </c>
      <c r="E94" s="58">
        <v>140</v>
      </c>
      <c r="F94" s="59">
        <f t="shared" si="1"/>
        <v>-140</v>
      </c>
      <c r="G94" s="60">
        <v>0</v>
      </c>
      <c r="H94" s="58">
        <v>0</v>
      </c>
      <c r="I94" s="60">
        <f t="shared" si="2"/>
        <v>-10</v>
      </c>
      <c r="J94" s="60">
        <v>-10</v>
      </c>
      <c r="K94" s="58">
        <v>170</v>
      </c>
      <c r="L94" s="59">
        <f t="shared" si="3"/>
        <v>-180</v>
      </c>
      <c r="M94" s="60">
        <v>-10</v>
      </c>
      <c r="N94" s="78"/>
      <c r="O94" s="48"/>
    </row>
    <row r="95" spans="1:15" hidden="1" x14ac:dyDescent="0.35">
      <c r="A95" s="61" t="s">
        <v>53</v>
      </c>
      <c r="B95" s="80">
        <v>90</v>
      </c>
      <c r="C95" s="59">
        <f t="shared" si="0"/>
        <v>-110</v>
      </c>
      <c r="D95" s="81">
        <v>-10</v>
      </c>
      <c r="E95" s="80">
        <v>390</v>
      </c>
      <c r="F95" s="59">
        <f t="shared" si="1"/>
        <v>-500</v>
      </c>
      <c r="G95" s="81">
        <v>-110</v>
      </c>
      <c r="H95" s="80">
        <v>20</v>
      </c>
      <c r="I95" s="60">
        <f t="shared" si="2"/>
        <v>-20</v>
      </c>
      <c r="J95" s="81">
        <v>0</v>
      </c>
      <c r="K95" s="80">
        <v>500</v>
      </c>
      <c r="L95" s="59">
        <f t="shared" si="3"/>
        <v>-630</v>
      </c>
      <c r="M95" s="81">
        <v>-120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65</v>
      </c>
      <c r="B1" s="1"/>
      <c r="C1" s="1"/>
      <c r="D1" s="1"/>
      <c r="E1" s="1"/>
      <c r="F1" s="1"/>
      <c r="G1" s="1"/>
      <c r="I1" s="1"/>
      <c r="J1" s="1"/>
      <c r="K1" s="1"/>
      <c r="L1" s="1"/>
      <c r="M1" s="1"/>
      <c r="N1" s="1"/>
    </row>
    <row r="2" spans="1:15" ht="10.5" customHeight="1" thickBot="1" x14ac:dyDescent="0.5">
      <c r="A2" s="14"/>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30</v>
      </c>
      <c r="C5" s="59">
        <v>20</v>
      </c>
      <c r="D5" s="60">
        <v>10</v>
      </c>
      <c r="E5" s="58">
        <v>130</v>
      </c>
      <c r="F5" s="59">
        <v>110</v>
      </c>
      <c r="G5" s="60">
        <v>20</v>
      </c>
      <c r="H5" s="58">
        <v>10</v>
      </c>
      <c r="I5" s="59">
        <v>20</v>
      </c>
      <c r="J5" s="60">
        <v>-10</v>
      </c>
      <c r="K5" s="58">
        <v>170</v>
      </c>
      <c r="L5" s="59">
        <v>150</v>
      </c>
      <c r="M5" s="60">
        <v>20</v>
      </c>
      <c r="N5" s="78"/>
    </row>
    <row r="6" spans="1:15" s="61" customFormat="1" ht="11.15" customHeight="1" x14ac:dyDescent="0.25">
      <c r="A6" s="62" t="s">
        <v>14</v>
      </c>
      <c r="B6" s="58">
        <v>30</v>
      </c>
      <c r="C6" s="59">
        <v>40</v>
      </c>
      <c r="D6" s="60">
        <v>0</v>
      </c>
      <c r="E6" s="58">
        <v>220</v>
      </c>
      <c r="F6" s="59">
        <v>180</v>
      </c>
      <c r="G6" s="60">
        <v>50</v>
      </c>
      <c r="H6" s="58">
        <v>10</v>
      </c>
      <c r="I6" s="59">
        <v>10</v>
      </c>
      <c r="J6" s="60">
        <v>0</v>
      </c>
      <c r="K6" s="58">
        <v>270</v>
      </c>
      <c r="L6" s="59">
        <v>220</v>
      </c>
      <c r="M6" s="60">
        <v>40</v>
      </c>
      <c r="N6" s="78"/>
    </row>
    <row r="7" spans="1:15" s="61" customFormat="1" ht="11.15" customHeight="1" x14ac:dyDescent="0.25">
      <c r="A7" s="62" t="s">
        <v>15</v>
      </c>
      <c r="B7" s="58">
        <v>60</v>
      </c>
      <c r="C7" s="59">
        <v>60</v>
      </c>
      <c r="D7" s="60">
        <v>-10</v>
      </c>
      <c r="E7" s="58">
        <v>270</v>
      </c>
      <c r="F7" s="59">
        <v>260</v>
      </c>
      <c r="G7" s="60">
        <v>0</v>
      </c>
      <c r="H7" s="58">
        <v>10</v>
      </c>
      <c r="I7" s="59">
        <v>0</v>
      </c>
      <c r="J7" s="60">
        <v>0</v>
      </c>
      <c r="K7" s="58">
        <v>330</v>
      </c>
      <c r="L7" s="59">
        <v>330</v>
      </c>
      <c r="M7" s="60">
        <v>0</v>
      </c>
      <c r="N7" s="78"/>
    </row>
    <row r="8" spans="1:15" s="61" customFormat="1" ht="11.15" customHeight="1" x14ac:dyDescent="0.25">
      <c r="A8" s="62" t="s">
        <v>16</v>
      </c>
      <c r="B8" s="58">
        <v>20</v>
      </c>
      <c r="C8" s="59">
        <v>30</v>
      </c>
      <c r="D8" s="60">
        <v>-10</v>
      </c>
      <c r="E8" s="58">
        <v>220</v>
      </c>
      <c r="F8" s="59">
        <v>250</v>
      </c>
      <c r="G8" s="60">
        <v>-30</v>
      </c>
      <c r="H8" s="58">
        <v>20</v>
      </c>
      <c r="I8" s="59">
        <v>30</v>
      </c>
      <c r="J8" s="60">
        <v>-20</v>
      </c>
      <c r="K8" s="58">
        <v>250</v>
      </c>
      <c r="L8" s="59">
        <v>310</v>
      </c>
      <c r="M8" s="60">
        <v>-60</v>
      </c>
      <c r="N8" s="78"/>
    </row>
    <row r="9" spans="1:15" s="61" customFormat="1" ht="11.15" customHeight="1" x14ac:dyDescent="0.25">
      <c r="A9" s="62" t="s">
        <v>17</v>
      </c>
      <c r="B9" s="58">
        <v>20</v>
      </c>
      <c r="C9" s="59">
        <v>40</v>
      </c>
      <c r="D9" s="60">
        <v>-30</v>
      </c>
      <c r="E9" s="58">
        <v>120</v>
      </c>
      <c r="F9" s="59">
        <v>140</v>
      </c>
      <c r="G9" s="60">
        <v>-20</v>
      </c>
      <c r="H9" s="58">
        <v>0</v>
      </c>
      <c r="I9" s="59">
        <v>20</v>
      </c>
      <c r="J9" s="60">
        <v>-20</v>
      </c>
      <c r="K9" s="58">
        <v>130</v>
      </c>
      <c r="L9" s="59">
        <v>200</v>
      </c>
      <c r="M9" s="60">
        <v>-60</v>
      </c>
      <c r="N9" s="78"/>
    </row>
    <row r="10" spans="1:15" s="61" customFormat="1" ht="11.15" customHeight="1" x14ac:dyDescent="0.25">
      <c r="A10" s="62" t="s">
        <v>18</v>
      </c>
      <c r="B10" s="58">
        <v>20</v>
      </c>
      <c r="C10" s="59">
        <v>30</v>
      </c>
      <c r="D10" s="60">
        <v>-10</v>
      </c>
      <c r="E10" s="58">
        <v>150</v>
      </c>
      <c r="F10" s="59">
        <v>140</v>
      </c>
      <c r="G10" s="60">
        <v>0</v>
      </c>
      <c r="H10" s="58">
        <v>10</v>
      </c>
      <c r="I10" s="59">
        <v>20</v>
      </c>
      <c r="J10" s="60">
        <v>-10</v>
      </c>
      <c r="K10" s="58">
        <v>180</v>
      </c>
      <c r="L10" s="59">
        <v>190</v>
      </c>
      <c r="M10" s="60">
        <v>-20</v>
      </c>
      <c r="N10" s="78"/>
    </row>
    <row r="11" spans="1:15" s="61" customFormat="1" ht="11.15" customHeight="1" x14ac:dyDescent="0.25">
      <c r="A11" s="62" t="s">
        <v>19</v>
      </c>
      <c r="B11" s="58">
        <v>70</v>
      </c>
      <c r="C11" s="59">
        <v>110</v>
      </c>
      <c r="D11" s="60">
        <v>-40</v>
      </c>
      <c r="E11" s="58">
        <v>360</v>
      </c>
      <c r="F11" s="59">
        <v>530</v>
      </c>
      <c r="G11" s="60">
        <v>-180</v>
      </c>
      <c r="H11" s="58">
        <v>50</v>
      </c>
      <c r="I11" s="59">
        <v>120</v>
      </c>
      <c r="J11" s="60">
        <v>-70</v>
      </c>
      <c r="K11" s="58">
        <v>470</v>
      </c>
      <c r="L11" s="59">
        <v>770</v>
      </c>
      <c r="M11" s="60">
        <v>-290</v>
      </c>
      <c r="N11" s="78"/>
    </row>
    <row r="12" spans="1:15" s="61" customFormat="1" ht="11.15" customHeight="1" x14ac:dyDescent="0.25">
      <c r="A12" s="62" t="s">
        <v>20</v>
      </c>
      <c r="B12" s="58">
        <v>10</v>
      </c>
      <c r="C12" s="59">
        <v>10</v>
      </c>
      <c r="D12" s="60">
        <v>10</v>
      </c>
      <c r="E12" s="58">
        <v>100</v>
      </c>
      <c r="F12" s="59">
        <v>120</v>
      </c>
      <c r="G12" s="60">
        <v>-20</v>
      </c>
      <c r="H12" s="58">
        <v>0</v>
      </c>
      <c r="I12" s="59">
        <v>0</v>
      </c>
      <c r="J12" s="60">
        <v>0</v>
      </c>
      <c r="K12" s="58">
        <v>120</v>
      </c>
      <c r="L12" s="59">
        <v>130</v>
      </c>
      <c r="M12" s="60">
        <v>-10</v>
      </c>
      <c r="N12" s="78"/>
    </row>
    <row r="13" spans="1:15" s="61" customFormat="1" ht="11.15" customHeight="1" x14ac:dyDescent="0.25">
      <c r="A13" s="62" t="s">
        <v>21</v>
      </c>
      <c r="B13" s="58">
        <v>20</v>
      </c>
      <c r="C13" s="59">
        <v>40</v>
      </c>
      <c r="D13" s="60">
        <v>-20</v>
      </c>
      <c r="E13" s="58">
        <v>120</v>
      </c>
      <c r="F13" s="59">
        <v>180</v>
      </c>
      <c r="G13" s="60">
        <v>-60</v>
      </c>
      <c r="H13" s="58">
        <v>10</v>
      </c>
      <c r="I13" s="59">
        <v>20</v>
      </c>
      <c r="J13" s="60">
        <v>-10</v>
      </c>
      <c r="K13" s="58">
        <v>150</v>
      </c>
      <c r="L13" s="59">
        <v>240</v>
      </c>
      <c r="M13" s="60">
        <v>-100</v>
      </c>
      <c r="N13" s="78"/>
    </row>
    <row r="14" spans="1:15" s="61" customFormat="1" ht="11.15" customHeight="1" x14ac:dyDescent="0.25">
      <c r="A14" s="62" t="s">
        <v>22</v>
      </c>
      <c r="B14" s="58">
        <v>10</v>
      </c>
      <c r="C14" s="59">
        <v>30</v>
      </c>
      <c r="D14" s="60">
        <v>-20</v>
      </c>
      <c r="E14" s="58">
        <v>140</v>
      </c>
      <c r="F14" s="59">
        <v>170</v>
      </c>
      <c r="G14" s="60">
        <v>-30</v>
      </c>
      <c r="H14" s="58">
        <v>0</v>
      </c>
      <c r="I14" s="59">
        <v>10</v>
      </c>
      <c r="J14" s="60">
        <v>-10</v>
      </c>
      <c r="K14" s="58">
        <v>150</v>
      </c>
      <c r="L14" s="59">
        <v>210</v>
      </c>
      <c r="M14" s="60">
        <v>-50</v>
      </c>
      <c r="N14" s="78"/>
    </row>
    <row r="15" spans="1:15" s="61" customFormat="1" ht="11.15" customHeight="1" x14ac:dyDescent="0.25">
      <c r="A15" s="62" t="s">
        <v>23</v>
      </c>
      <c r="B15" s="58">
        <v>10</v>
      </c>
      <c r="C15" s="59">
        <v>10</v>
      </c>
      <c r="D15" s="60">
        <v>0</v>
      </c>
      <c r="E15" s="58">
        <v>50</v>
      </c>
      <c r="F15" s="59">
        <v>30</v>
      </c>
      <c r="G15" s="60">
        <v>10</v>
      </c>
      <c r="H15" s="58">
        <v>0</v>
      </c>
      <c r="I15" s="59">
        <v>0</v>
      </c>
      <c r="J15" s="60">
        <v>0</v>
      </c>
      <c r="K15" s="58">
        <v>50</v>
      </c>
      <c r="L15" s="59">
        <v>40</v>
      </c>
      <c r="M15" s="60">
        <v>10</v>
      </c>
      <c r="N15" s="78"/>
    </row>
    <row r="16" spans="1:15" s="61" customFormat="1" ht="11.15" customHeight="1" x14ac:dyDescent="0.25">
      <c r="A16" s="62" t="s">
        <v>24</v>
      </c>
      <c r="B16" s="58">
        <v>60</v>
      </c>
      <c r="C16" s="59">
        <v>90</v>
      </c>
      <c r="D16" s="60">
        <v>-30</v>
      </c>
      <c r="E16" s="58">
        <v>220</v>
      </c>
      <c r="F16" s="59">
        <v>330</v>
      </c>
      <c r="G16" s="60">
        <v>-110</v>
      </c>
      <c r="H16" s="58">
        <v>10</v>
      </c>
      <c r="I16" s="59">
        <v>50</v>
      </c>
      <c r="J16" s="60">
        <v>-40</v>
      </c>
      <c r="K16" s="58">
        <v>300</v>
      </c>
      <c r="L16" s="59">
        <v>480</v>
      </c>
      <c r="M16" s="60">
        <v>-180</v>
      </c>
      <c r="N16" s="78"/>
    </row>
    <row r="17" spans="1:14" s="61" customFormat="1" ht="11.15" customHeight="1" x14ac:dyDescent="0.25">
      <c r="A17" s="62" t="s">
        <v>25</v>
      </c>
      <c r="B17" s="58">
        <v>50</v>
      </c>
      <c r="C17" s="59">
        <v>100</v>
      </c>
      <c r="D17" s="60">
        <v>-50</v>
      </c>
      <c r="E17" s="58">
        <v>260</v>
      </c>
      <c r="F17" s="59">
        <v>370</v>
      </c>
      <c r="G17" s="60">
        <v>-100</v>
      </c>
      <c r="H17" s="58">
        <v>20</v>
      </c>
      <c r="I17" s="59">
        <v>50</v>
      </c>
      <c r="J17" s="60">
        <v>-20</v>
      </c>
      <c r="K17" s="58">
        <v>340</v>
      </c>
      <c r="L17" s="59">
        <v>510</v>
      </c>
      <c r="M17" s="60">
        <v>-170</v>
      </c>
      <c r="N17" s="78"/>
    </row>
    <row r="18" spans="1:14" s="61" customFormat="1" ht="11.15" customHeight="1" x14ac:dyDescent="0.25">
      <c r="A18" s="62" t="s">
        <v>26</v>
      </c>
      <c r="B18" s="58">
        <v>30</v>
      </c>
      <c r="C18" s="59">
        <v>40</v>
      </c>
      <c r="D18" s="60">
        <v>-10</v>
      </c>
      <c r="E18" s="58">
        <v>150</v>
      </c>
      <c r="F18" s="59">
        <v>160</v>
      </c>
      <c r="G18" s="60">
        <v>-10</v>
      </c>
      <c r="H18" s="58">
        <v>10</v>
      </c>
      <c r="I18" s="59">
        <v>10</v>
      </c>
      <c r="J18" s="60">
        <v>0</v>
      </c>
      <c r="K18" s="58">
        <v>190</v>
      </c>
      <c r="L18" s="59">
        <v>210</v>
      </c>
      <c r="M18" s="60">
        <v>-20</v>
      </c>
      <c r="N18" s="78"/>
    </row>
    <row r="19" spans="1:14" s="61" customFormat="1" ht="11.15" customHeight="1" x14ac:dyDescent="0.25">
      <c r="A19" s="62" t="s">
        <v>27</v>
      </c>
      <c r="B19" s="58">
        <v>20</v>
      </c>
      <c r="C19" s="59">
        <v>40</v>
      </c>
      <c r="D19" s="60">
        <v>-20</v>
      </c>
      <c r="E19" s="58">
        <v>100</v>
      </c>
      <c r="F19" s="59">
        <v>130</v>
      </c>
      <c r="G19" s="60">
        <v>-20</v>
      </c>
      <c r="H19" s="58">
        <v>0</v>
      </c>
      <c r="I19" s="59">
        <v>10</v>
      </c>
      <c r="J19" s="60">
        <v>-10</v>
      </c>
      <c r="K19" s="58">
        <v>120</v>
      </c>
      <c r="L19" s="59">
        <v>170</v>
      </c>
      <c r="M19" s="60">
        <v>-50</v>
      </c>
      <c r="N19" s="78"/>
    </row>
    <row r="20" spans="1:14" s="61" customFormat="1" ht="11.15" customHeight="1" x14ac:dyDescent="0.25">
      <c r="A20" s="62" t="s">
        <v>28</v>
      </c>
      <c r="B20" s="58">
        <v>20</v>
      </c>
      <c r="C20" s="59">
        <v>50</v>
      </c>
      <c r="D20" s="60">
        <v>-30</v>
      </c>
      <c r="E20" s="58">
        <v>140</v>
      </c>
      <c r="F20" s="59">
        <v>240</v>
      </c>
      <c r="G20" s="60">
        <v>-100</v>
      </c>
      <c r="H20" s="58">
        <v>10</v>
      </c>
      <c r="I20" s="59">
        <v>40</v>
      </c>
      <c r="J20" s="60">
        <v>-40</v>
      </c>
      <c r="K20" s="58">
        <v>170</v>
      </c>
      <c r="L20" s="59">
        <v>330</v>
      </c>
      <c r="M20" s="60">
        <v>-170</v>
      </c>
      <c r="N20" s="78"/>
    </row>
    <row r="21" spans="1:14" s="61" customFormat="1" ht="11.15" customHeight="1" x14ac:dyDescent="0.25">
      <c r="A21" s="62" t="s">
        <v>29</v>
      </c>
      <c r="B21" s="58">
        <v>10</v>
      </c>
      <c r="C21" s="59">
        <v>30</v>
      </c>
      <c r="D21" s="60">
        <v>-20</v>
      </c>
      <c r="E21" s="58">
        <v>270</v>
      </c>
      <c r="F21" s="59">
        <v>270</v>
      </c>
      <c r="G21" s="60">
        <v>0</v>
      </c>
      <c r="H21" s="58">
        <v>10</v>
      </c>
      <c r="I21" s="59">
        <v>10</v>
      </c>
      <c r="J21" s="60">
        <v>0</v>
      </c>
      <c r="K21" s="58">
        <v>290</v>
      </c>
      <c r="L21" s="59">
        <v>310</v>
      </c>
      <c r="M21" s="60">
        <v>-20</v>
      </c>
      <c r="N21" s="78"/>
    </row>
    <row r="22" spans="1:14" s="61" customFormat="1" ht="11.15" customHeight="1" x14ac:dyDescent="0.25">
      <c r="A22" s="62" t="s">
        <v>30</v>
      </c>
      <c r="B22" s="58">
        <v>140</v>
      </c>
      <c r="C22" s="59">
        <v>340</v>
      </c>
      <c r="D22" s="60">
        <v>-200</v>
      </c>
      <c r="E22" s="58">
        <v>640</v>
      </c>
      <c r="F22" s="59">
        <v>1080</v>
      </c>
      <c r="G22" s="60">
        <v>-440</v>
      </c>
      <c r="H22" s="58">
        <v>70</v>
      </c>
      <c r="I22" s="59">
        <v>190</v>
      </c>
      <c r="J22" s="60">
        <v>-120</v>
      </c>
      <c r="K22" s="58">
        <v>860</v>
      </c>
      <c r="L22" s="59">
        <v>1610</v>
      </c>
      <c r="M22" s="60">
        <v>-760</v>
      </c>
      <c r="N22" s="78"/>
    </row>
    <row r="23" spans="1:14" s="61" customFormat="1" ht="11.15" customHeight="1" x14ac:dyDescent="0.25">
      <c r="A23" s="62" t="s">
        <v>31</v>
      </c>
      <c r="B23" s="58">
        <v>10</v>
      </c>
      <c r="C23" s="59">
        <v>30</v>
      </c>
      <c r="D23" s="60">
        <v>-20</v>
      </c>
      <c r="E23" s="58">
        <v>70</v>
      </c>
      <c r="F23" s="59">
        <v>120</v>
      </c>
      <c r="G23" s="60">
        <v>-40</v>
      </c>
      <c r="H23" s="58">
        <v>0</v>
      </c>
      <c r="I23" s="59">
        <v>10</v>
      </c>
      <c r="J23" s="60">
        <v>-10</v>
      </c>
      <c r="K23" s="58">
        <v>80</v>
      </c>
      <c r="L23" s="59">
        <v>160</v>
      </c>
      <c r="M23" s="60">
        <v>-70</v>
      </c>
      <c r="N23" s="78"/>
    </row>
    <row r="24" spans="1:14" s="61" customFormat="1" ht="11.15" customHeight="1" x14ac:dyDescent="0.25">
      <c r="A24" s="62" t="s">
        <v>32</v>
      </c>
      <c r="B24" s="58">
        <v>70</v>
      </c>
      <c r="C24" s="59">
        <v>60</v>
      </c>
      <c r="D24" s="60">
        <v>10</v>
      </c>
      <c r="E24" s="58">
        <v>280</v>
      </c>
      <c r="F24" s="59">
        <v>280</v>
      </c>
      <c r="G24" s="60">
        <v>10</v>
      </c>
      <c r="H24" s="58">
        <v>20</v>
      </c>
      <c r="I24" s="59">
        <v>30</v>
      </c>
      <c r="J24" s="60">
        <v>-20</v>
      </c>
      <c r="K24" s="58">
        <v>370</v>
      </c>
      <c r="L24" s="59">
        <v>370</v>
      </c>
      <c r="M24" s="60">
        <v>0</v>
      </c>
      <c r="N24" s="78"/>
    </row>
    <row r="25" spans="1:14" s="61" customFormat="1" ht="11.15" customHeight="1" x14ac:dyDescent="0.25">
      <c r="A25" s="62" t="s">
        <v>33</v>
      </c>
      <c r="B25" s="58">
        <v>20</v>
      </c>
      <c r="C25" s="59">
        <v>30</v>
      </c>
      <c r="D25" s="60">
        <v>-10</v>
      </c>
      <c r="E25" s="58">
        <v>250</v>
      </c>
      <c r="F25" s="59">
        <v>260</v>
      </c>
      <c r="G25" s="60">
        <v>-10</v>
      </c>
      <c r="H25" s="58">
        <v>0</v>
      </c>
      <c r="I25" s="59">
        <v>10</v>
      </c>
      <c r="J25" s="60">
        <v>0</v>
      </c>
      <c r="K25" s="58">
        <v>280</v>
      </c>
      <c r="L25" s="59">
        <v>300</v>
      </c>
      <c r="M25" s="60">
        <v>-20</v>
      </c>
      <c r="N25" s="78"/>
    </row>
    <row r="26" spans="1:14" s="61" customFormat="1" ht="11.15" customHeight="1" x14ac:dyDescent="0.25">
      <c r="A26" s="62" t="s">
        <v>34</v>
      </c>
      <c r="B26" s="58">
        <v>20</v>
      </c>
      <c r="C26" s="59">
        <v>70</v>
      </c>
      <c r="D26" s="60">
        <v>-50</v>
      </c>
      <c r="E26" s="58">
        <v>160</v>
      </c>
      <c r="F26" s="59">
        <v>240</v>
      </c>
      <c r="G26" s="60">
        <v>-80</v>
      </c>
      <c r="H26" s="58">
        <v>10</v>
      </c>
      <c r="I26" s="59">
        <v>40</v>
      </c>
      <c r="J26" s="60">
        <v>-30</v>
      </c>
      <c r="K26" s="58">
        <v>180</v>
      </c>
      <c r="L26" s="59">
        <v>340</v>
      </c>
      <c r="M26" s="60">
        <v>-160</v>
      </c>
      <c r="N26" s="78"/>
    </row>
    <row r="27" spans="1:14" s="61" customFormat="1" ht="11.15" customHeight="1" x14ac:dyDescent="0.25">
      <c r="A27" s="62" t="s">
        <v>35</v>
      </c>
      <c r="B27" s="58">
        <v>20</v>
      </c>
      <c r="C27" s="59">
        <v>50</v>
      </c>
      <c r="D27" s="60">
        <v>-30</v>
      </c>
      <c r="E27" s="58">
        <v>170</v>
      </c>
      <c r="F27" s="59">
        <v>230</v>
      </c>
      <c r="G27" s="60">
        <v>-60</v>
      </c>
      <c r="H27" s="58">
        <v>10</v>
      </c>
      <c r="I27" s="59">
        <v>20</v>
      </c>
      <c r="J27" s="60">
        <v>-10</v>
      </c>
      <c r="K27" s="58">
        <v>200</v>
      </c>
      <c r="L27" s="59">
        <v>300</v>
      </c>
      <c r="M27" s="60">
        <v>-100</v>
      </c>
      <c r="N27" s="78"/>
    </row>
    <row r="28" spans="1:14" s="61" customFormat="1" ht="11.15" customHeight="1" x14ac:dyDescent="0.25">
      <c r="A28" s="62" t="s">
        <v>37</v>
      </c>
      <c r="B28" s="58">
        <v>140</v>
      </c>
      <c r="C28" s="59">
        <v>120</v>
      </c>
      <c r="D28" s="60">
        <v>20</v>
      </c>
      <c r="E28" s="58">
        <v>820</v>
      </c>
      <c r="F28" s="59">
        <v>720</v>
      </c>
      <c r="G28" s="60">
        <v>100</v>
      </c>
      <c r="H28" s="58">
        <v>20</v>
      </c>
      <c r="I28" s="59">
        <v>10</v>
      </c>
      <c r="J28" s="60">
        <v>10</v>
      </c>
      <c r="K28" s="58">
        <v>980</v>
      </c>
      <c r="L28" s="59">
        <v>850</v>
      </c>
      <c r="M28" s="60">
        <v>130</v>
      </c>
      <c r="N28" s="78"/>
    </row>
    <row r="29" spans="1:14" s="61" customFormat="1" ht="11.15" customHeight="1" x14ac:dyDescent="0.25">
      <c r="A29" s="62" t="s">
        <v>38</v>
      </c>
      <c r="B29" s="58">
        <v>180</v>
      </c>
      <c r="C29" s="59">
        <v>280</v>
      </c>
      <c r="D29" s="60">
        <v>-100</v>
      </c>
      <c r="E29" s="58">
        <v>730</v>
      </c>
      <c r="F29" s="59">
        <v>1060</v>
      </c>
      <c r="G29" s="60">
        <v>-320</v>
      </c>
      <c r="H29" s="58">
        <v>40</v>
      </c>
      <c r="I29" s="59">
        <v>60</v>
      </c>
      <c r="J29" s="60">
        <v>-20</v>
      </c>
      <c r="K29" s="58">
        <v>960</v>
      </c>
      <c r="L29" s="59">
        <v>1400</v>
      </c>
      <c r="M29" s="60">
        <v>-440</v>
      </c>
      <c r="N29" s="78"/>
    </row>
    <row r="30" spans="1:14" s="61" customFormat="1" ht="11.15" customHeight="1" x14ac:dyDescent="0.25">
      <c r="A30" s="62" t="s">
        <v>39</v>
      </c>
      <c r="B30" s="58">
        <v>840</v>
      </c>
      <c r="C30" s="59">
        <v>1320</v>
      </c>
      <c r="D30" s="60">
        <v>-480</v>
      </c>
      <c r="E30" s="58">
        <v>2530</v>
      </c>
      <c r="F30" s="59">
        <v>3550</v>
      </c>
      <c r="G30" s="60">
        <v>-1020</v>
      </c>
      <c r="H30" s="58">
        <v>120</v>
      </c>
      <c r="I30" s="59">
        <v>170</v>
      </c>
      <c r="J30" s="60">
        <v>-50</v>
      </c>
      <c r="K30" s="58">
        <v>3490</v>
      </c>
      <c r="L30" s="59">
        <v>5040</v>
      </c>
      <c r="M30" s="60">
        <v>-1550</v>
      </c>
      <c r="N30" s="78"/>
    </row>
    <row r="31" spans="1:14" s="61" customFormat="1" ht="11.15" customHeight="1" x14ac:dyDescent="0.25">
      <c r="A31" s="62" t="s">
        <v>40</v>
      </c>
      <c r="B31" s="58">
        <v>590</v>
      </c>
      <c r="C31" s="59">
        <v>1150</v>
      </c>
      <c r="D31" s="60">
        <v>-560</v>
      </c>
      <c r="E31" s="58">
        <v>2250</v>
      </c>
      <c r="F31" s="59">
        <v>3220</v>
      </c>
      <c r="G31" s="60">
        <v>-970</v>
      </c>
      <c r="H31" s="58">
        <v>210</v>
      </c>
      <c r="I31" s="59">
        <v>290</v>
      </c>
      <c r="J31" s="60">
        <v>-80</v>
      </c>
      <c r="K31" s="58">
        <v>3050</v>
      </c>
      <c r="L31" s="59">
        <v>4660</v>
      </c>
      <c r="M31" s="60">
        <v>-1610</v>
      </c>
      <c r="N31" s="78"/>
    </row>
    <row r="32" spans="1:14" s="61" customFormat="1" ht="11.15" customHeight="1" x14ac:dyDescent="0.25">
      <c r="A32" s="62" t="s">
        <v>41</v>
      </c>
      <c r="B32" s="58">
        <v>270</v>
      </c>
      <c r="C32" s="59">
        <v>480</v>
      </c>
      <c r="D32" s="60">
        <v>-210</v>
      </c>
      <c r="E32" s="58">
        <v>1060</v>
      </c>
      <c r="F32" s="59">
        <v>1450</v>
      </c>
      <c r="G32" s="60">
        <v>-390</v>
      </c>
      <c r="H32" s="58">
        <v>80</v>
      </c>
      <c r="I32" s="59">
        <v>120</v>
      </c>
      <c r="J32" s="60">
        <v>-30</v>
      </c>
      <c r="K32" s="58">
        <v>1420</v>
      </c>
      <c r="L32" s="59">
        <v>2050</v>
      </c>
      <c r="M32" s="60">
        <v>-630</v>
      </c>
      <c r="N32" s="78"/>
    </row>
    <row r="33" spans="1:14" s="61" customFormat="1" ht="11.15" customHeight="1" x14ac:dyDescent="0.25">
      <c r="A33" s="62" t="s">
        <v>42</v>
      </c>
      <c r="B33" s="58">
        <v>140</v>
      </c>
      <c r="C33" s="59">
        <v>150</v>
      </c>
      <c r="D33" s="60">
        <v>-10</v>
      </c>
      <c r="E33" s="58">
        <v>680</v>
      </c>
      <c r="F33" s="59">
        <v>600</v>
      </c>
      <c r="G33" s="60">
        <v>70</v>
      </c>
      <c r="H33" s="58">
        <v>20</v>
      </c>
      <c r="I33" s="59">
        <v>20</v>
      </c>
      <c r="J33" s="60">
        <v>0</v>
      </c>
      <c r="K33" s="58">
        <v>840</v>
      </c>
      <c r="L33" s="59">
        <v>770</v>
      </c>
      <c r="M33" s="60">
        <v>70</v>
      </c>
      <c r="N33" s="78"/>
    </row>
    <row r="34" spans="1:14" s="61" customFormat="1" ht="11.15" customHeight="1" x14ac:dyDescent="0.25">
      <c r="A34" s="62" t="s">
        <v>43</v>
      </c>
      <c r="B34" s="58">
        <v>240</v>
      </c>
      <c r="C34" s="59">
        <v>160</v>
      </c>
      <c r="D34" s="60">
        <v>80</v>
      </c>
      <c r="E34" s="58">
        <v>1900</v>
      </c>
      <c r="F34" s="59">
        <v>1720</v>
      </c>
      <c r="G34" s="60">
        <v>180</v>
      </c>
      <c r="H34" s="58">
        <v>30</v>
      </c>
      <c r="I34" s="59">
        <v>40</v>
      </c>
      <c r="J34" s="60">
        <v>-10</v>
      </c>
      <c r="K34" s="58">
        <v>2170</v>
      </c>
      <c r="L34" s="59">
        <v>1920</v>
      </c>
      <c r="M34" s="60">
        <v>250</v>
      </c>
      <c r="N34" s="78"/>
    </row>
    <row r="35" spans="1:14" s="61" customFormat="1" ht="11.15" customHeight="1" x14ac:dyDescent="0.25">
      <c r="A35" s="62" t="s">
        <v>44</v>
      </c>
      <c r="B35" s="58">
        <v>410</v>
      </c>
      <c r="C35" s="59">
        <v>300</v>
      </c>
      <c r="D35" s="60">
        <v>100</v>
      </c>
      <c r="E35" s="58">
        <v>3230</v>
      </c>
      <c r="F35" s="59">
        <v>3060</v>
      </c>
      <c r="G35" s="60">
        <v>160</v>
      </c>
      <c r="H35" s="58">
        <v>50</v>
      </c>
      <c r="I35" s="59">
        <v>90</v>
      </c>
      <c r="J35" s="60">
        <v>-40</v>
      </c>
      <c r="K35" s="58">
        <v>3680</v>
      </c>
      <c r="L35" s="59">
        <v>3460</v>
      </c>
      <c r="M35" s="60">
        <v>230</v>
      </c>
      <c r="N35" s="78"/>
    </row>
    <row r="36" spans="1:14" s="61" customFormat="1" ht="11.15" customHeight="1" x14ac:dyDescent="0.25">
      <c r="A36" s="62" t="s">
        <v>45</v>
      </c>
      <c r="B36" s="58">
        <v>1160</v>
      </c>
      <c r="C36" s="59">
        <v>430</v>
      </c>
      <c r="D36" s="60">
        <v>730</v>
      </c>
      <c r="E36" s="58">
        <v>4250</v>
      </c>
      <c r="F36" s="59">
        <v>4840</v>
      </c>
      <c r="G36" s="60">
        <v>-580</v>
      </c>
      <c r="H36" s="58">
        <v>70</v>
      </c>
      <c r="I36" s="59">
        <v>50</v>
      </c>
      <c r="J36" s="60">
        <v>20</v>
      </c>
      <c r="K36" s="58">
        <v>5480</v>
      </c>
      <c r="L36" s="59">
        <v>5320</v>
      </c>
      <c r="M36" s="60">
        <v>160</v>
      </c>
      <c r="N36" s="78"/>
    </row>
    <row r="37" spans="1:14" s="61" customFormat="1" ht="11.15" customHeight="1" x14ac:dyDescent="0.25">
      <c r="A37" s="62" t="s">
        <v>46</v>
      </c>
      <c r="B37" s="58">
        <v>70</v>
      </c>
      <c r="C37" s="59">
        <v>60</v>
      </c>
      <c r="D37" s="60">
        <v>10</v>
      </c>
      <c r="E37" s="58">
        <v>440</v>
      </c>
      <c r="F37" s="59">
        <v>360</v>
      </c>
      <c r="G37" s="60">
        <v>80</v>
      </c>
      <c r="H37" s="58">
        <v>10</v>
      </c>
      <c r="I37" s="59">
        <v>10</v>
      </c>
      <c r="J37" s="60">
        <v>0</v>
      </c>
      <c r="K37" s="58">
        <v>520</v>
      </c>
      <c r="L37" s="59">
        <v>420</v>
      </c>
      <c r="M37" s="60">
        <v>100</v>
      </c>
      <c r="N37" s="78"/>
    </row>
    <row r="38" spans="1:14" s="61" customFormat="1" ht="11.15" customHeight="1" x14ac:dyDescent="0.25">
      <c r="A38" s="62" t="s">
        <v>47</v>
      </c>
      <c r="B38" s="58">
        <v>390</v>
      </c>
      <c r="C38" s="59">
        <v>340</v>
      </c>
      <c r="D38" s="60">
        <v>50</v>
      </c>
      <c r="E38" s="58">
        <v>2370</v>
      </c>
      <c r="F38" s="59">
        <v>2240</v>
      </c>
      <c r="G38" s="60">
        <v>130</v>
      </c>
      <c r="H38" s="58">
        <v>60</v>
      </c>
      <c r="I38" s="59">
        <v>70</v>
      </c>
      <c r="J38" s="60">
        <v>-10</v>
      </c>
      <c r="K38" s="58">
        <v>2820</v>
      </c>
      <c r="L38" s="59">
        <v>2650</v>
      </c>
      <c r="M38" s="60">
        <v>170</v>
      </c>
      <c r="N38" s="78"/>
    </row>
    <row r="39" spans="1:14" s="61" customFormat="1" ht="11.15" customHeight="1" x14ac:dyDescent="0.25">
      <c r="A39" s="62" t="s">
        <v>48</v>
      </c>
      <c r="B39" s="58">
        <v>350</v>
      </c>
      <c r="C39" s="59">
        <v>330</v>
      </c>
      <c r="D39" s="60">
        <v>20</v>
      </c>
      <c r="E39" s="58">
        <v>2790</v>
      </c>
      <c r="F39" s="59">
        <v>2910</v>
      </c>
      <c r="G39" s="60">
        <v>-120</v>
      </c>
      <c r="H39" s="58">
        <v>50</v>
      </c>
      <c r="I39" s="59">
        <v>80</v>
      </c>
      <c r="J39" s="60">
        <v>-30</v>
      </c>
      <c r="K39" s="58">
        <v>3190</v>
      </c>
      <c r="L39" s="59">
        <v>3320</v>
      </c>
      <c r="M39" s="60">
        <v>-130</v>
      </c>
      <c r="N39" s="78"/>
    </row>
    <row r="40" spans="1:14" s="61" customFormat="1" ht="11.15" customHeight="1" x14ac:dyDescent="0.25">
      <c r="A40" s="62" t="s">
        <v>49</v>
      </c>
      <c r="B40" s="58">
        <v>320</v>
      </c>
      <c r="C40" s="59">
        <v>340</v>
      </c>
      <c r="D40" s="60">
        <v>-10</v>
      </c>
      <c r="E40" s="58">
        <v>2010</v>
      </c>
      <c r="F40" s="59">
        <v>2320</v>
      </c>
      <c r="G40" s="60">
        <v>-310</v>
      </c>
      <c r="H40" s="58">
        <v>100</v>
      </c>
      <c r="I40" s="59">
        <v>180</v>
      </c>
      <c r="J40" s="60">
        <v>-80</v>
      </c>
      <c r="K40" s="58">
        <v>2430</v>
      </c>
      <c r="L40" s="59">
        <v>2840</v>
      </c>
      <c r="M40" s="60">
        <v>-400</v>
      </c>
      <c r="N40" s="78"/>
    </row>
    <row r="41" spans="1:14" s="61" customFormat="1" ht="11.15" customHeight="1" x14ac:dyDescent="0.25">
      <c r="A41" s="62" t="s">
        <v>50</v>
      </c>
      <c r="B41" s="58">
        <v>110</v>
      </c>
      <c r="C41" s="59">
        <v>150</v>
      </c>
      <c r="D41" s="60">
        <v>-40</v>
      </c>
      <c r="E41" s="58">
        <v>1010</v>
      </c>
      <c r="F41" s="59">
        <v>910</v>
      </c>
      <c r="G41" s="60">
        <v>100</v>
      </c>
      <c r="H41" s="58">
        <v>40</v>
      </c>
      <c r="I41" s="59">
        <v>60</v>
      </c>
      <c r="J41" s="60">
        <v>-20</v>
      </c>
      <c r="K41" s="58">
        <v>1160</v>
      </c>
      <c r="L41" s="59">
        <v>1110</v>
      </c>
      <c r="M41" s="60">
        <v>50</v>
      </c>
      <c r="N41" s="78"/>
    </row>
    <row r="42" spans="1:14" s="61" customFormat="1" ht="11.15" customHeight="1" x14ac:dyDescent="0.25">
      <c r="A42" s="62" t="s">
        <v>51</v>
      </c>
      <c r="B42" s="58">
        <v>330</v>
      </c>
      <c r="C42" s="59">
        <v>290</v>
      </c>
      <c r="D42" s="60">
        <v>40</v>
      </c>
      <c r="E42" s="58">
        <v>1970</v>
      </c>
      <c r="F42" s="59">
        <v>1660</v>
      </c>
      <c r="G42" s="60">
        <v>310</v>
      </c>
      <c r="H42" s="58">
        <v>40</v>
      </c>
      <c r="I42" s="59">
        <v>40</v>
      </c>
      <c r="J42" s="60">
        <v>0</v>
      </c>
      <c r="K42" s="58">
        <v>2340</v>
      </c>
      <c r="L42" s="59">
        <v>1990</v>
      </c>
      <c r="M42" s="60">
        <v>350</v>
      </c>
      <c r="N42" s="78"/>
    </row>
    <row r="43" spans="1:14" s="61" customFormat="1" ht="11.15" customHeight="1" x14ac:dyDescent="0.25">
      <c r="A43" s="62" t="s">
        <v>52</v>
      </c>
      <c r="B43" s="58">
        <v>20</v>
      </c>
      <c r="C43" s="59">
        <v>30</v>
      </c>
      <c r="D43" s="60">
        <v>-10</v>
      </c>
      <c r="E43" s="58">
        <v>120</v>
      </c>
      <c r="F43" s="59">
        <v>140</v>
      </c>
      <c r="G43" s="60">
        <v>-10</v>
      </c>
      <c r="H43" s="58">
        <v>10</v>
      </c>
      <c r="I43" s="59">
        <v>20</v>
      </c>
      <c r="J43" s="60">
        <v>-10</v>
      </c>
      <c r="K43" s="58">
        <v>150</v>
      </c>
      <c r="L43" s="59">
        <v>190</v>
      </c>
      <c r="M43" s="60">
        <v>-30</v>
      </c>
      <c r="N43" s="78"/>
    </row>
    <row r="44" spans="1:14" s="61" customFormat="1" ht="11.15" customHeight="1" thickBot="1" x14ac:dyDescent="0.3">
      <c r="A44" s="66" t="s">
        <v>53</v>
      </c>
      <c r="B44" s="63">
        <v>90</v>
      </c>
      <c r="C44" s="64">
        <v>90</v>
      </c>
      <c r="D44" s="65">
        <v>-10</v>
      </c>
      <c r="E44" s="63">
        <v>400</v>
      </c>
      <c r="F44" s="64">
        <v>500</v>
      </c>
      <c r="G44" s="65">
        <v>-90</v>
      </c>
      <c r="H44" s="63">
        <v>20</v>
      </c>
      <c r="I44" s="64">
        <v>20</v>
      </c>
      <c r="J44" s="65">
        <v>-10</v>
      </c>
      <c r="K44" s="63">
        <v>510</v>
      </c>
      <c r="L44" s="64">
        <v>620</v>
      </c>
      <c r="M44" s="65">
        <v>-110</v>
      </c>
      <c r="N44" s="78"/>
    </row>
    <row r="45" spans="1:14" s="61" customFormat="1" ht="11.15" customHeight="1" thickBot="1" x14ac:dyDescent="0.3">
      <c r="A45" s="67" t="s">
        <v>36</v>
      </c>
      <c r="B45" s="68">
        <v>6430</v>
      </c>
      <c r="C45" s="69">
        <v>7370</v>
      </c>
      <c r="D45" s="70">
        <v>-950</v>
      </c>
      <c r="E45" s="68">
        <v>33190</v>
      </c>
      <c r="F45" s="69">
        <v>37090</v>
      </c>
      <c r="G45" s="70">
        <v>-3900</v>
      </c>
      <c r="H45" s="68">
        <v>1230</v>
      </c>
      <c r="I45" s="69">
        <v>2030</v>
      </c>
      <c r="J45" s="70">
        <v>-790</v>
      </c>
      <c r="K45" s="68">
        <v>40840</v>
      </c>
      <c r="L45" s="69">
        <v>46490</v>
      </c>
      <c r="M45" s="70">
        <v>-5640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30</v>
      </c>
      <c r="C56" s="59">
        <f>-C5</f>
        <v>-20</v>
      </c>
      <c r="D56" s="60">
        <v>10</v>
      </c>
      <c r="E56" s="58">
        <v>130</v>
      </c>
      <c r="F56" s="59">
        <f>-F5</f>
        <v>-110</v>
      </c>
      <c r="G56" s="60">
        <v>20</v>
      </c>
      <c r="H56" s="58">
        <v>10</v>
      </c>
      <c r="I56" s="60">
        <f>-I5</f>
        <v>-20</v>
      </c>
      <c r="J56" s="60">
        <v>-10</v>
      </c>
      <c r="K56" s="58">
        <v>170</v>
      </c>
      <c r="L56" s="59">
        <f>-L5</f>
        <v>-150</v>
      </c>
      <c r="M56" s="60">
        <v>20</v>
      </c>
      <c r="N56" s="78"/>
      <c r="O56" s="48"/>
    </row>
    <row r="57" spans="1:15" hidden="1" x14ac:dyDescent="0.35">
      <c r="A57" s="61" t="s">
        <v>14</v>
      </c>
      <c r="B57" s="58">
        <v>30</v>
      </c>
      <c r="C57" s="59">
        <f t="shared" ref="C57:C95" si="0">-C6</f>
        <v>-40</v>
      </c>
      <c r="D57" s="60">
        <v>0</v>
      </c>
      <c r="E57" s="58">
        <v>220</v>
      </c>
      <c r="F57" s="59">
        <f t="shared" ref="F57:F95" si="1">-F6</f>
        <v>-180</v>
      </c>
      <c r="G57" s="60">
        <v>50</v>
      </c>
      <c r="H57" s="58">
        <v>10</v>
      </c>
      <c r="I57" s="60">
        <f t="shared" ref="I57:I95" si="2">-I6</f>
        <v>-10</v>
      </c>
      <c r="J57" s="60">
        <v>0</v>
      </c>
      <c r="K57" s="58">
        <v>270</v>
      </c>
      <c r="L57" s="59">
        <f t="shared" ref="L57:L95" si="3">-L6</f>
        <v>-220</v>
      </c>
      <c r="M57" s="60">
        <v>40</v>
      </c>
      <c r="N57" s="78"/>
      <c r="O57" s="48"/>
    </row>
    <row r="58" spans="1:15" hidden="1" x14ac:dyDescent="0.35">
      <c r="A58" s="61" t="s">
        <v>15</v>
      </c>
      <c r="B58" s="58">
        <v>60</v>
      </c>
      <c r="C58" s="59">
        <f t="shared" si="0"/>
        <v>-60</v>
      </c>
      <c r="D58" s="60">
        <v>-10</v>
      </c>
      <c r="E58" s="58">
        <v>270</v>
      </c>
      <c r="F58" s="59">
        <f t="shared" si="1"/>
        <v>-260</v>
      </c>
      <c r="G58" s="60">
        <v>0</v>
      </c>
      <c r="H58" s="58">
        <v>10</v>
      </c>
      <c r="I58" s="60">
        <f t="shared" si="2"/>
        <v>0</v>
      </c>
      <c r="J58" s="60">
        <v>0</v>
      </c>
      <c r="K58" s="58">
        <v>330</v>
      </c>
      <c r="L58" s="59">
        <f t="shared" si="3"/>
        <v>-330</v>
      </c>
      <c r="M58" s="60">
        <v>0</v>
      </c>
      <c r="N58" s="78"/>
      <c r="O58" s="48"/>
    </row>
    <row r="59" spans="1:15" hidden="1" x14ac:dyDescent="0.35">
      <c r="A59" s="61" t="s">
        <v>16</v>
      </c>
      <c r="B59" s="58">
        <v>20</v>
      </c>
      <c r="C59" s="59">
        <f t="shared" si="0"/>
        <v>-30</v>
      </c>
      <c r="D59" s="60">
        <v>-10</v>
      </c>
      <c r="E59" s="58">
        <v>220</v>
      </c>
      <c r="F59" s="59">
        <f t="shared" si="1"/>
        <v>-250</v>
      </c>
      <c r="G59" s="60">
        <v>-30</v>
      </c>
      <c r="H59" s="58">
        <v>20</v>
      </c>
      <c r="I59" s="60">
        <f t="shared" si="2"/>
        <v>-30</v>
      </c>
      <c r="J59" s="60">
        <v>-20</v>
      </c>
      <c r="K59" s="58">
        <v>250</v>
      </c>
      <c r="L59" s="59">
        <f t="shared" si="3"/>
        <v>-310</v>
      </c>
      <c r="M59" s="60">
        <v>-60</v>
      </c>
      <c r="N59" s="78"/>
      <c r="O59" s="48"/>
    </row>
    <row r="60" spans="1:15" hidden="1" x14ac:dyDescent="0.35">
      <c r="A60" s="61" t="s">
        <v>17</v>
      </c>
      <c r="B60" s="58">
        <v>20</v>
      </c>
      <c r="C60" s="59">
        <f t="shared" si="0"/>
        <v>-40</v>
      </c>
      <c r="D60" s="60">
        <v>-30</v>
      </c>
      <c r="E60" s="58">
        <v>120</v>
      </c>
      <c r="F60" s="59">
        <f t="shared" si="1"/>
        <v>-140</v>
      </c>
      <c r="G60" s="60">
        <v>-20</v>
      </c>
      <c r="H60" s="58">
        <v>0</v>
      </c>
      <c r="I60" s="60">
        <f t="shared" si="2"/>
        <v>-20</v>
      </c>
      <c r="J60" s="60">
        <v>-20</v>
      </c>
      <c r="K60" s="58">
        <v>130</v>
      </c>
      <c r="L60" s="59">
        <f t="shared" si="3"/>
        <v>-200</v>
      </c>
      <c r="M60" s="60">
        <v>-60</v>
      </c>
      <c r="N60" s="78"/>
      <c r="O60" s="48"/>
    </row>
    <row r="61" spans="1:15" hidden="1" x14ac:dyDescent="0.35">
      <c r="A61" s="61" t="s">
        <v>18</v>
      </c>
      <c r="B61" s="58">
        <v>20</v>
      </c>
      <c r="C61" s="59">
        <f t="shared" si="0"/>
        <v>-30</v>
      </c>
      <c r="D61" s="60">
        <v>-10</v>
      </c>
      <c r="E61" s="58">
        <v>150</v>
      </c>
      <c r="F61" s="59">
        <f t="shared" si="1"/>
        <v>-140</v>
      </c>
      <c r="G61" s="60">
        <v>0</v>
      </c>
      <c r="H61" s="58">
        <v>10</v>
      </c>
      <c r="I61" s="60">
        <f t="shared" si="2"/>
        <v>-20</v>
      </c>
      <c r="J61" s="60">
        <v>-10</v>
      </c>
      <c r="K61" s="58">
        <v>180</v>
      </c>
      <c r="L61" s="59">
        <f t="shared" si="3"/>
        <v>-190</v>
      </c>
      <c r="M61" s="60">
        <v>-20</v>
      </c>
      <c r="N61" s="78"/>
      <c r="O61" s="48"/>
    </row>
    <row r="62" spans="1:15" hidden="1" x14ac:dyDescent="0.35">
      <c r="A62" s="61" t="s">
        <v>19</v>
      </c>
      <c r="B62" s="58">
        <v>70</v>
      </c>
      <c r="C62" s="59">
        <f t="shared" si="0"/>
        <v>-110</v>
      </c>
      <c r="D62" s="60">
        <v>-40</v>
      </c>
      <c r="E62" s="58">
        <v>360</v>
      </c>
      <c r="F62" s="59">
        <f t="shared" si="1"/>
        <v>-530</v>
      </c>
      <c r="G62" s="60">
        <v>-180</v>
      </c>
      <c r="H62" s="58">
        <v>50</v>
      </c>
      <c r="I62" s="60">
        <f t="shared" si="2"/>
        <v>-120</v>
      </c>
      <c r="J62" s="60">
        <v>-70</v>
      </c>
      <c r="K62" s="58">
        <v>470</v>
      </c>
      <c r="L62" s="59">
        <f t="shared" si="3"/>
        <v>-770</v>
      </c>
      <c r="M62" s="60">
        <v>-290</v>
      </c>
      <c r="N62" s="78"/>
      <c r="O62" s="48"/>
    </row>
    <row r="63" spans="1:15" hidden="1" x14ac:dyDescent="0.35">
      <c r="A63" s="61" t="s">
        <v>20</v>
      </c>
      <c r="B63" s="58">
        <v>10</v>
      </c>
      <c r="C63" s="59">
        <f t="shared" si="0"/>
        <v>-10</v>
      </c>
      <c r="D63" s="60">
        <v>10</v>
      </c>
      <c r="E63" s="58">
        <v>100</v>
      </c>
      <c r="F63" s="59">
        <f t="shared" si="1"/>
        <v>-120</v>
      </c>
      <c r="G63" s="60">
        <v>-20</v>
      </c>
      <c r="H63" s="58">
        <v>0</v>
      </c>
      <c r="I63" s="60">
        <f t="shared" si="2"/>
        <v>0</v>
      </c>
      <c r="J63" s="60">
        <v>0</v>
      </c>
      <c r="K63" s="58">
        <v>120</v>
      </c>
      <c r="L63" s="59">
        <f t="shared" si="3"/>
        <v>-130</v>
      </c>
      <c r="M63" s="60">
        <v>-10</v>
      </c>
      <c r="N63" s="78"/>
      <c r="O63" s="48"/>
    </row>
    <row r="64" spans="1:15" hidden="1" x14ac:dyDescent="0.35">
      <c r="A64" s="61" t="s">
        <v>21</v>
      </c>
      <c r="B64" s="58">
        <v>20</v>
      </c>
      <c r="C64" s="59">
        <f t="shared" si="0"/>
        <v>-40</v>
      </c>
      <c r="D64" s="60">
        <v>-20</v>
      </c>
      <c r="E64" s="58">
        <v>120</v>
      </c>
      <c r="F64" s="59">
        <f t="shared" si="1"/>
        <v>-180</v>
      </c>
      <c r="G64" s="60">
        <v>-60</v>
      </c>
      <c r="H64" s="58">
        <v>10</v>
      </c>
      <c r="I64" s="60">
        <f t="shared" si="2"/>
        <v>-20</v>
      </c>
      <c r="J64" s="60">
        <v>-10</v>
      </c>
      <c r="K64" s="58">
        <v>150</v>
      </c>
      <c r="L64" s="59">
        <f t="shared" si="3"/>
        <v>-240</v>
      </c>
      <c r="M64" s="60">
        <v>-100</v>
      </c>
      <c r="N64" s="78"/>
      <c r="O64" s="48"/>
    </row>
    <row r="65" spans="1:15" hidden="1" x14ac:dyDescent="0.35">
      <c r="A65" s="61" t="s">
        <v>22</v>
      </c>
      <c r="B65" s="58">
        <v>10</v>
      </c>
      <c r="C65" s="59">
        <f t="shared" si="0"/>
        <v>-30</v>
      </c>
      <c r="D65" s="60">
        <v>-20</v>
      </c>
      <c r="E65" s="58">
        <v>140</v>
      </c>
      <c r="F65" s="59">
        <f t="shared" si="1"/>
        <v>-170</v>
      </c>
      <c r="G65" s="60">
        <v>-30</v>
      </c>
      <c r="H65" s="58">
        <v>0</v>
      </c>
      <c r="I65" s="60">
        <f t="shared" si="2"/>
        <v>-10</v>
      </c>
      <c r="J65" s="60">
        <v>-10</v>
      </c>
      <c r="K65" s="58">
        <v>150</v>
      </c>
      <c r="L65" s="59">
        <f t="shared" si="3"/>
        <v>-210</v>
      </c>
      <c r="M65" s="60">
        <v>-50</v>
      </c>
      <c r="N65" s="78"/>
      <c r="O65" s="48"/>
    </row>
    <row r="66" spans="1:15" hidden="1" x14ac:dyDescent="0.35">
      <c r="A66" s="61" t="s">
        <v>23</v>
      </c>
      <c r="B66" s="58">
        <v>10</v>
      </c>
      <c r="C66" s="59">
        <f t="shared" si="0"/>
        <v>-10</v>
      </c>
      <c r="D66" s="60">
        <v>0</v>
      </c>
      <c r="E66" s="58">
        <v>50</v>
      </c>
      <c r="F66" s="59">
        <f t="shared" si="1"/>
        <v>-30</v>
      </c>
      <c r="G66" s="60">
        <v>10</v>
      </c>
      <c r="H66" s="58">
        <v>0</v>
      </c>
      <c r="I66" s="60">
        <f t="shared" si="2"/>
        <v>0</v>
      </c>
      <c r="J66" s="60">
        <v>0</v>
      </c>
      <c r="K66" s="58">
        <v>50</v>
      </c>
      <c r="L66" s="59">
        <f t="shared" si="3"/>
        <v>-40</v>
      </c>
      <c r="M66" s="60">
        <v>10</v>
      </c>
      <c r="N66" s="78"/>
      <c r="O66" s="48"/>
    </row>
    <row r="67" spans="1:15" hidden="1" x14ac:dyDescent="0.35">
      <c r="A67" s="61" t="s">
        <v>24</v>
      </c>
      <c r="B67" s="58">
        <v>60</v>
      </c>
      <c r="C67" s="59">
        <f t="shared" si="0"/>
        <v>-90</v>
      </c>
      <c r="D67" s="60">
        <v>-30</v>
      </c>
      <c r="E67" s="58">
        <v>220</v>
      </c>
      <c r="F67" s="59">
        <f t="shared" si="1"/>
        <v>-330</v>
      </c>
      <c r="G67" s="60">
        <v>-110</v>
      </c>
      <c r="H67" s="58">
        <v>10</v>
      </c>
      <c r="I67" s="60">
        <f t="shared" si="2"/>
        <v>-50</v>
      </c>
      <c r="J67" s="60">
        <v>-40</v>
      </c>
      <c r="K67" s="58">
        <v>300</v>
      </c>
      <c r="L67" s="59">
        <f t="shared" si="3"/>
        <v>-480</v>
      </c>
      <c r="M67" s="60">
        <v>-180</v>
      </c>
      <c r="N67" s="78"/>
      <c r="O67" s="48"/>
    </row>
    <row r="68" spans="1:15" hidden="1" x14ac:dyDescent="0.35">
      <c r="A68" s="61" t="s">
        <v>25</v>
      </c>
      <c r="B68" s="58">
        <v>50</v>
      </c>
      <c r="C68" s="59">
        <f t="shared" si="0"/>
        <v>-100</v>
      </c>
      <c r="D68" s="60">
        <v>-50</v>
      </c>
      <c r="E68" s="58">
        <v>260</v>
      </c>
      <c r="F68" s="59">
        <f t="shared" si="1"/>
        <v>-370</v>
      </c>
      <c r="G68" s="60">
        <v>-100</v>
      </c>
      <c r="H68" s="58">
        <v>20</v>
      </c>
      <c r="I68" s="60">
        <f t="shared" si="2"/>
        <v>-50</v>
      </c>
      <c r="J68" s="60">
        <v>-20</v>
      </c>
      <c r="K68" s="58">
        <v>340</v>
      </c>
      <c r="L68" s="59">
        <f t="shared" si="3"/>
        <v>-510</v>
      </c>
      <c r="M68" s="60">
        <v>-170</v>
      </c>
      <c r="N68" s="78"/>
      <c r="O68" s="48"/>
    </row>
    <row r="69" spans="1:15" hidden="1" x14ac:dyDescent="0.35">
      <c r="A69" s="61" t="s">
        <v>26</v>
      </c>
      <c r="B69" s="58">
        <v>30</v>
      </c>
      <c r="C69" s="59">
        <f t="shared" si="0"/>
        <v>-40</v>
      </c>
      <c r="D69" s="60">
        <v>-10</v>
      </c>
      <c r="E69" s="58">
        <v>150</v>
      </c>
      <c r="F69" s="59">
        <f t="shared" si="1"/>
        <v>-160</v>
      </c>
      <c r="G69" s="60">
        <v>-10</v>
      </c>
      <c r="H69" s="58">
        <v>10</v>
      </c>
      <c r="I69" s="60">
        <f t="shared" si="2"/>
        <v>-10</v>
      </c>
      <c r="J69" s="60">
        <v>0</v>
      </c>
      <c r="K69" s="58">
        <v>190</v>
      </c>
      <c r="L69" s="59">
        <f t="shared" si="3"/>
        <v>-210</v>
      </c>
      <c r="M69" s="60">
        <v>-20</v>
      </c>
      <c r="N69" s="78"/>
      <c r="O69" s="48"/>
    </row>
    <row r="70" spans="1:15" hidden="1" x14ac:dyDescent="0.35">
      <c r="A70" s="61" t="s">
        <v>27</v>
      </c>
      <c r="B70" s="58">
        <v>20</v>
      </c>
      <c r="C70" s="59">
        <f t="shared" si="0"/>
        <v>-40</v>
      </c>
      <c r="D70" s="60">
        <v>-20</v>
      </c>
      <c r="E70" s="58">
        <v>100</v>
      </c>
      <c r="F70" s="59">
        <f t="shared" si="1"/>
        <v>-130</v>
      </c>
      <c r="G70" s="60">
        <v>-20</v>
      </c>
      <c r="H70" s="58">
        <v>0</v>
      </c>
      <c r="I70" s="60">
        <f t="shared" si="2"/>
        <v>-10</v>
      </c>
      <c r="J70" s="60">
        <v>-10</v>
      </c>
      <c r="K70" s="58">
        <v>120</v>
      </c>
      <c r="L70" s="59">
        <f t="shared" si="3"/>
        <v>-170</v>
      </c>
      <c r="M70" s="60">
        <v>-50</v>
      </c>
      <c r="N70" s="78"/>
      <c r="O70" s="48"/>
    </row>
    <row r="71" spans="1:15" hidden="1" x14ac:dyDescent="0.35">
      <c r="A71" s="61" t="s">
        <v>28</v>
      </c>
      <c r="B71" s="58">
        <v>20</v>
      </c>
      <c r="C71" s="59">
        <f t="shared" si="0"/>
        <v>-50</v>
      </c>
      <c r="D71" s="60">
        <v>-30</v>
      </c>
      <c r="E71" s="58">
        <v>140</v>
      </c>
      <c r="F71" s="59">
        <f t="shared" si="1"/>
        <v>-240</v>
      </c>
      <c r="G71" s="60">
        <v>-100</v>
      </c>
      <c r="H71" s="58">
        <v>10</v>
      </c>
      <c r="I71" s="60">
        <f t="shared" si="2"/>
        <v>-40</v>
      </c>
      <c r="J71" s="60">
        <v>-40</v>
      </c>
      <c r="K71" s="58">
        <v>170</v>
      </c>
      <c r="L71" s="59">
        <f t="shared" si="3"/>
        <v>-330</v>
      </c>
      <c r="M71" s="60">
        <v>-170</v>
      </c>
      <c r="N71" s="78"/>
      <c r="O71" s="48"/>
    </row>
    <row r="72" spans="1:15" hidden="1" x14ac:dyDescent="0.35">
      <c r="A72" s="61" t="s">
        <v>29</v>
      </c>
      <c r="B72" s="58">
        <v>10</v>
      </c>
      <c r="C72" s="59">
        <f t="shared" si="0"/>
        <v>-30</v>
      </c>
      <c r="D72" s="60">
        <v>-20</v>
      </c>
      <c r="E72" s="58">
        <v>270</v>
      </c>
      <c r="F72" s="59">
        <f t="shared" si="1"/>
        <v>-270</v>
      </c>
      <c r="G72" s="60">
        <v>0</v>
      </c>
      <c r="H72" s="58">
        <v>10</v>
      </c>
      <c r="I72" s="60">
        <f t="shared" si="2"/>
        <v>-10</v>
      </c>
      <c r="J72" s="60">
        <v>0</v>
      </c>
      <c r="K72" s="58">
        <v>290</v>
      </c>
      <c r="L72" s="59">
        <f t="shared" si="3"/>
        <v>-310</v>
      </c>
      <c r="M72" s="60">
        <v>-20</v>
      </c>
      <c r="N72" s="78"/>
      <c r="O72" s="48"/>
    </row>
    <row r="73" spans="1:15" hidden="1" x14ac:dyDescent="0.35">
      <c r="A73" s="61" t="s">
        <v>30</v>
      </c>
      <c r="B73" s="58">
        <v>140</v>
      </c>
      <c r="C73" s="59">
        <f t="shared" si="0"/>
        <v>-340</v>
      </c>
      <c r="D73" s="60">
        <v>-200</v>
      </c>
      <c r="E73" s="58">
        <v>640</v>
      </c>
      <c r="F73" s="59">
        <f t="shared" si="1"/>
        <v>-1080</v>
      </c>
      <c r="G73" s="60">
        <v>-440</v>
      </c>
      <c r="H73" s="58">
        <v>70</v>
      </c>
      <c r="I73" s="60">
        <f t="shared" si="2"/>
        <v>-190</v>
      </c>
      <c r="J73" s="60">
        <v>-120</v>
      </c>
      <c r="K73" s="58">
        <v>860</v>
      </c>
      <c r="L73" s="59">
        <f t="shared" si="3"/>
        <v>-1610</v>
      </c>
      <c r="M73" s="60">
        <v>-760</v>
      </c>
      <c r="N73" s="78"/>
      <c r="O73" s="48"/>
    </row>
    <row r="74" spans="1:15" hidden="1" x14ac:dyDescent="0.35">
      <c r="A74" s="61" t="s">
        <v>31</v>
      </c>
      <c r="B74" s="58">
        <v>10</v>
      </c>
      <c r="C74" s="59">
        <f t="shared" si="0"/>
        <v>-30</v>
      </c>
      <c r="D74" s="60">
        <v>-20</v>
      </c>
      <c r="E74" s="58">
        <v>70</v>
      </c>
      <c r="F74" s="59">
        <f t="shared" si="1"/>
        <v>-120</v>
      </c>
      <c r="G74" s="60">
        <v>-40</v>
      </c>
      <c r="H74" s="58">
        <v>0</v>
      </c>
      <c r="I74" s="60">
        <f t="shared" si="2"/>
        <v>-10</v>
      </c>
      <c r="J74" s="60">
        <v>-10</v>
      </c>
      <c r="K74" s="58">
        <v>80</v>
      </c>
      <c r="L74" s="59">
        <f t="shared" si="3"/>
        <v>-160</v>
      </c>
      <c r="M74" s="60">
        <v>-70</v>
      </c>
      <c r="N74" s="78"/>
      <c r="O74" s="48"/>
    </row>
    <row r="75" spans="1:15" hidden="1" x14ac:dyDescent="0.35">
      <c r="A75" s="61" t="s">
        <v>32</v>
      </c>
      <c r="B75" s="58">
        <v>70</v>
      </c>
      <c r="C75" s="59">
        <f t="shared" si="0"/>
        <v>-60</v>
      </c>
      <c r="D75" s="60">
        <v>10</v>
      </c>
      <c r="E75" s="58">
        <v>280</v>
      </c>
      <c r="F75" s="59">
        <f t="shared" si="1"/>
        <v>-280</v>
      </c>
      <c r="G75" s="60">
        <v>10</v>
      </c>
      <c r="H75" s="58">
        <v>20</v>
      </c>
      <c r="I75" s="60">
        <f t="shared" si="2"/>
        <v>-30</v>
      </c>
      <c r="J75" s="60">
        <v>-20</v>
      </c>
      <c r="K75" s="58">
        <v>370</v>
      </c>
      <c r="L75" s="59">
        <f t="shared" si="3"/>
        <v>-370</v>
      </c>
      <c r="M75" s="60">
        <v>0</v>
      </c>
      <c r="N75" s="78"/>
      <c r="O75" s="48"/>
    </row>
    <row r="76" spans="1:15" hidden="1" x14ac:dyDescent="0.35">
      <c r="A76" s="61" t="s">
        <v>33</v>
      </c>
      <c r="B76" s="58">
        <v>20</v>
      </c>
      <c r="C76" s="59">
        <f t="shared" si="0"/>
        <v>-30</v>
      </c>
      <c r="D76" s="60">
        <v>-10</v>
      </c>
      <c r="E76" s="58">
        <v>250</v>
      </c>
      <c r="F76" s="59">
        <f t="shared" si="1"/>
        <v>-260</v>
      </c>
      <c r="G76" s="60">
        <v>-10</v>
      </c>
      <c r="H76" s="58">
        <v>0</v>
      </c>
      <c r="I76" s="60">
        <f t="shared" si="2"/>
        <v>-10</v>
      </c>
      <c r="J76" s="60">
        <v>0</v>
      </c>
      <c r="K76" s="58">
        <v>280</v>
      </c>
      <c r="L76" s="59">
        <f t="shared" si="3"/>
        <v>-300</v>
      </c>
      <c r="M76" s="60">
        <v>-20</v>
      </c>
      <c r="N76" s="78"/>
      <c r="O76" s="48"/>
    </row>
    <row r="77" spans="1:15" hidden="1" x14ac:dyDescent="0.35">
      <c r="A77" s="61" t="s">
        <v>34</v>
      </c>
      <c r="B77" s="58">
        <v>20</v>
      </c>
      <c r="C77" s="59">
        <f t="shared" si="0"/>
        <v>-70</v>
      </c>
      <c r="D77" s="60">
        <v>-50</v>
      </c>
      <c r="E77" s="58">
        <v>160</v>
      </c>
      <c r="F77" s="59">
        <f t="shared" si="1"/>
        <v>-240</v>
      </c>
      <c r="G77" s="60">
        <v>-80</v>
      </c>
      <c r="H77" s="58">
        <v>10</v>
      </c>
      <c r="I77" s="60">
        <f t="shared" si="2"/>
        <v>-40</v>
      </c>
      <c r="J77" s="60">
        <v>-30</v>
      </c>
      <c r="K77" s="58">
        <v>180</v>
      </c>
      <c r="L77" s="59">
        <f t="shared" si="3"/>
        <v>-340</v>
      </c>
      <c r="M77" s="60">
        <v>-160</v>
      </c>
      <c r="N77" s="78"/>
      <c r="O77" s="48"/>
    </row>
    <row r="78" spans="1:15" hidden="1" x14ac:dyDescent="0.35">
      <c r="A78" s="61" t="s">
        <v>35</v>
      </c>
      <c r="B78" s="58">
        <v>20</v>
      </c>
      <c r="C78" s="59">
        <f t="shared" si="0"/>
        <v>-50</v>
      </c>
      <c r="D78" s="60">
        <v>-30</v>
      </c>
      <c r="E78" s="58">
        <v>170</v>
      </c>
      <c r="F78" s="59">
        <f t="shared" si="1"/>
        <v>-230</v>
      </c>
      <c r="G78" s="60">
        <v>-60</v>
      </c>
      <c r="H78" s="58">
        <v>10</v>
      </c>
      <c r="I78" s="60">
        <f t="shared" si="2"/>
        <v>-20</v>
      </c>
      <c r="J78" s="60">
        <v>-10</v>
      </c>
      <c r="K78" s="58">
        <v>200</v>
      </c>
      <c r="L78" s="59">
        <f t="shared" si="3"/>
        <v>-300</v>
      </c>
      <c r="M78" s="60">
        <v>-100</v>
      </c>
      <c r="N78" s="78"/>
      <c r="O78" s="48"/>
    </row>
    <row r="79" spans="1:15" hidden="1" x14ac:dyDescent="0.35">
      <c r="A79" s="61" t="s">
        <v>37</v>
      </c>
      <c r="B79" s="58">
        <v>140</v>
      </c>
      <c r="C79" s="59">
        <f t="shared" si="0"/>
        <v>-120</v>
      </c>
      <c r="D79" s="60">
        <v>20</v>
      </c>
      <c r="E79" s="58">
        <v>820</v>
      </c>
      <c r="F79" s="59">
        <f t="shared" si="1"/>
        <v>-720</v>
      </c>
      <c r="G79" s="60">
        <v>100</v>
      </c>
      <c r="H79" s="58">
        <v>20</v>
      </c>
      <c r="I79" s="60">
        <f t="shared" si="2"/>
        <v>-10</v>
      </c>
      <c r="J79" s="60">
        <v>10</v>
      </c>
      <c r="K79" s="58">
        <v>980</v>
      </c>
      <c r="L79" s="59">
        <f t="shared" si="3"/>
        <v>-850</v>
      </c>
      <c r="M79" s="60">
        <v>130</v>
      </c>
      <c r="N79" s="78"/>
      <c r="O79" s="48"/>
    </row>
    <row r="80" spans="1:15" hidden="1" x14ac:dyDescent="0.35">
      <c r="A80" s="61" t="s">
        <v>38</v>
      </c>
      <c r="B80" s="58">
        <v>180</v>
      </c>
      <c r="C80" s="59">
        <f t="shared" si="0"/>
        <v>-280</v>
      </c>
      <c r="D80" s="60">
        <v>-100</v>
      </c>
      <c r="E80" s="58">
        <v>730</v>
      </c>
      <c r="F80" s="59">
        <f t="shared" si="1"/>
        <v>-1060</v>
      </c>
      <c r="G80" s="60">
        <v>-320</v>
      </c>
      <c r="H80" s="58">
        <v>40</v>
      </c>
      <c r="I80" s="60">
        <f t="shared" si="2"/>
        <v>-60</v>
      </c>
      <c r="J80" s="60">
        <v>-20</v>
      </c>
      <c r="K80" s="58">
        <v>960</v>
      </c>
      <c r="L80" s="59">
        <f t="shared" si="3"/>
        <v>-1400</v>
      </c>
      <c r="M80" s="60">
        <v>-440</v>
      </c>
      <c r="N80" s="78"/>
      <c r="O80" s="48"/>
    </row>
    <row r="81" spans="1:15" hidden="1" x14ac:dyDescent="0.35">
      <c r="A81" s="61" t="s">
        <v>39</v>
      </c>
      <c r="B81" s="58">
        <v>840</v>
      </c>
      <c r="C81" s="59">
        <f t="shared" si="0"/>
        <v>-1320</v>
      </c>
      <c r="D81" s="60">
        <v>-480</v>
      </c>
      <c r="E81" s="58">
        <v>2530</v>
      </c>
      <c r="F81" s="59">
        <f t="shared" si="1"/>
        <v>-3550</v>
      </c>
      <c r="G81" s="60">
        <v>-1020</v>
      </c>
      <c r="H81" s="58">
        <v>120</v>
      </c>
      <c r="I81" s="60">
        <f t="shared" si="2"/>
        <v>-170</v>
      </c>
      <c r="J81" s="60">
        <v>-50</v>
      </c>
      <c r="K81" s="58">
        <v>3490</v>
      </c>
      <c r="L81" s="59">
        <f t="shared" si="3"/>
        <v>-5040</v>
      </c>
      <c r="M81" s="60">
        <v>-1550</v>
      </c>
      <c r="N81" s="78"/>
      <c r="O81" s="48"/>
    </row>
    <row r="82" spans="1:15" hidden="1" x14ac:dyDescent="0.35">
      <c r="A82" s="61" t="s">
        <v>40</v>
      </c>
      <c r="B82" s="58">
        <v>590</v>
      </c>
      <c r="C82" s="59">
        <f t="shared" si="0"/>
        <v>-1150</v>
      </c>
      <c r="D82" s="60">
        <v>-560</v>
      </c>
      <c r="E82" s="58">
        <v>2250</v>
      </c>
      <c r="F82" s="59">
        <f t="shared" si="1"/>
        <v>-3220</v>
      </c>
      <c r="G82" s="60">
        <v>-970</v>
      </c>
      <c r="H82" s="58">
        <v>210</v>
      </c>
      <c r="I82" s="60">
        <f t="shared" si="2"/>
        <v>-290</v>
      </c>
      <c r="J82" s="60">
        <v>-80</v>
      </c>
      <c r="K82" s="58">
        <v>3050</v>
      </c>
      <c r="L82" s="59">
        <f t="shared" si="3"/>
        <v>-4660</v>
      </c>
      <c r="M82" s="60">
        <v>-1610</v>
      </c>
      <c r="N82" s="78"/>
      <c r="O82" s="48"/>
    </row>
    <row r="83" spans="1:15" hidden="1" x14ac:dyDescent="0.35">
      <c r="A83" s="61" t="s">
        <v>41</v>
      </c>
      <c r="B83" s="58">
        <v>270</v>
      </c>
      <c r="C83" s="59">
        <f t="shared" si="0"/>
        <v>-480</v>
      </c>
      <c r="D83" s="60">
        <v>-210</v>
      </c>
      <c r="E83" s="58">
        <v>1060</v>
      </c>
      <c r="F83" s="59">
        <f t="shared" si="1"/>
        <v>-1450</v>
      </c>
      <c r="G83" s="60">
        <v>-390</v>
      </c>
      <c r="H83" s="58">
        <v>80</v>
      </c>
      <c r="I83" s="60">
        <f t="shared" si="2"/>
        <v>-120</v>
      </c>
      <c r="J83" s="60">
        <v>-30</v>
      </c>
      <c r="K83" s="58">
        <v>1420</v>
      </c>
      <c r="L83" s="59">
        <f t="shared" si="3"/>
        <v>-2050</v>
      </c>
      <c r="M83" s="60">
        <v>-630</v>
      </c>
      <c r="N83" s="78"/>
      <c r="O83" s="48"/>
    </row>
    <row r="84" spans="1:15" hidden="1" x14ac:dyDescent="0.35">
      <c r="A84" s="61" t="s">
        <v>42</v>
      </c>
      <c r="B84" s="58">
        <v>140</v>
      </c>
      <c r="C84" s="59">
        <f t="shared" si="0"/>
        <v>-150</v>
      </c>
      <c r="D84" s="60">
        <v>-10</v>
      </c>
      <c r="E84" s="58">
        <v>680</v>
      </c>
      <c r="F84" s="59">
        <f t="shared" si="1"/>
        <v>-600</v>
      </c>
      <c r="G84" s="60">
        <v>70</v>
      </c>
      <c r="H84" s="58">
        <v>20</v>
      </c>
      <c r="I84" s="60">
        <f t="shared" si="2"/>
        <v>-20</v>
      </c>
      <c r="J84" s="60">
        <v>0</v>
      </c>
      <c r="K84" s="58">
        <v>840</v>
      </c>
      <c r="L84" s="59">
        <f t="shared" si="3"/>
        <v>-770</v>
      </c>
      <c r="M84" s="60">
        <v>70</v>
      </c>
      <c r="N84" s="78"/>
      <c r="O84" s="48"/>
    </row>
    <row r="85" spans="1:15" hidden="1" x14ac:dyDescent="0.35">
      <c r="A85" s="61" t="s">
        <v>43</v>
      </c>
      <c r="B85" s="58">
        <v>240</v>
      </c>
      <c r="C85" s="59">
        <f t="shared" si="0"/>
        <v>-160</v>
      </c>
      <c r="D85" s="60">
        <v>80</v>
      </c>
      <c r="E85" s="58">
        <v>1900</v>
      </c>
      <c r="F85" s="59">
        <f t="shared" si="1"/>
        <v>-1720</v>
      </c>
      <c r="G85" s="60">
        <v>180</v>
      </c>
      <c r="H85" s="58">
        <v>30</v>
      </c>
      <c r="I85" s="60">
        <f t="shared" si="2"/>
        <v>-40</v>
      </c>
      <c r="J85" s="60">
        <v>-10</v>
      </c>
      <c r="K85" s="58">
        <v>2170</v>
      </c>
      <c r="L85" s="59">
        <f t="shared" si="3"/>
        <v>-1920</v>
      </c>
      <c r="M85" s="60">
        <v>250</v>
      </c>
      <c r="N85" s="78"/>
      <c r="O85" s="48"/>
    </row>
    <row r="86" spans="1:15" hidden="1" x14ac:dyDescent="0.35">
      <c r="A86" s="61" t="s">
        <v>44</v>
      </c>
      <c r="B86" s="58">
        <v>410</v>
      </c>
      <c r="C86" s="59">
        <f t="shared" si="0"/>
        <v>-300</v>
      </c>
      <c r="D86" s="60">
        <v>100</v>
      </c>
      <c r="E86" s="58">
        <v>3230</v>
      </c>
      <c r="F86" s="59">
        <f t="shared" si="1"/>
        <v>-3060</v>
      </c>
      <c r="G86" s="60">
        <v>160</v>
      </c>
      <c r="H86" s="58">
        <v>50</v>
      </c>
      <c r="I86" s="60">
        <f t="shared" si="2"/>
        <v>-90</v>
      </c>
      <c r="J86" s="60">
        <v>-40</v>
      </c>
      <c r="K86" s="58">
        <v>3680</v>
      </c>
      <c r="L86" s="59">
        <f t="shared" si="3"/>
        <v>-3460</v>
      </c>
      <c r="M86" s="60">
        <v>230</v>
      </c>
      <c r="N86" s="78"/>
      <c r="O86" s="48"/>
    </row>
    <row r="87" spans="1:15" hidden="1" x14ac:dyDescent="0.35">
      <c r="A87" s="61" t="s">
        <v>45</v>
      </c>
      <c r="B87" s="58">
        <v>1160</v>
      </c>
      <c r="C87" s="59">
        <f t="shared" si="0"/>
        <v>-430</v>
      </c>
      <c r="D87" s="60">
        <v>730</v>
      </c>
      <c r="E87" s="58">
        <v>4250</v>
      </c>
      <c r="F87" s="59">
        <f t="shared" si="1"/>
        <v>-4840</v>
      </c>
      <c r="G87" s="60">
        <v>-580</v>
      </c>
      <c r="H87" s="58">
        <v>70</v>
      </c>
      <c r="I87" s="60">
        <f t="shared" si="2"/>
        <v>-50</v>
      </c>
      <c r="J87" s="60">
        <v>20</v>
      </c>
      <c r="K87" s="58">
        <v>5480</v>
      </c>
      <c r="L87" s="59">
        <f t="shared" si="3"/>
        <v>-5320</v>
      </c>
      <c r="M87" s="60">
        <v>160</v>
      </c>
      <c r="N87" s="78"/>
      <c r="O87" s="48"/>
    </row>
    <row r="88" spans="1:15" hidden="1" x14ac:dyDescent="0.35">
      <c r="A88" s="61" t="s">
        <v>46</v>
      </c>
      <c r="B88" s="58">
        <v>70</v>
      </c>
      <c r="C88" s="59">
        <f t="shared" si="0"/>
        <v>-60</v>
      </c>
      <c r="D88" s="60">
        <v>10</v>
      </c>
      <c r="E88" s="58">
        <v>440</v>
      </c>
      <c r="F88" s="59">
        <f t="shared" si="1"/>
        <v>-360</v>
      </c>
      <c r="G88" s="60">
        <v>80</v>
      </c>
      <c r="H88" s="58">
        <v>10</v>
      </c>
      <c r="I88" s="60">
        <f t="shared" si="2"/>
        <v>-10</v>
      </c>
      <c r="J88" s="60">
        <v>0</v>
      </c>
      <c r="K88" s="58">
        <v>520</v>
      </c>
      <c r="L88" s="59">
        <f t="shared" si="3"/>
        <v>-420</v>
      </c>
      <c r="M88" s="60">
        <v>100</v>
      </c>
      <c r="N88" s="78"/>
      <c r="O88" s="48"/>
    </row>
    <row r="89" spans="1:15" hidden="1" x14ac:dyDescent="0.35">
      <c r="A89" s="61" t="s">
        <v>47</v>
      </c>
      <c r="B89" s="58">
        <v>390</v>
      </c>
      <c r="C89" s="59">
        <f t="shared" si="0"/>
        <v>-340</v>
      </c>
      <c r="D89" s="60">
        <v>50</v>
      </c>
      <c r="E89" s="58">
        <v>2370</v>
      </c>
      <c r="F89" s="59">
        <f t="shared" si="1"/>
        <v>-2240</v>
      </c>
      <c r="G89" s="60">
        <v>130</v>
      </c>
      <c r="H89" s="58">
        <v>60</v>
      </c>
      <c r="I89" s="60">
        <f t="shared" si="2"/>
        <v>-70</v>
      </c>
      <c r="J89" s="60">
        <v>-10</v>
      </c>
      <c r="K89" s="58">
        <v>2820</v>
      </c>
      <c r="L89" s="59">
        <f t="shared" si="3"/>
        <v>-2650</v>
      </c>
      <c r="M89" s="60">
        <v>170</v>
      </c>
      <c r="N89" s="78"/>
      <c r="O89" s="48"/>
    </row>
    <row r="90" spans="1:15" hidden="1" x14ac:dyDescent="0.35">
      <c r="A90" s="61" t="s">
        <v>48</v>
      </c>
      <c r="B90" s="58">
        <v>350</v>
      </c>
      <c r="C90" s="59">
        <f t="shared" si="0"/>
        <v>-330</v>
      </c>
      <c r="D90" s="60">
        <v>20</v>
      </c>
      <c r="E90" s="58">
        <v>2790</v>
      </c>
      <c r="F90" s="59">
        <f t="shared" si="1"/>
        <v>-2910</v>
      </c>
      <c r="G90" s="60">
        <v>-120</v>
      </c>
      <c r="H90" s="58">
        <v>50</v>
      </c>
      <c r="I90" s="60">
        <f t="shared" si="2"/>
        <v>-80</v>
      </c>
      <c r="J90" s="60">
        <v>-30</v>
      </c>
      <c r="K90" s="58">
        <v>3190</v>
      </c>
      <c r="L90" s="59">
        <f t="shared" si="3"/>
        <v>-3320</v>
      </c>
      <c r="M90" s="60">
        <v>-130</v>
      </c>
      <c r="N90" s="78"/>
      <c r="O90" s="48"/>
    </row>
    <row r="91" spans="1:15" hidden="1" x14ac:dyDescent="0.35">
      <c r="A91" s="61" t="s">
        <v>49</v>
      </c>
      <c r="B91" s="58">
        <v>320</v>
      </c>
      <c r="C91" s="59">
        <f t="shared" si="0"/>
        <v>-340</v>
      </c>
      <c r="D91" s="60">
        <v>-10</v>
      </c>
      <c r="E91" s="58">
        <v>2010</v>
      </c>
      <c r="F91" s="59">
        <f t="shared" si="1"/>
        <v>-2320</v>
      </c>
      <c r="G91" s="60">
        <v>-310</v>
      </c>
      <c r="H91" s="58">
        <v>100</v>
      </c>
      <c r="I91" s="60">
        <f t="shared" si="2"/>
        <v>-180</v>
      </c>
      <c r="J91" s="60">
        <v>-80</v>
      </c>
      <c r="K91" s="58">
        <v>2430</v>
      </c>
      <c r="L91" s="59">
        <f t="shared" si="3"/>
        <v>-2840</v>
      </c>
      <c r="M91" s="60">
        <v>-400</v>
      </c>
      <c r="N91" s="78"/>
      <c r="O91" s="48"/>
    </row>
    <row r="92" spans="1:15" hidden="1" x14ac:dyDescent="0.35">
      <c r="A92" s="61" t="s">
        <v>50</v>
      </c>
      <c r="B92" s="58">
        <v>110</v>
      </c>
      <c r="C92" s="59">
        <f t="shared" si="0"/>
        <v>-150</v>
      </c>
      <c r="D92" s="60">
        <v>-40</v>
      </c>
      <c r="E92" s="58">
        <v>1010</v>
      </c>
      <c r="F92" s="59">
        <f t="shared" si="1"/>
        <v>-910</v>
      </c>
      <c r="G92" s="60">
        <v>100</v>
      </c>
      <c r="H92" s="58">
        <v>40</v>
      </c>
      <c r="I92" s="60">
        <f t="shared" si="2"/>
        <v>-60</v>
      </c>
      <c r="J92" s="60">
        <v>-20</v>
      </c>
      <c r="K92" s="58">
        <v>1160</v>
      </c>
      <c r="L92" s="59">
        <f t="shared" si="3"/>
        <v>-1110</v>
      </c>
      <c r="M92" s="60">
        <v>50</v>
      </c>
      <c r="N92" s="78"/>
      <c r="O92" s="48"/>
    </row>
    <row r="93" spans="1:15" hidden="1" x14ac:dyDescent="0.35">
      <c r="A93" s="61" t="s">
        <v>51</v>
      </c>
      <c r="B93" s="58">
        <v>330</v>
      </c>
      <c r="C93" s="59">
        <f t="shared" si="0"/>
        <v>-290</v>
      </c>
      <c r="D93" s="60">
        <v>40</v>
      </c>
      <c r="E93" s="58">
        <v>1970</v>
      </c>
      <c r="F93" s="59">
        <f t="shared" si="1"/>
        <v>-1660</v>
      </c>
      <c r="G93" s="60">
        <v>310</v>
      </c>
      <c r="H93" s="58">
        <v>40</v>
      </c>
      <c r="I93" s="60">
        <f t="shared" si="2"/>
        <v>-40</v>
      </c>
      <c r="J93" s="60">
        <v>0</v>
      </c>
      <c r="K93" s="58">
        <v>2340</v>
      </c>
      <c r="L93" s="59">
        <f t="shared" si="3"/>
        <v>-1990</v>
      </c>
      <c r="M93" s="60">
        <v>350</v>
      </c>
      <c r="N93" s="78"/>
      <c r="O93" s="48"/>
    </row>
    <row r="94" spans="1:15" hidden="1" x14ac:dyDescent="0.35">
      <c r="A94" s="61" t="s">
        <v>52</v>
      </c>
      <c r="B94" s="58">
        <v>20</v>
      </c>
      <c r="C94" s="59">
        <f t="shared" si="0"/>
        <v>-30</v>
      </c>
      <c r="D94" s="60">
        <v>-10</v>
      </c>
      <c r="E94" s="58">
        <v>120</v>
      </c>
      <c r="F94" s="59">
        <f t="shared" si="1"/>
        <v>-140</v>
      </c>
      <c r="G94" s="60">
        <v>-10</v>
      </c>
      <c r="H94" s="58">
        <v>10</v>
      </c>
      <c r="I94" s="60">
        <f t="shared" si="2"/>
        <v>-20</v>
      </c>
      <c r="J94" s="60">
        <v>-10</v>
      </c>
      <c r="K94" s="58">
        <v>150</v>
      </c>
      <c r="L94" s="59">
        <f t="shared" si="3"/>
        <v>-190</v>
      </c>
      <c r="M94" s="60">
        <v>-30</v>
      </c>
      <c r="N94" s="78"/>
      <c r="O94" s="48"/>
    </row>
    <row r="95" spans="1:15" hidden="1" x14ac:dyDescent="0.35">
      <c r="A95" s="61" t="s">
        <v>53</v>
      </c>
      <c r="B95" s="80">
        <v>90</v>
      </c>
      <c r="C95" s="59">
        <f t="shared" si="0"/>
        <v>-90</v>
      </c>
      <c r="D95" s="81">
        <v>-10</v>
      </c>
      <c r="E95" s="80">
        <v>400</v>
      </c>
      <c r="F95" s="59">
        <f t="shared" si="1"/>
        <v>-500</v>
      </c>
      <c r="G95" s="81">
        <v>-90</v>
      </c>
      <c r="H95" s="80">
        <v>20</v>
      </c>
      <c r="I95" s="60">
        <f t="shared" si="2"/>
        <v>-20</v>
      </c>
      <c r="J95" s="81">
        <v>-10</v>
      </c>
      <c r="K95" s="80">
        <v>510</v>
      </c>
      <c r="L95" s="59">
        <f t="shared" si="3"/>
        <v>-620</v>
      </c>
      <c r="M95" s="81">
        <v>-110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63</v>
      </c>
      <c r="B1" s="1"/>
      <c r="C1" s="1"/>
      <c r="D1" s="1"/>
      <c r="E1" s="1"/>
      <c r="F1" s="1"/>
      <c r="G1" s="1"/>
      <c r="I1" s="1"/>
      <c r="J1" s="1"/>
      <c r="K1" s="1"/>
      <c r="L1" s="1"/>
      <c r="M1" s="1"/>
      <c r="N1" s="1"/>
    </row>
    <row r="2" spans="1:15" ht="10.5" customHeight="1" thickBot="1" x14ac:dyDescent="0.5">
      <c r="A2" s="12"/>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20</v>
      </c>
      <c r="D5" s="60">
        <v>-10</v>
      </c>
      <c r="E5" s="58">
        <v>130</v>
      </c>
      <c r="F5" s="59">
        <v>120</v>
      </c>
      <c r="G5" s="60">
        <v>10</v>
      </c>
      <c r="H5" s="58">
        <v>10</v>
      </c>
      <c r="I5" s="59">
        <v>20</v>
      </c>
      <c r="J5" s="60">
        <v>-10</v>
      </c>
      <c r="K5" s="58">
        <v>150</v>
      </c>
      <c r="L5" s="59">
        <v>160</v>
      </c>
      <c r="M5" s="60">
        <v>0</v>
      </c>
      <c r="N5" s="78"/>
    </row>
    <row r="6" spans="1:15" s="61" customFormat="1" ht="11.15" customHeight="1" x14ac:dyDescent="0.25">
      <c r="A6" s="62" t="s">
        <v>14</v>
      </c>
      <c r="B6" s="58">
        <v>20</v>
      </c>
      <c r="C6" s="59">
        <v>30</v>
      </c>
      <c r="D6" s="60">
        <v>-10</v>
      </c>
      <c r="E6" s="58">
        <v>200</v>
      </c>
      <c r="F6" s="59">
        <v>170</v>
      </c>
      <c r="G6" s="60">
        <v>30</v>
      </c>
      <c r="H6" s="58">
        <v>10</v>
      </c>
      <c r="I6" s="59">
        <v>10</v>
      </c>
      <c r="J6" s="60">
        <v>0</v>
      </c>
      <c r="K6" s="58">
        <v>220</v>
      </c>
      <c r="L6" s="59">
        <v>210</v>
      </c>
      <c r="M6" s="60">
        <v>10</v>
      </c>
      <c r="N6" s="78"/>
    </row>
    <row r="7" spans="1:15" s="61" customFormat="1" ht="11.15" customHeight="1" x14ac:dyDescent="0.25">
      <c r="A7" s="62" t="s">
        <v>15</v>
      </c>
      <c r="B7" s="58">
        <v>60</v>
      </c>
      <c r="C7" s="59">
        <v>50</v>
      </c>
      <c r="D7" s="60">
        <v>10</v>
      </c>
      <c r="E7" s="58">
        <v>260</v>
      </c>
      <c r="F7" s="59">
        <v>260</v>
      </c>
      <c r="G7" s="60">
        <v>0</v>
      </c>
      <c r="H7" s="58">
        <v>10</v>
      </c>
      <c r="I7" s="59">
        <v>0</v>
      </c>
      <c r="J7" s="60">
        <v>0</v>
      </c>
      <c r="K7" s="58">
        <v>320</v>
      </c>
      <c r="L7" s="59">
        <v>310</v>
      </c>
      <c r="M7" s="60">
        <v>10</v>
      </c>
      <c r="N7" s="78"/>
    </row>
    <row r="8" spans="1:15" s="61" customFormat="1" ht="11.15" customHeight="1" x14ac:dyDescent="0.25">
      <c r="A8" s="62" t="s">
        <v>16</v>
      </c>
      <c r="B8" s="58">
        <v>10</v>
      </c>
      <c r="C8" s="59">
        <v>30</v>
      </c>
      <c r="D8" s="60">
        <v>-20</v>
      </c>
      <c r="E8" s="58">
        <v>230</v>
      </c>
      <c r="F8" s="59">
        <v>270</v>
      </c>
      <c r="G8" s="60">
        <v>-40</v>
      </c>
      <c r="H8" s="58">
        <v>10</v>
      </c>
      <c r="I8" s="59">
        <v>20</v>
      </c>
      <c r="J8" s="60">
        <v>-10</v>
      </c>
      <c r="K8" s="58">
        <v>250</v>
      </c>
      <c r="L8" s="59">
        <v>320</v>
      </c>
      <c r="M8" s="60">
        <v>-60</v>
      </c>
      <c r="N8" s="78"/>
    </row>
    <row r="9" spans="1:15" s="61" customFormat="1" ht="11.15" customHeight="1" x14ac:dyDescent="0.25">
      <c r="A9" s="62" t="s">
        <v>17</v>
      </c>
      <c r="B9" s="58">
        <v>20</v>
      </c>
      <c r="C9" s="59">
        <v>20</v>
      </c>
      <c r="D9" s="60">
        <v>0</v>
      </c>
      <c r="E9" s="58">
        <v>120</v>
      </c>
      <c r="F9" s="59">
        <v>140</v>
      </c>
      <c r="G9" s="60">
        <v>-20</v>
      </c>
      <c r="H9" s="58">
        <v>10</v>
      </c>
      <c r="I9" s="59">
        <v>10</v>
      </c>
      <c r="J9" s="60">
        <v>-10</v>
      </c>
      <c r="K9" s="58">
        <v>140</v>
      </c>
      <c r="L9" s="59">
        <v>170</v>
      </c>
      <c r="M9" s="60">
        <v>-20</v>
      </c>
      <c r="N9" s="78"/>
    </row>
    <row r="10" spans="1:15" s="61" customFormat="1" ht="11.15" customHeight="1" x14ac:dyDescent="0.25">
      <c r="A10" s="62" t="s">
        <v>18</v>
      </c>
      <c r="B10" s="58">
        <v>30</v>
      </c>
      <c r="C10" s="59">
        <v>20</v>
      </c>
      <c r="D10" s="60">
        <v>10</v>
      </c>
      <c r="E10" s="58">
        <v>150</v>
      </c>
      <c r="F10" s="59">
        <v>110</v>
      </c>
      <c r="G10" s="60">
        <v>40</v>
      </c>
      <c r="H10" s="58">
        <v>10</v>
      </c>
      <c r="I10" s="59">
        <v>10</v>
      </c>
      <c r="J10" s="60">
        <v>-10</v>
      </c>
      <c r="K10" s="58">
        <v>180</v>
      </c>
      <c r="L10" s="59">
        <v>140</v>
      </c>
      <c r="M10" s="60">
        <v>40</v>
      </c>
      <c r="N10" s="78"/>
    </row>
    <row r="11" spans="1:15" s="61" customFormat="1" ht="11.15" customHeight="1" x14ac:dyDescent="0.25">
      <c r="A11" s="62" t="s">
        <v>19</v>
      </c>
      <c r="B11" s="58">
        <v>70</v>
      </c>
      <c r="C11" s="59">
        <v>130</v>
      </c>
      <c r="D11" s="60">
        <v>-60</v>
      </c>
      <c r="E11" s="58">
        <v>350</v>
      </c>
      <c r="F11" s="59">
        <v>500</v>
      </c>
      <c r="G11" s="60">
        <v>-150</v>
      </c>
      <c r="H11" s="58">
        <v>40</v>
      </c>
      <c r="I11" s="59">
        <v>140</v>
      </c>
      <c r="J11" s="60">
        <v>-100</v>
      </c>
      <c r="K11" s="58">
        <v>460</v>
      </c>
      <c r="L11" s="59">
        <v>770</v>
      </c>
      <c r="M11" s="60">
        <v>-310</v>
      </c>
      <c r="N11" s="78"/>
    </row>
    <row r="12" spans="1:15" s="61" customFormat="1" ht="11.15" customHeight="1" x14ac:dyDescent="0.25">
      <c r="A12" s="62" t="s">
        <v>20</v>
      </c>
      <c r="B12" s="58">
        <v>10</v>
      </c>
      <c r="C12" s="59">
        <v>10</v>
      </c>
      <c r="D12" s="60">
        <v>0</v>
      </c>
      <c r="E12" s="58">
        <v>130</v>
      </c>
      <c r="F12" s="59">
        <v>90</v>
      </c>
      <c r="G12" s="60">
        <v>40</v>
      </c>
      <c r="H12" s="58">
        <v>0</v>
      </c>
      <c r="I12" s="59">
        <v>0</v>
      </c>
      <c r="J12" s="60">
        <v>0</v>
      </c>
      <c r="K12" s="58">
        <v>150</v>
      </c>
      <c r="L12" s="59">
        <v>110</v>
      </c>
      <c r="M12" s="60">
        <v>40</v>
      </c>
      <c r="N12" s="78"/>
    </row>
    <row r="13" spans="1:15" s="61" customFormat="1" ht="11.15" customHeight="1" x14ac:dyDescent="0.25">
      <c r="A13" s="62" t="s">
        <v>21</v>
      </c>
      <c r="B13" s="58">
        <v>10</v>
      </c>
      <c r="C13" s="59">
        <v>30</v>
      </c>
      <c r="D13" s="60">
        <v>-20</v>
      </c>
      <c r="E13" s="58">
        <v>150</v>
      </c>
      <c r="F13" s="59">
        <v>130</v>
      </c>
      <c r="G13" s="60">
        <v>20</v>
      </c>
      <c r="H13" s="58">
        <v>0</v>
      </c>
      <c r="I13" s="59">
        <v>10</v>
      </c>
      <c r="J13" s="60">
        <v>-10</v>
      </c>
      <c r="K13" s="58">
        <v>160</v>
      </c>
      <c r="L13" s="59">
        <v>170</v>
      </c>
      <c r="M13" s="60">
        <v>-10</v>
      </c>
      <c r="N13" s="78"/>
    </row>
    <row r="14" spans="1:15" s="61" customFormat="1" ht="11.15" customHeight="1" x14ac:dyDescent="0.25">
      <c r="A14" s="62" t="s">
        <v>22</v>
      </c>
      <c r="B14" s="58">
        <v>30</v>
      </c>
      <c r="C14" s="59">
        <v>20</v>
      </c>
      <c r="D14" s="60">
        <v>10</v>
      </c>
      <c r="E14" s="58">
        <v>170</v>
      </c>
      <c r="F14" s="59">
        <v>130</v>
      </c>
      <c r="G14" s="60">
        <v>40</v>
      </c>
      <c r="H14" s="58">
        <v>10</v>
      </c>
      <c r="I14" s="59">
        <v>20</v>
      </c>
      <c r="J14" s="60">
        <v>-10</v>
      </c>
      <c r="K14" s="58">
        <v>200</v>
      </c>
      <c r="L14" s="59">
        <v>160</v>
      </c>
      <c r="M14" s="60">
        <v>40</v>
      </c>
      <c r="N14" s="78"/>
    </row>
    <row r="15" spans="1:15" s="61" customFormat="1" ht="11.15" customHeight="1" x14ac:dyDescent="0.25">
      <c r="A15" s="62" t="s">
        <v>23</v>
      </c>
      <c r="B15" s="58">
        <v>0</v>
      </c>
      <c r="C15" s="59">
        <v>0</v>
      </c>
      <c r="D15" s="60">
        <v>0</v>
      </c>
      <c r="E15" s="58">
        <v>40</v>
      </c>
      <c r="F15" s="59">
        <v>20</v>
      </c>
      <c r="G15" s="60">
        <v>20</v>
      </c>
      <c r="H15" s="58">
        <v>0</v>
      </c>
      <c r="I15" s="59">
        <v>0</v>
      </c>
      <c r="J15" s="60">
        <v>0</v>
      </c>
      <c r="K15" s="58">
        <v>40</v>
      </c>
      <c r="L15" s="59">
        <v>30</v>
      </c>
      <c r="M15" s="60">
        <v>10</v>
      </c>
      <c r="N15" s="78"/>
    </row>
    <row r="16" spans="1:15" s="61" customFormat="1" ht="11.15" customHeight="1" x14ac:dyDescent="0.25">
      <c r="A16" s="62" t="s">
        <v>24</v>
      </c>
      <c r="B16" s="58">
        <v>70</v>
      </c>
      <c r="C16" s="59">
        <v>80</v>
      </c>
      <c r="D16" s="60">
        <v>-10</v>
      </c>
      <c r="E16" s="58">
        <v>210</v>
      </c>
      <c r="F16" s="59">
        <v>340</v>
      </c>
      <c r="G16" s="60">
        <v>-130</v>
      </c>
      <c r="H16" s="58">
        <v>10</v>
      </c>
      <c r="I16" s="59">
        <v>40</v>
      </c>
      <c r="J16" s="60">
        <v>-30</v>
      </c>
      <c r="K16" s="58">
        <v>290</v>
      </c>
      <c r="L16" s="59">
        <v>460</v>
      </c>
      <c r="M16" s="60">
        <v>-170</v>
      </c>
      <c r="N16" s="78"/>
    </row>
    <row r="17" spans="1:14" s="61" customFormat="1" ht="11.15" customHeight="1" x14ac:dyDescent="0.25">
      <c r="A17" s="62" t="s">
        <v>25</v>
      </c>
      <c r="B17" s="58">
        <v>60</v>
      </c>
      <c r="C17" s="59">
        <v>90</v>
      </c>
      <c r="D17" s="60">
        <v>-30</v>
      </c>
      <c r="E17" s="58">
        <v>240</v>
      </c>
      <c r="F17" s="59">
        <v>370</v>
      </c>
      <c r="G17" s="60">
        <v>-130</v>
      </c>
      <c r="H17" s="58">
        <v>20</v>
      </c>
      <c r="I17" s="59">
        <v>50</v>
      </c>
      <c r="J17" s="60">
        <v>-20</v>
      </c>
      <c r="K17" s="58">
        <v>320</v>
      </c>
      <c r="L17" s="59">
        <v>500</v>
      </c>
      <c r="M17" s="60">
        <v>-180</v>
      </c>
      <c r="N17" s="78"/>
    </row>
    <row r="18" spans="1:14" s="61" customFormat="1" ht="11.15" customHeight="1" x14ac:dyDescent="0.25">
      <c r="A18" s="62" t="s">
        <v>26</v>
      </c>
      <c r="B18" s="58">
        <v>40</v>
      </c>
      <c r="C18" s="59">
        <v>30</v>
      </c>
      <c r="D18" s="60">
        <v>10</v>
      </c>
      <c r="E18" s="58">
        <v>170</v>
      </c>
      <c r="F18" s="59">
        <v>150</v>
      </c>
      <c r="G18" s="60">
        <v>10</v>
      </c>
      <c r="H18" s="58">
        <v>0</v>
      </c>
      <c r="I18" s="59">
        <v>10</v>
      </c>
      <c r="J18" s="60">
        <v>-10</v>
      </c>
      <c r="K18" s="58">
        <v>210</v>
      </c>
      <c r="L18" s="59">
        <v>190</v>
      </c>
      <c r="M18" s="60">
        <v>10</v>
      </c>
      <c r="N18" s="78"/>
    </row>
    <row r="19" spans="1:14" s="61" customFormat="1" ht="11.15" customHeight="1" x14ac:dyDescent="0.25">
      <c r="A19" s="62" t="s">
        <v>27</v>
      </c>
      <c r="B19" s="58">
        <v>20</v>
      </c>
      <c r="C19" s="59">
        <v>20</v>
      </c>
      <c r="D19" s="60">
        <v>0</v>
      </c>
      <c r="E19" s="58">
        <v>120</v>
      </c>
      <c r="F19" s="59">
        <v>110</v>
      </c>
      <c r="G19" s="60">
        <v>10</v>
      </c>
      <c r="H19" s="58">
        <v>0</v>
      </c>
      <c r="I19" s="59">
        <v>0</v>
      </c>
      <c r="J19" s="60">
        <v>0</v>
      </c>
      <c r="K19" s="58">
        <v>140</v>
      </c>
      <c r="L19" s="59">
        <v>130</v>
      </c>
      <c r="M19" s="60">
        <v>10</v>
      </c>
      <c r="N19" s="78"/>
    </row>
    <row r="20" spans="1:14" s="61" customFormat="1" ht="11.15" customHeight="1" x14ac:dyDescent="0.25">
      <c r="A20" s="62" t="s">
        <v>28</v>
      </c>
      <c r="B20" s="58">
        <v>20</v>
      </c>
      <c r="C20" s="59">
        <v>40</v>
      </c>
      <c r="D20" s="60">
        <v>-10</v>
      </c>
      <c r="E20" s="58">
        <v>190</v>
      </c>
      <c r="F20" s="59">
        <v>230</v>
      </c>
      <c r="G20" s="60">
        <v>-40</v>
      </c>
      <c r="H20" s="58">
        <v>20</v>
      </c>
      <c r="I20" s="59">
        <v>40</v>
      </c>
      <c r="J20" s="60">
        <v>-20</v>
      </c>
      <c r="K20" s="58">
        <v>230</v>
      </c>
      <c r="L20" s="59">
        <v>310</v>
      </c>
      <c r="M20" s="60">
        <v>-80</v>
      </c>
      <c r="N20" s="78"/>
    </row>
    <row r="21" spans="1:14" s="61" customFormat="1" ht="11.15" customHeight="1" x14ac:dyDescent="0.25">
      <c r="A21" s="62" t="s">
        <v>29</v>
      </c>
      <c r="B21" s="58">
        <v>20</v>
      </c>
      <c r="C21" s="59">
        <v>40</v>
      </c>
      <c r="D21" s="60">
        <v>-10</v>
      </c>
      <c r="E21" s="58">
        <v>250</v>
      </c>
      <c r="F21" s="59">
        <v>310</v>
      </c>
      <c r="G21" s="60">
        <v>-70</v>
      </c>
      <c r="H21" s="58">
        <v>10</v>
      </c>
      <c r="I21" s="59">
        <v>10</v>
      </c>
      <c r="J21" s="60">
        <v>-10</v>
      </c>
      <c r="K21" s="58">
        <v>280</v>
      </c>
      <c r="L21" s="59">
        <v>370</v>
      </c>
      <c r="M21" s="60">
        <v>-90</v>
      </c>
      <c r="N21" s="78"/>
    </row>
    <row r="22" spans="1:14" s="61" customFormat="1" ht="11.15" customHeight="1" x14ac:dyDescent="0.25">
      <c r="A22" s="62" t="s">
        <v>30</v>
      </c>
      <c r="B22" s="58">
        <v>110</v>
      </c>
      <c r="C22" s="59">
        <v>330</v>
      </c>
      <c r="D22" s="60">
        <v>-220</v>
      </c>
      <c r="E22" s="58">
        <v>600</v>
      </c>
      <c r="F22" s="59">
        <v>1020</v>
      </c>
      <c r="G22" s="60">
        <v>-420</v>
      </c>
      <c r="H22" s="58">
        <v>50</v>
      </c>
      <c r="I22" s="59">
        <v>150</v>
      </c>
      <c r="J22" s="60">
        <v>-100</v>
      </c>
      <c r="K22" s="58">
        <v>760</v>
      </c>
      <c r="L22" s="59">
        <v>1500</v>
      </c>
      <c r="M22" s="60">
        <v>-740</v>
      </c>
      <c r="N22" s="78"/>
    </row>
    <row r="23" spans="1:14" s="61" customFormat="1" ht="11.15" customHeight="1" x14ac:dyDescent="0.25">
      <c r="A23" s="62" t="s">
        <v>31</v>
      </c>
      <c r="B23" s="58">
        <v>0</v>
      </c>
      <c r="C23" s="59">
        <v>30</v>
      </c>
      <c r="D23" s="60">
        <v>-30</v>
      </c>
      <c r="E23" s="58">
        <v>60</v>
      </c>
      <c r="F23" s="59">
        <v>110</v>
      </c>
      <c r="G23" s="60">
        <v>-50</v>
      </c>
      <c r="H23" s="58">
        <v>0</v>
      </c>
      <c r="I23" s="59">
        <v>10</v>
      </c>
      <c r="J23" s="60">
        <v>0</v>
      </c>
      <c r="K23" s="58">
        <v>70</v>
      </c>
      <c r="L23" s="59">
        <v>150</v>
      </c>
      <c r="M23" s="60">
        <v>-80</v>
      </c>
      <c r="N23" s="78"/>
    </row>
    <row r="24" spans="1:14" s="61" customFormat="1" ht="11.15" customHeight="1" x14ac:dyDescent="0.25">
      <c r="A24" s="62" t="s">
        <v>32</v>
      </c>
      <c r="B24" s="58">
        <v>100</v>
      </c>
      <c r="C24" s="59">
        <v>70</v>
      </c>
      <c r="D24" s="60">
        <v>20</v>
      </c>
      <c r="E24" s="58">
        <v>300</v>
      </c>
      <c r="F24" s="59">
        <v>310</v>
      </c>
      <c r="G24" s="60">
        <v>-10</v>
      </c>
      <c r="H24" s="58">
        <v>20</v>
      </c>
      <c r="I24" s="59">
        <v>30</v>
      </c>
      <c r="J24" s="60">
        <v>-10</v>
      </c>
      <c r="K24" s="58">
        <v>420</v>
      </c>
      <c r="L24" s="59">
        <v>410</v>
      </c>
      <c r="M24" s="60">
        <v>0</v>
      </c>
      <c r="N24" s="78"/>
    </row>
    <row r="25" spans="1:14" s="61" customFormat="1" ht="11.15" customHeight="1" x14ac:dyDescent="0.25">
      <c r="A25" s="62" t="s">
        <v>33</v>
      </c>
      <c r="B25" s="58">
        <v>30</v>
      </c>
      <c r="C25" s="59">
        <v>20</v>
      </c>
      <c r="D25" s="60">
        <v>20</v>
      </c>
      <c r="E25" s="58">
        <v>220</v>
      </c>
      <c r="F25" s="59">
        <v>260</v>
      </c>
      <c r="G25" s="60">
        <v>-40</v>
      </c>
      <c r="H25" s="58">
        <v>0</v>
      </c>
      <c r="I25" s="59">
        <v>20</v>
      </c>
      <c r="J25" s="60">
        <v>-10</v>
      </c>
      <c r="K25" s="58">
        <v>260</v>
      </c>
      <c r="L25" s="59">
        <v>290</v>
      </c>
      <c r="M25" s="60">
        <v>-40</v>
      </c>
      <c r="N25" s="78"/>
    </row>
    <row r="26" spans="1:14" s="61" customFormat="1" ht="11.15" customHeight="1" x14ac:dyDescent="0.25">
      <c r="A26" s="62" t="s">
        <v>34</v>
      </c>
      <c r="B26" s="58">
        <v>30</v>
      </c>
      <c r="C26" s="59">
        <v>50</v>
      </c>
      <c r="D26" s="60">
        <v>-20</v>
      </c>
      <c r="E26" s="58">
        <v>180</v>
      </c>
      <c r="F26" s="59">
        <v>230</v>
      </c>
      <c r="G26" s="60">
        <v>-50</v>
      </c>
      <c r="H26" s="58">
        <v>10</v>
      </c>
      <c r="I26" s="59">
        <v>40</v>
      </c>
      <c r="J26" s="60">
        <v>-20</v>
      </c>
      <c r="K26" s="58">
        <v>220</v>
      </c>
      <c r="L26" s="59">
        <v>320</v>
      </c>
      <c r="M26" s="60">
        <v>-90</v>
      </c>
      <c r="N26" s="78"/>
    </row>
    <row r="27" spans="1:14" s="61" customFormat="1" ht="11.15" customHeight="1" x14ac:dyDescent="0.25">
      <c r="A27" s="62" t="s">
        <v>35</v>
      </c>
      <c r="B27" s="58">
        <v>30</v>
      </c>
      <c r="C27" s="59">
        <v>50</v>
      </c>
      <c r="D27" s="60">
        <v>-20</v>
      </c>
      <c r="E27" s="58">
        <v>160</v>
      </c>
      <c r="F27" s="59">
        <v>220</v>
      </c>
      <c r="G27" s="60">
        <v>-50</v>
      </c>
      <c r="H27" s="58">
        <v>20</v>
      </c>
      <c r="I27" s="59">
        <v>30</v>
      </c>
      <c r="J27" s="60">
        <v>-10</v>
      </c>
      <c r="K27" s="58">
        <v>220</v>
      </c>
      <c r="L27" s="59">
        <v>300</v>
      </c>
      <c r="M27" s="60">
        <v>-80</v>
      </c>
      <c r="N27" s="78"/>
    </row>
    <row r="28" spans="1:14" s="61" customFormat="1" ht="11.15" customHeight="1" x14ac:dyDescent="0.25">
      <c r="A28" s="62" t="s">
        <v>37</v>
      </c>
      <c r="B28" s="58">
        <v>150</v>
      </c>
      <c r="C28" s="59">
        <v>130</v>
      </c>
      <c r="D28" s="60">
        <v>20</v>
      </c>
      <c r="E28" s="58">
        <v>860</v>
      </c>
      <c r="F28" s="59">
        <v>710</v>
      </c>
      <c r="G28" s="60">
        <v>140</v>
      </c>
      <c r="H28" s="58">
        <v>20</v>
      </c>
      <c r="I28" s="59">
        <v>20</v>
      </c>
      <c r="J28" s="60">
        <v>0</v>
      </c>
      <c r="K28" s="58">
        <v>1020</v>
      </c>
      <c r="L28" s="59">
        <v>860</v>
      </c>
      <c r="M28" s="60">
        <v>160</v>
      </c>
      <c r="N28" s="78"/>
    </row>
    <row r="29" spans="1:14" s="61" customFormat="1" ht="11.15" customHeight="1" x14ac:dyDescent="0.25">
      <c r="A29" s="62" t="s">
        <v>38</v>
      </c>
      <c r="B29" s="58">
        <v>240</v>
      </c>
      <c r="C29" s="59">
        <v>250</v>
      </c>
      <c r="D29" s="60">
        <v>-10</v>
      </c>
      <c r="E29" s="58">
        <v>890</v>
      </c>
      <c r="F29" s="59">
        <v>960</v>
      </c>
      <c r="G29" s="60">
        <v>-70</v>
      </c>
      <c r="H29" s="58">
        <v>40</v>
      </c>
      <c r="I29" s="59">
        <v>70</v>
      </c>
      <c r="J29" s="60">
        <v>-40</v>
      </c>
      <c r="K29" s="58">
        <v>1170</v>
      </c>
      <c r="L29" s="59">
        <v>1280</v>
      </c>
      <c r="M29" s="60">
        <v>-110</v>
      </c>
      <c r="N29" s="78"/>
    </row>
    <row r="30" spans="1:14" s="61" customFormat="1" ht="11.15" customHeight="1" x14ac:dyDescent="0.25">
      <c r="A30" s="62" t="s">
        <v>39</v>
      </c>
      <c r="B30" s="58">
        <v>910</v>
      </c>
      <c r="C30" s="59">
        <v>1190</v>
      </c>
      <c r="D30" s="60">
        <v>-270</v>
      </c>
      <c r="E30" s="58">
        <v>2680</v>
      </c>
      <c r="F30" s="59">
        <v>3360</v>
      </c>
      <c r="G30" s="60">
        <v>-680</v>
      </c>
      <c r="H30" s="58">
        <v>140</v>
      </c>
      <c r="I30" s="59">
        <v>170</v>
      </c>
      <c r="J30" s="60">
        <v>-30</v>
      </c>
      <c r="K30" s="58">
        <v>3730</v>
      </c>
      <c r="L30" s="59">
        <v>4710</v>
      </c>
      <c r="M30" s="60">
        <v>-990</v>
      </c>
      <c r="N30" s="78"/>
    </row>
    <row r="31" spans="1:14" s="61" customFormat="1" ht="11.15" customHeight="1" x14ac:dyDescent="0.25">
      <c r="A31" s="62" t="s">
        <v>40</v>
      </c>
      <c r="B31" s="58">
        <v>640</v>
      </c>
      <c r="C31" s="59">
        <v>1210</v>
      </c>
      <c r="D31" s="60">
        <v>-570</v>
      </c>
      <c r="E31" s="58">
        <v>2370</v>
      </c>
      <c r="F31" s="59">
        <v>3060</v>
      </c>
      <c r="G31" s="60">
        <v>-690</v>
      </c>
      <c r="H31" s="58">
        <v>230</v>
      </c>
      <c r="I31" s="59">
        <v>250</v>
      </c>
      <c r="J31" s="60">
        <v>-20</v>
      </c>
      <c r="K31" s="58">
        <v>3250</v>
      </c>
      <c r="L31" s="59">
        <v>4530</v>
      </c>
      <c r="M31" s="60">
        <v>-1280</v>
      </c>
      <c r="N31" s="78"/>
    </row>
    <row r="32" spans="1:14" s="61" customFormat="1" ht="11.15" customHeight="1" x14ac:dyDescent="0.25">
      <c r="A32" s="62" t="s">
        <v>41</v>
      </c>
      <c r="B32" s="58">
        <v>270</v>
      </c>
      <c r="C32" s="59">
        <v>440</v>
      </c>
      <c r="D32" s="60">
        <v>-170</v>
      </c>
      <c r="E32" s="58">
        <v>990</v>
      </c>
      <c r="F32" s="59">
        <v>1450</v>
      </c>
      <c r="G32" s="60">
        <v>-470</v>
      </c>
      <c r="H32" s="58">
        <v>90</v>
      </c>
      <c r="I32" s="59">
        <v>140</v>
      </c>
      <c r="J32" s="60">
        <v>-50</v>
      </c>
      <c r="K32" s="58">
        <v>1350</v>
      </c>
      <c r="L32" s="59">
        <v>2040</v>
      </c>
      <c r="M32" s="60">
        <v>-680</v>
      </c>
      <c r="N32" s="78"/>
    </row>
    <row r="33" spans="1:14" s="61" customFormat="1" ht="11.15" customHeight="1" x14ac:dyDescent="0.25">
      <c r="A33" s="62" t="s">
        <v>42</v>
      </c>
      <c r="B33" s="58">
        <v>160</v>
      </c>
      <c r="C33" s="59">
        <v>150</v>
      </c>
      <c r="D33" s="60">
        <v>10</v>
      </c>
      <c r="E33" s="58">
        <v>690</v>
      </c>
      <c r="F33" s="59">
        <v>590</v>
      </c>
      <c r="G33" s="60">
        <v>100</v>
      </c>
      <c r="H33" s="58">
        <v>10</v>
      </c>
      <c r="I33" s="59">
        <v>20</v>
      </c>
      <c r="J33" s="60">
        <v>-10</v>
      </c>
      <c r="K33" s="58">
        <v>860</v>
      </c>
      <c r="L33" s="59">
        <v>760</v>
      </c>
      <c r="M33" s="60">
        <v>100</v>
      </c>
      <c r="N33" s="78"/>
    </row>
    <row r="34" spans="1:14" s="61" customFormat="1" ht="11.15" customHeight="1" x14ac:dyDescent="0.25">
      <c r="A34" s="62" t="s">
        <v>43</v>
      </c>
      <c r="B34" s="58">
        <v>200</v>
      </c>
      <c r="C34" s="59">
        <v>210</v>
      </c>
      <c r="D34" s="60">
        <v>-10</v>
      </c>
      <c r="E34" s="58">
        <v>2020</v>
      </c>
      <c r="F34" s="59">
        <v>1660</v>
      </c>
      <c r="G34" s="60">
        <v>360</v>
      </c>
      <c r="H34" s="58">
        <v>30</v>
      </c>
      <c r="I34" s="59">
        <v>50</v>
      </c>
      <c r="J34" s="60">
        <v>-20</v>
      </c>
      <c r="K34" s="58">
        <v>2250</v>
      </c>
      <c r="L34" s="59">
        <v>1920</v>
      </c>
      <c r="M34" s="60">
        <v>330</v>
      </c>
      <c r="N34" s="78"/>
    </row>
    <row r="35" spans="1:14" s="61" customFormat="1" ht="11.15" customHeight="1" x14ac:dyDescent="0.25">
      <c r="A35" s="62" t="s">
        <v>44</v>
      </c>
      <c r="B35" s="58">
        <v>370</v>
      </c>
      <c r="C35" s="59">
        <v>370</v>
      </c>
      <c r="D35" s="60">
        <v>0</v>
      </c>
      <c r="E35" s="58">
        <v>3430</v>
      </c>
      <c r="F35" s="59">
        <v>3040</v>
      </c>
      <c r="G35" s="60">
        <v>390</v>
      </c>
      <c r="H35" s="58">
        <v>50</v>
      </c>
      <c r="I35" s="59">
        <v>110</v>
      </c>
      <c r="J35" s="60">
        <v>-60</v>
      </c>
      <c r="K35" s="58">
        <v>3850</v>
      </c>
      <c r="L35" s="59">
        <v>3520</v>
      </c>
      <c r="M35" s="60">
        <v>330</v>
      </c>
      <c r="N35" s="78"/>
    </row>
    <row r="36" spans="1:14" s="61" customFormat="1" ht="11.15" customHeight="1" x14ac:dyDescent="0.25">
      <c r="A36" s="62" t="s">
        <v>45</v>
      </c>
      <c r="B36" s="58">
        <v>770</v>
      </c>
      <c r="C36" s="59">
        <v>560</v>
      </c>
      <c r="D36" s="60">
        <v>220</v>
      </c>
      <c r="E36" s="58">
        <v>4140</v>
      </c>
      <c r="F36" s="59">
        <v>4900</v>
      </c>
      <c r="G36" s="60">
        <v>-750</v>
      </c>
      <c r="H36" s="58">
        <v>70</v>
      </c>
      <c r="I36" s="59">
        <v>60</v>
      </c>
      <c r="J36" s="60">
        <v>10</v>
      </c>
      <c r="K36" s="58">
        <v>4980</v>
      </c>
      <c r="L36" s="59">
        <v>5510</v>
      </c>
      <c r="M36" s="60">
        <v>-530</v>
      </c>
      <c r="N36" s="78"/>
    </row>
    <row r="37" spans="1:14" s="61" customFormat="1" ht="11.15" customHeight="1" x14ac:dyDescent="0.25">
      <c r="A37" s="62" t="s">
        <v>46</v>
      </c>
      <c r="B37" s="58">
        <v>80</v>
      </c>
      <c r="C37" s="59">
        <v>70</v>
      </c>
      <c r="D37" s="60">
        <v>20</v>
      </c>
      <c r="E37" s="58">
        <v>490</v>
      </c>
      <c r="F37" s="59">
        <v>380</v>
      </c>
      <c r="G37" s="60">
        <v>110</v>
      </c>
      <c r="H37" s="58">
        <v>10</v>
      </c>
      <c r="I37" s="59">
        <v>10</v>
      </c>
      <c r="J37" s="60">
        <v>0</v>
      </c>
      <c r="K37" s="58">
        <v>580</v>
      </c>
      <c r="L37" s="59">
        <v>460</v>
      </c>
      <c r="M37" s="60">
        <v>130</v>
      </c>
      <c r="N37" s="78"/>
    </row>
    <row r="38" spans="1:14" s="61" customFormat="1" ht="11.15" customHeight="1" x14ac:dyDescent="0.25">
      <c r="A38" s="62" t="s">
        <v>47</v>
      </c>
      <c r="B38" s="58">
        <v>410</v>
      </c>
      <c r="C38" s="59">
        <v>350</v>
      </c>
      <c r="D38" s="60">
        <v>60</v>
      </c>
      <c r="E38" s="58">
        <v>2480</v>
      </c>
      <c r="F38" s="59">
        <v>2200</v>
      </c>
      <c r="G38" s="60">
        <v>280</v>
      </c>
      <c r="H38" s="58">
        <v>50</v>
      </c>
      <c r="I38" s="59">
        <v>40</v>
      </c>
      <c r="J38" s="60">
        <v>0</v>
      </c>
      <c r="K38" s="58">
        <v>2940</v>
      </c>
      <c r="L38" s="59">
        <v>2590</v>
      </c>
      <c r="M38" s="60">
        <v>350</v>
      </c>
      <c r="N38" s="78"/>
    </row>
    <row r="39" spans="1:14" s="61" customFormat="1" ht="11.15" customHeight="1" x14ac:dyDescent="0.25">
      <c r="A39" s="62" t="s">
        <v>48</v>
      </c>
      <c r="B39" s="58">
        <v>400</v>
      </c>
      <c r="C39" s="59">
        <v>360</v>
      </c>
      <c r="D39" s="60">
        <v>50</v>
      </c>
      <c r="E39" s="58">
        <v>3230</v>
      </c>
      <c r="F39" s="59">
        <v>2810</v>
      </c>
      <c r="G39" s="60">
        <v>420</v>
      </c>
      <c r="H39" s="58">
        <v>50</v>
      </c>
      <c r="I39" s="59">
        <v>120</v>
      </c>
      <c r="J39" s="60">
        <v>-70</v>
      </c>
      <c r="K39" s="58">
        <v>3680</v>
      </c>
      <c r="L39" s="59">
        <v>3290</v>
      </c>
      <c r="M39" s="60">
        <v>400</v>
      </c>
      <c r="N39" s="78"/>
    </row>
    <row r="40" spans="1:14" s="61" customFormat="1" ht="11.15" customHeight="1" x14ac:dyDescent="0.25">
      <c r="A40" s="62" t="s">
        <v>49</v>
      </c>
      <c r="B40" s="58">
        <v>310</v>
      </c>
      <c r="C40" s="59">
        <v>360</v>
      </c>
      <c r="D40" s="60">
        <v>-50</v>
      </c>
      <c r="E40" s="58">
        <v>2300</v>
      </c>
      <c r="F40" s="59">
        <v>2320</v>
      </c>
      <c r="G40" s="60">
        <v>-20</v>
      </c>
      <c r="H40" s="58">
        <v>70</v>
      </c>
      <c r="I40" s="59">
        <v>170</v>
      </c>
      <c r="J40" s="60">
        <v>-100</v>
      </c>
      <c r="K40" s="58">
        <v>2680</v>
      </c>
      <c r="L40" s="59">
        <v>2850</v>
      </c>
      <c r="M40" s="60">
        <v>-170</v>
      </c>
      <c r="N40" s="78"/>
    </row>
    <row r="41" spans="1:14" s="61" customFormat="1" ht="11.15" customHeight="1" x14ac:dyDescent="0.25">
      <c r="A41" s="62" t="s">
        <v>50</v>
      </c>
      <c r="B41" s="58">
        <v>140</v>
      </c>
      <c r="C41" s="59">
        <v>110</v>
      </c>
      <c r="D41" s="60">
        <v>30</v>
      </c>
      <c r="E41" s="58">
        <v>1010</v>
      </c>
      <c r="F41" s="59">
        <v>1010</v>
      </c>
      <c r="G41" s="60">
        <v>0</v>
      </c>
      <c r="H41" s="58">
        <v>40</v>
      </c>
      <c r="I41" s="59">
        <v>60</v>
      </c>
      <c r="J41" s="60">
        <v>-20</v>
      </c>
      <c r="K41" s="58">
        <v>1190</v>
      </c>
      <c r="L41" s="59">
        <v>1180</v>
      </c>
      <c r="M41" s="60">
        <v>10</v>
      </c>
      <c r="N41" s="78"/>
    </row>
    <row r="42" spans="1:14" s="61" customFormat="1" ht="11.15" customHeight="1" x14ac:dyDescent="0.25">
      <c r="A42" s="62" t="s">
        <v>51</v>
      </c>
      <c r="B42" s="58">
        <v>370</v>
      </c>
      <c r="C42" s="59">
        <v>240</v>
      </c>
      <c r="D42" s="60">
        <v>130</v>
      </c>
      <c r="E42" s="58">
        <v>2010</v>
      </c>
      <c r="F42" s="59">
        <v>1640</v>
      </c>
      <c r="G42" s="60">
        <v>370</v>
      </c>
      <c r="H42" s="58">
        <v>40</v>
      </c>
      <c r="I42" s="59">
        <v>50</v>
      </c>
      <c r="J42" s="60">
        <v>-10</v>
      </c>
      <c r="K42" s="58">
        <v>2420</v>
      </c>
      <c r="L42" s="59">
        <v>1930</v>
      </c>
      <c r="M42" s="60">
        <v>490</v>
      </c>
      <c r="N42" s="78"/>
    </row>
    <row r="43" spans="1:14" s="61" customFormat="1" ht="11.15" customHeight="1" x14ac:dyDescent="0.25">
      <c r="A43" s="62" t="s">
        <v>52</v>
      </c>
      <c r="B43" s="58">
        <v>10</v>
      </c>
      <c r="C43" s="59">
        <v>20</v>
      </c>
      <c r="D43" s="60">
        <v>-10</v>
      </c>
      <c r="E43" s="58">
        <v>110</v>
      </c>
      <c r="F43" s="59">
        <v>90</v>
      </c>
      <c r="G43" s="60">
        <v>20</v>
      </c>
      <c r="H43" s="58">
        <v>10</v>
      </c>
      <c r="I43" s="59">
        <v>20</v>
      </c>
      <c r="J43" s="60">
        <v>-10</v>
      </c>
      <c r="K43" s="58">
        <v>140</v>
      </c>
      <c r="L43" s="59">
        <v>130</v>
      </c>
      <c r="M43" s="60">
        <v>10</v>
      </c>
      <c r="N43" s="78"/>
    </row>
    <row r="44" spans="1:14" s="61" customFormat="1" ht="11.15" customHeight="1" thickBot="1" x14ac:dyDescent="0.3">
      <c r="A44" s="66" t="s">
        <v>53</v>
      </c>
      <c r="B44" s="63">
        <v>120</v>
      </c>
      <c r="C44" s="64">
        <v>60</v>
      </c>
      <c r="D44" s="65">
        <v>50</v>
      </c>
      <c r="E44" s="63">
        <v>450</v>
      </c>
      <c r="F44" s="64">
        <v>410</v>
      </c>
      <c r="G44" s="65">
        <v>40</v>
      </c>
      <c r="H44" s="63">
        <v>10</v>
      </c>
      <c r="I44" s="64">
        <v>30</v>
      </c>
      <c r="J44" s="65">
        <v>-10</v>
      </c>
      <c r="K44" s="63">
        <v>580</v>
      </c>
      <c r="L44" s="64">
        <v>500</v>
      </c>
      <c r="M44" s="65">
        <v>80</v>
      </c>
      <c r="N44" s="78"/>
    </row>
    <row r="45" spans="1:14" s="61" customFormat="1" ht="11.15" customHeight="1" thickBot="1" x14ac:dyDescent="0.3">
      <c r="A45" s="67" t="s">
        <v>36</v>
      </c>
      <c r="B45" s="68">
        <v>6380</v>
      </c>
      <c r="C45" s="69">
        <v>7280</v>
      </c>
      <c r="D45" s="70">
        <v>-900</v>
      </c>
      <c r="E45" s="68">
        <v>34760</v>
      </c>
      <c r="F45" s="69">
        <v>36180</v>
      </c>
      <c r="G45" s="70">
        <v>-1420</v>
      </c>
      <c r="H45" s="68">
        <v>1200</v>
      </c>
      <c r="I45" s="69">
        <v>2040</v>
      </c>
      <c r="J45" s="70">
        <v>-840</v>
      </c>
      <c r="K45" s="68">
        <v>42340</v>
      </c>
      <c r="L45" s="69">
        <v>45500</v>
      </c>
      <c r="M45" s="70">
        <v>-3160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-20</v>
      </c>
      <c r="D56" s="60">
        <v>-10</v>
      </c>
      <c r="E56" s="58">
        <v>130</v>
      </c>
      <c r="F56" s="59">
        <f>-F5</f>
        <v>-120</v>
      </c>
      <c r="G56" s="60">
        <v>10</v>
      </c>
      <c r="H56" s="58">
        <v>10</v>
      </c>
      <c r="I56" s="60">
        <f>-I5</f>
        <v>-20</v>
      </c>
      <c r="J56" s="60">
        <v>-10</v>
      </c>
      <c r="K56" s="58">
        <v>150</v>
      </c>
      <c r="L56" s="59">
        <f>-L5</f>
        <v>-160</v>
      </c>
      <c r="M56" s="60">
        <v>0</v>
      </c>
      <c r="N56" s="78"/>
      <c r="O56" s="48"/>
    </row>
    <row r="57" spans="1:15" hidden="1" x14ac:dyDescent="0.35">
      <c r="A57" s="61" t="s">
        <v>14</v>
      </c>
      <c r="B57" s="58">
        <v>20</v>
      </c>
      <c r="C57" s="59">
        <f t="shared" ref="C57:C95" si="0">-C6</f>
        <v>-30</v>
      </c>
      <c r="D57" s="60">
        <v>-10</v>
      </c>
      <c r="E57" s="58">
        <v>200</v>
      </c>
      <c r="F57" s="59">
        <f t="shared" ref="F57:F95" si="1">-F6</f>
        <v>-170</v>
      </c>
      <c r="G57" s="60">
        <v>30</v>
      </c>
      <c r="H57" s="58">
        <v>10</v>
      </c>
      <c r="I57" s="60">
        <f t="shared" ref="I57:I95" si="2">-I6</f>
        <v>-10</v>
      </c>
      <c r="J57" s="60">
        <v>0</v>
      </c>
      <c r="K57" s="58">
        <v>220</v>
      </c>
      <c r="L57" s="59">
        <f t="shared" ref="L57:L95" si="3">-L6</f>
        <v>-210</v>
      </c>
      <c r="M57" s="60">
        <v>10</v>
      </c>
      <c r="N57" s="78"/>
      <c r="O57" s="48"/>
    </row>
    <row r="58" spans="1:15" hidden="1" x14ac:dyDescent="0.35">
      <c r="A58" s="61" t="s">
        <v>15</v>
      </c>
      <c r="B58" s="58">
        <v>60</v>
      </c>
      <c r="C58" s="59">
        <f t="shared" si="0"/>
        <v>-50</v>
      </c>
      <c r="D58" s="60">
        <v>10</v>
      </c>
      <c r="E58" s="58">
        <v>260</v>
      </c>
      <c r="F58" s="59">
        <f t="shared" si="1"/>
        <v>-260</v>
      </c>
      <c r="G58" s="60">
        <v>0</v>
      </c>
      <c r="H58" s="58">
        <v>10</v>
      </c>
      <c r="I58" s="60">
        <f t="shared" si="2"/>
        <v>0</v>
      </c>
      <c r="J58" s="60">
        <v>0</v>
      </c>
      <c r="K58" s="58">
        <v>320</v>
      </c>
      <c r="L58" s="59">
        <f t="shared" si="3"/>
        <v>-310</v>
      </c>
      <c r="M58" s="60">
        <v>10</v>
      </c>
      <c r="N58" s="78"/>
      <c r="O58" s="48"/>
    </row>
    <row r="59" spans="1:15" hidden="1" x14ac:dyDescent="0.35">
      <c r="A59" s="61" t="s">
        <v>16</v>
      </c>
      <c r="B59" s="58">
        <v>10</v>
      </c>
      <c r="C59" s="59">
        <f t="shared" si="0"/>
        <v>-30</v>
      </c>
      <c r="D59" s="60">
        <v>-20</v>
      </c>
      <c r="E59" s="58">
        <v>230</v>
      </c>
      <c r="F59" s="59">
        <f t="shared" si="1"/>
        <v>-270</v>
      </c>
      <c r="G59" s="60">
        <v>-40</v>
      </c>
      <c r="H59" s="58">
        <v>10</v>
      </c>
      <c r="I59" s="60">
        <f t="shared" si="2"/>
        <v>-20</v>
      </c>
      <c r="J59" s="60">
        <v>-10</v>
      </c>
      <c r="K59" s="58">
        <v>250</v>
      </c>
      <c r="L59" s="59">
        <f t="shared" si="3"/>
        <v>-320</v>
      </c>
      <c r="M59" s="60">
        <v>-60</v>
      </c>
      <c r="N59" s="78"/>
      <c r="O59" s="48"/>
    </row>
    <row r="60" spans="1:15" hidden="1" x14ac:dyDescent="0.35">
      <c r="A60" s="61" t="s">
        <v>17</v>
      </c>
      <c r="B60" s="58">
        <v>20</v>
      </c>
      <c r="C60" s="59">
        <f t="shared" si="0"/>
        <v>-20</v>
      </c>
      <c r="D60" s="60">
        <v>0</v>
      </c>
      <c r="E60" s="58">
        <v>120</v>
      </c>
      <c r="F60" s="59">
        <f t="shared" si="1"/>
        <v>-140</v>
      </c>
      <c r="G60" s="60">
        <v>-20</v>
      </c>
      <c r="H60" s="58">
        <v>10</v>
      </c>
      <c r="I60" s="60">
        <f t="shared" si="2"/>
        <v>-10</v>
      </c>
      <c r="J60" s="60">
        <v>-10</v>
      </c>
      <c r="K60" s="58">
        <v>140</v>
      </c>
      <c r="L60" s="59">
        <f t="shared" si="3"/>
        <v>-170</v>
      </c>
      <c r="M60" s="60">
        <v>-20</v>
      </c>
      <c r="N60" s="78"/>
      <c r="O60" s="48"/>
    </row>
    <row r="61" spans="1:15" hidden="1" x14ac:dyDescent="0.35">
      <c r="A61" s="61" t="s">
        <v>18</v>
      </c>
      <c r="B61" s="58">
        <v>30</v>
      </c>
      <c r="C61" s="59">
        <f t="shared" si="0"/>
        <v>-20</v>
      </c>
      <c r="D61" s="60">
        <v>10</v>
      </c>
      <c r="E61" s="58">
        <v>150</v>
      </c>
      <c r="F61" s="59">
        <f t="shared" si="1"/>
        <v>-110</v>
      </c>
      <c r="G61" s="60">
        <v>40</v>
      </c>
      <c r="H61" s="58">
        <v>10</v>
      </c>
      <c r="I61" s="60">
        <f t="shared" si="2"/>
        <v>-10</v>
      </c>
      <c r="J61" s="60">
        <v>-10</v>
      </c>
      <c r="K61" s="58">
        <v>180</v>
      </c>
      <c r="L61" s="59">
        <f t="shared" si="3"/>
        <v>-140</v>
      </c>
      <c r="M61" s="60">
        <v>40</v>
      </c>
      <c r="N61" s="78"/>
      <c r="O61" s="48"/>
    </row>
    <row r="62" spans="1:15" hidden="1" x14ac:dyDescent="0.35">
      <c r="A62" s="61" t="s">
        <v>19</v>
      </c>
      <c r="B62" s="58">
        <v>70</v>
      </c>
      <c r="C62" s="59">
        <f t="shared" si="0"/>
        <v>-130</v>
      </c>
      <c r="D62" s="60">
        <v>-60</v>
      </c>
      <c r="E62" s="58">
        <v>350</v>
      </c>
      <c r="F62" s="59">
        <f t="shared" si="1"/>
        <v>-500</v>
      </c>
      <c r="G62" s="60">
        <v>-150</v>
      </c>
      <c r="H62" s="58">
        <v>40</v>
      </c>
      <c r="I62" s="60">
        <f t="shared" si="2"/>
        <v>-140</v>
      </c>
      <c r="J62" s="60">
        <v>-100</v>
      </c>
      <c r="K62" s="58">
        <v>460</v>
      </c>
      <c r="L62" s="59">
        <f t="shared" si="3"/>
        <v>-770</v>
      </c>
      <c r="M62" s="60">
        <v>-310</v>
      </c>
      <c r="N62" s="78"/>
      <c r="O62" s="48"/>
    </row>
    <row r="63" spans="1:15" hidden="1" x14ac:dyDescent="0.35">
      <c r="A63" s="61" t="s">
        <v>20</v>
      </c>
      <c r="B63" s="58">
        <v>10</v>
      </c>
      <c r="C63" s="59">
        <f t="shared" si="0"/>
        <v>-10</v>
      </c>
      <c r="D63" s="60">
        <v>0</v>
      </c>
      <c r="E63" s="58">
        <v>130</v>
      </c>
      <c r="F63" s="59">
        <f t="shared" si="1"/>
        <v>-90</v>
      </c>
      <c r="G63" s="60">
        <v>40</v>
      </c>
      <c r="H63" s="58">
        <v>0</v>
      </c>
      <c r="I63" s="60">
        <f t="shared" si="2"/>
        <v>0</v>
      </c>
      <c r="J63" s="60">
        <v>0</v>
      </c>
      <c r="K63" s="58">
        <v>150</v>
      </c>
      <c r="L63" s="59">
        <f t="shared" si="3"/>
        <v>-110</v>
      </c>
      <c r="M63" s="60">
        <v>40</v>
      </c>
      <c r="N63" s="78"/>
      <c r="O63" s="48"/>
    </row>
    <row r="64" spans="1:15" hidden="1" x14ac:dyDescent="0.35">
      <c r="A64" s="61" t="s">
        <v>21</v>
      </c>
      <c r="B64" s="58">
        <v>10</v>
      </c>
      <c r="C64" s="59">
        <f t="shared" si="0"/>
        <v>-30</v>
      </c>
      <c r="D64" s="60">
        <v>-20</v>
      </c>
      <c r="E64" s="58">
        <v>150</v>
      </c>
      <c r="F64" s="59">
        <f t="shared" si="1"/>
        <v>-130</v>
      </c>
      <c r="G64" s="60">
        <v>20</v>
      </c>
      <c r="H64" s="58">
        <v>0</v>
      </c>
      <c r="I64" s="60">
        <f t="shared" si="2"/>
        <v>-10</v>
      </c>
      <c r="J64" s="60">
        <v>-10</v>
      </c>
      <c r="K64" s="58">
        <v>160</v>
      </c>
      <c r="L64" s="59">
        <f t="shared" si="3"/>
        <v>-170</v>
      </c>
      <c r="M64" s="60">
        <v>-10</v>
      </c>
      <c r="N64" s="78"/>
      <c r="O64" s="48"/>
    </row>
    <row r="65" spans="1:15" hidden="1" x14ac:dyDescent="0.35">
      <c r="A65" s="61" t="s">
        <v>22</v>
      </c>
      <c r="B65" s="58">
        <v>30</v>
      </c>
      <c r="C65" s="59">
        <f t="shared" si="0"/>
        <v>-20</v>
      </c>
      <c r="D65" s="60">
        <v>10</v>
      </c>
      <c r="E65" s="58">
        <v>170</v>
      </c>
      <c r="F65" s="59">
        <f t="shared" si="1"/>
        <v>-130</v>
      </c>
      <c r="G65" s="60">
        <v>40</v>
      </c>
      <c r="H65" s="58">
        <v>10</v>
      </c>
      <c r="I65" s="60">
        <f t="shared" si="2"/>
        <v>-20</v>
      </c>
      <c r="J65" s="60">
        <v>-10</v>
      </c>
      <c r="K65" s="58">
        <v>200</v>
      </c>
      <c r="L65" s="59">
        <f t="shared" si="3"/>
        <v>-160</v>
      </c>
      <c r="M65" s="60">
        <v>40</v>
      </c>
      <c r="N65" s="78"/>
      <c r="O65" s="48"/>
    </row>
    <row r="66" spans="1:15" hidden="1" x14ac:dyDescent="0.35">
      <c r="A66" s="61" t="s">
        <v>23</v>
      </c>
      <c r="B66" s="58">
        <v>0</v>
      </c>
      <c r="C66" s="59">
        <f t="shared" si="0"/>
        <v>0</v>
      </c>
      <c r="D66" s="60">
        <v>0</v>
      </c>
      <c r="E66" s="58">
        <v>40</v>
      </c>
      <c r="F66" s="59">
        <f t="shared" si="1"/>
        <v>-20</v>
      </c>
      <c r="G66" s="60">
        <v>20</v>
      </c>
      <c r="H66" s="58">
        <v>0</v>
      </c>
      <c r="I66" s="60">
        <f t="shared" si="2"/>
        <v>0</v>
      </c>
      <c r="J66" s="60">
        <v>0</v>
      </c>
      <c r="K66" s="58">
        <v>40</v>
      </c>
      <c r="L66" s="59">
        <f t="shared" si="3"/>
        <v>-30</v>
      </c>
      <c r="M66" s="60">
        <v>10</v>
      </c>
      <c r="N66" s="78"/>
      <c r="O66" s="48"/>
    </row>
    <row r="67" spans="1:15" hidden="1" x14ac:dyDescent="0.35">
      <c r="A67" s="61" t="s">
        <v>24</v>
      </c>
      <c r="B67" s="58">
        <v>70</v>
      </c>
      <c r="C67" s="59">
        <f t="shared" si="0"/>
        <v>-80</v>
      </c>
      <c r="D67" s="60">
        <v>-10</v>
      </c>
      <c r="E67" s="58">
        <v>210</v>
      </c>
      <c r="F67" s="59">
        <f t="shared" si="1"/>
        <v>-340</v>
      </c>
      <c r="G67" s="60">
        <v>-130</v>
      </c>
      <c r="H67" s="58">
        <v>10</v>
      </c>
      <c r="I67" s="60">
        <f t="shared" si="2"/>
        <v>-40</v>
      </c>
      <c r="J67" s="60">
        <v>-30</v>
      </c>
      <c r="K67" s="58">
        <v>290</v>
      </c>
      <c r="L67" s="59">
        <f t="shared" si="3"/>
        <v>-460</v>
      </c>
      <c r="M67" s="60">
        <v>-170</v>
      </c>
      <c r="N67" s="78"/>
      <c r="O67" s="48"/>
    </row>
    <row r="68" spans="1:15" hidden="1" x14ac:dyDescent="0.35">
      <c r="A68" s="61" t="s">
        <v>25</v>
      </c>
      <c r="B68" s="58">
        <v>60</v>
      </c>
      <c r="C68" s="59">
        <f t="shared" si="0"/>
        <v>-90</v>
      </c>
      <c r="D68" s="60">
        <v>-30</v>
      </c>
      <c r="E68" s="58">
        <v>240</v>
      </c>
      <c r="F68" s="59">
        <f t="shared" si="1"/>
        <v>-370</v>
      </c>
      <c r="G68" s="60">
        <v>-130</v>
      </c>
      <c r="H68" s="58">
        <v>20</v>
      </c>
      <c r="I68" s="60">
        <f t="shared" si="2"/>
        <v>-50</v>
      </c>
      <c r="J68" s="60">
        <v>-20</v>
      </c>
      <c r="K68" s="58">
        <v>320</v>
      </c>
      <c r="L68" s="59">
        <f t="shared" si="3"/>
        <v>-500</v>
      </c>
      <c r="M68" s="60">
        <v>-180</v>
      </c>
      <c r="N68" s="78"/>
      <c r="O68" s="48"/>
    </row>
    <row r="69" spans="1:15" hidden="1" x14ac:dyDescent="0.35">
      <c r="A69" s="61" t="s">
        <v>26</v>
      </c>
      <c r="B69" s="58">
        <v>40</v>
      </c>
      <c r="C69" s="59">
        <f t="shared" si="0"/>
        <v>-30</v>
      </c>
      <c r="D69" s="60">
        <v>10</v>
      </c>
      <c r="E69" s="58">
        <v>170</v>
      </c>
      <c r="F69" s="59">
        <f t="shared" si="1"/>
        <v>-150</v>
      </c>
      <c r="G69" s="60">
        <v>10</v>
      </c>
      <c r="H69" s="58">
        <v>0</v>
      </c>
      <c r="I69" s="60">
        <f t="shared" si="2"/>
        <v>-10</v>
      </c>
      <c r="J69" s="60">
        <v>-10</v>
      </c>
      <c r="K69" s="58">
        <v>210</v>
      </c>
      <c r="L69" s="59">
        <f t="shared" si="3"/>
        <v>-190</v>
      </c>
      <c r="M69" s="60">
        <v>10</v>
      </c>
      <c r="N69" s="78"/>
      <c r="O69" s="48"/>
    </row>
    <row r="70" spans="1:15" hidden="1" x14ac:dyDescent="0.35">
      <c r="A70" s="61" t="s">
        <v>27</v>
      </c>
      <c r="B70" s="58">
        <v>20</v>
      </c>
      <c r="C70" s="59">
        <f t="shared" si="0"/>
        <v>-20</v>
      </c>
      <c r="D70" s="60">
        <v>0</v>
      </c>
      <c r="E70" s="58">
        <v>120</v>
      </c>
      <c r="F70" s="59">
        <f t="shared" si="1"/>
        <v>-110</v>
      </c>
      <c r="G70" s="60">
        <v>10</v>
      </c>
      <c r="H70" s="58">
        <v>0</v>
      </c>
      <c r="I70" s="60">
        <f t="shared" si="2"/>
        <v>0</v>
      </c>
      <c r="J70" s="60">
        <v>0</v>
      </c>
      <c r="K70" s="58">
        <v>140</v>
      </c>
      <c r="L70" s="59">
        <f t="shared" si="3"/>
        <v>-130</v>
      </c>
      <c r="M70" s="60">
        <v>10</v>
      </c>
      <c r="N70" s="78"/>
      <c r="O70" s="48"/>
    </row>
    <row r="71" spans="1:15" hidden="1" x14ac:dyDescent="0.35">
      <c r="A71" s="61" t="s">
        <v>28</v>
      </c>
      <c r="B71" s="58">
        <v>20</v>
      </c>
      <c r="C71" s="59">
        <f t="shared" si="0"/>
        <v>-40</v>
      </c>
      <c r="D71" s="60">
        <v>-10</v>
      </c>
      <c r="E71" s="58">
        <v>190</v>
      </c>
      <c r="F71" s="59">
        <f t="shared" si="1"/>
        <v>-230</v>
      </c>
      <c r="G71" s="60">
        <v>-40</v>
      </c>
      <c r="H71" s="58">
        <v>20</v>
      </c>
      <c r="I71" s="60">
        <f t="shared" si="2"/>
        <v>-40</v>
      </c>
      <c r="J71" s="60">
        <v>-20</v>
      </c>
      <c r="K71" s="58">
        <v>230</v>
      </c>
      <c r="L71" s="59">
        <f t="shared" si="3"/>
        <v>-310</v>
      </c>
      <c r="M71" s="60">
        <v>-80</v>
      </c>
      <c r="N71" s="78"/>
      <c r="O71" s="48"/>
    </row>
    <row r="72" spans="1:15" hidden="1" x14ac:dyDescent="0.35">
      <c r="A72" s="61" t="s">
        <v>29</v>
      </c>
      <c r="B72" s="58">
        <v>20</v>
      </c>
      <c r="C72" s="59">
        <f t="shared" si="0"/>
        <v>-40</v>
      </c>
      <c r="D72" s="60">
        <v>-10</v>
      </c>
      <c r="E72" s="58">
        <v>250</v>
      </c>
      <c r="F72" s="59">
        <f t="shared" si="1"/>
        <v>-310</v>
      </c>
      <c r="G72" s="60">
        <v>-70</v>
      </c>
      <c r="H72" s="58">
        <v>10</v>
      </c>
      <c r="I72" s="60">
        <f t="shared" si="2"/>
        <v>-10</v>
      </c>
      <c r="J72" s="60">
        <v>-10</v>
      </c>
      <c r="K72" s="58">
        <v>280</v>
      </c>
      <c r="L72" s="59">
        <f t="shared" si="3"/>
        <v>-370</v>
      </c>
      <c r="M72" s="60">
        <v>-90</v>
      </c>
      <c r="N72" s="78"/>
      <c r="O72" s="48"/>
    </row>
    <row r="73" spans="1:15" hidden="1" x14ac:dyDescent="0.35">
      <c r="A73" s="61" t="s">
        <v>30</v>
      </c>
      <c r="B73" s="58">
        <v>110</v>
      </c>
      <c r="C73" s="59">
        <f t="shared" si="0"/>
        <v>-330</v>
      </c>
      <c r="D73" s="60">
        <v>-220</v>
      </c>
      <c r="E73" s="58">
        <v>600</v>
      </c>
      <c r="F73" s="59">
        <f t="shared" si="1"/>
        <v>-1020</v>
      </c>
      <c r="G73" s="60">
        <v>-420</v>
      </c>
      <c r="H73" s="58">
        <v>50</v>
      </c>
      <c r="I73" s="60">
        <f t="shared" si="2"/>
        <v>-150</v>
      </c>
      <c r="J73" s="60">
        <v>-100</v>
      </c>
      <c r="K73" s="58">
        <v>760</v>
      </c>
      <c r="L73" s="59">
        <f t="shared" si="3"/>
        <v>-1500</v>
      </c>
      <c r="M73" s="60">
        <v>-740</v>
      </c>
      <c r="N73" s="78"/>
      <c r="O73" s="48"/>
    </row>
    <row r="74" spans="1:15" hidden="1" x14ac:dyDescent="0.35">
      <c r="A74" s="61" t="s">
        <v>31</v>
      </c>
      <c r="B74" s="58">
        <v>0</v>
      </c>
      <c r="C74" s="59">
        <f t="shared" si="0"/>
        <v>-30</v>
      </c>
      <c r="D74" s="60">
        <v>-30</v>
      </c>
      <c r="E74" s="58">
        <v>60</v>
      </c>
      <c r="F74" s="59">
        <f t="shared" si="1"/>
        <v>-110</v>
      </c>
      <c r="G74" s="60">
        <v>-50</v>
      </c>
      <c r="H74" s="58">
        <v>0</v>
      </c>
      <c r="I74" s="60">
        <f t="shared" si="2"/>
        <v>-10</v>
      </c>
      <c r="J74" s="60">
        <v>0</v>
      </c>
      <c r="K74" s="58">
        <v>70</v>
      </c>
      <c r="L74" s="59">
        <f t="shared" si="3"/>
        <v>-150</v>
      </c>
      <c r="M74" s="60">
        <v>-80</v>
      </c>
      <c r="N74" s="78"/>
      <c r="O74" s="48"/>
    </row>
    <row r="75" spans="1:15" hidden="1" x14ac:dyDescent="0.35">
      <c r="A75" s="61" t="s">
        <v>32</v>
      </c>
      <c r="B75" s="58">
        <v>100</v>
      </c>
      <c r="C75" s="59">
        <f t="shared" si="0"/>
        <v>-70</v>
      </c>
      <c r="D75" s="60">
        <v>20</v>
      </c>
      <c r="E75" s="58">
        <v>300</v>
      </c>
      <c r="F75" s="59">
        <f t="shared" si="1"/>
        <v>-310</v>
      </c>
      <c r="G75" s="60">
        <v>-10</v>
      </c>
      <c r="H75" s="58">
        <v>20</v>
      </c>
      <c r="I75" s="60">
        <f t="shared" si="2"/>
        <v>-30</v>
      </c>
      <c r="J75" s="60">
        <v>-10</v>
      </c>
      <c r="K75" s="58">
        <v>420</v>
      </c>
      <c r="L75" s="59">
        <f t="shared" si="3"/>
        <v>-410</v>
      </c>
      <c r="M75" s="60">
        <v>0</v>
      </c>
      <c r="N75" s="78"/>
      <c r="O75" s="48"/>
    </row>
    <row r="76" spans="1:15" hidden="1" x14ac:dyDescent="0.35">
      <c r="A76" s="61" t="s">
        <v>33</v>
      </c>
      <c r="B76" s="58">
        <v>30</v>
      </c>
      <c r="C76" s="59">
        <f t="shared" si="0"/>
        <v>-20</v>
      </c>
      <c r="D76" s="60">
        <v>20</v>
      </c>
      <c r="E76" s="58">
        <v>220</v>
      </c>
      <c r="F76" s="59">
        <f t="shared" si="1"/>
        <v>-260</v>
      </c>
      <c r="G76" s="60">
        <v>-40</v>
      </c>
      <c r="H76" s="58">
        <v>0</v>
      </c>
      <c r="I76" s="60">
        <f t="shared" si="2"/>
        <v>-20</v>
      </c>
      <c r="J76" s="60">
        <v>-10</v>
      </c>
      <c r="K76" s="58">
        <v>260</v>
      </c>
      <c r="L76" s="59">
        <f t="shared" si="3"/>
        <v>-290</v>
      </c>
      <c r="M76" s="60">
        <v>-40</v>
      </c>
      <c r="N76" s="78"/>
      <c r="O76" s="48"/>
    </row>
    <row r="77" spans="1:15" hidden="1" x14ac:dyDescent="0.35">
      <c r="A77" s="61" t="s">
        <v>34</v>
      </c>
      <c r="B77" s="58">
        <v>30</v>
      </c>
      <c r="C77" s="59">
        <f t="shared" si="0"/>
        <v>-50</v>
      </c>
      <c r="D77" s="60">
        <v>-20</v>
      </c>
      <c r="E77" s="58">
        <v>180</v>
      </c>
      <c r="F77" s="59">
        <f t="shared" si="1"/>
        <v>-230</v>
      </c>
      <c r="G77" s="60">
        <v>-50</v>
      </c>
      <c r="H77" s="58">
        <v>10</v>
      </c>
      <c r="I77" s="60">
        <f t="shared" si="2"/>
        <v>-40</v>
      </c>
      <c r="J77" s="60">
        <v>-20</v>
      </c>
      <c r="K77" s="58">
        <v>220</v>
      </c>
      <c r="L77" s="59">
        <f t="shared" si="3"/>
        <v>-320</v>
      </c>
      <c r="M77" s="60">
        <v>-90</v>
      </c>
      <c r="N77" s="78"/>
      <c r="O77" s="48"/>
    </row>
    <row r="78" spans="1:15" hidden="1" x14ac:dyDescent="0.35">
      <c r="A78" s="61" t="s">
        <v>35</v>
      </c>
      <c r="B78" s="58">
        <v>30</v>
      </c>
      <c r="C78" s="59">
        <f t="shared" si="0"/>
        <v>-50</v>
      </c>
      <c r="D78" s="60">
        <v>-20</v>
      </c>
      <c r="E78" s="58">
        <v>160</v>
      </c>
      <c r="F78" s="59">
        <f t="shared" si="1"/>
        <v>-220</v>
      </c>
      <c r="G78" s="60">
        <v>-50</v>
      </c>
      <c r="H78" s="58">
        <v>20</v>
      </c>
      <c r="I78" s="60">
        <f t="shared" si="2"/>
        <v>-30</v>
      </c>
      <c r="J78" s="60">
        <v>-10</v>
      </c>
      <c r="K78" s="58">
        <v>220</v>
      </c>
      <c r="L78" s="59">
        <f t="shared" si="3"/>
        <v>-300</v>
      </c>
      <c r="M78" s="60">
        <v>-80</v>
      </c>
      <c r="N78" s="78"/>
      <c r="O78" s="48"/>
    </row>
    <row r="79" spans="1:15" hidden="1" x14ac:dyDescent="0.35">
      <c r="A79" s="61" t="s">
        <v>37</v>
      </c>
      <c r="B79" s="58">
        <v>150</v>
      </c>
      <c r="C79" s="59">
        <f t="shared" si="0"/>
        <v>-130</v>
      </c>
      <c r="D79" s="60">
        <v>20</v>
      </c>
      <c r="E79" s="58">
        <v>860</v>
      </c>
      <c r="F79" s="59">
        <f t="shared" si="1"/>
        <v>-710</v>
      </c>
      <c r="G79" s="60">
        <v>140</v>
      </c>
      <c r="H79" s="58">
        <v>20</v>
      </c>
      <c r="I79" s="60">
        <f t="shared" si="2"/>
        <v>-20</v>
      </c>
      <c r="J79" s="60">
        <v>0</v>
      </c>
      <c r="K79" s="58">
        <v>1020</v>
      </c>
      <c r="L79" s="59">
        <f t="shared" si="3"/>
        <v>-860</v>
      </c>
      <c r="M79" s="60">
        <v>160</v>
      </c>
      <c r="N79" s="78"/>
      <c r="O79" s="48"/>
    </row>
    <row r="80" spans="1:15" hidden="1" x14ac:dyDescent="0.35">
      <c r="A80" s="61" t="s">
        <v>38</v>
      </c>
      <c r="B80" s="58">
        <v>240</v>
      </c>
      <c r="C80" s="59">
        <f t="shared" si="0"/>
        <v>-250</v>
      </c>
      <c r="D80" s="60">
        <v>-10</v>
      </c>
      <c r="E80" s="58">
        <v>890</v>
      </c>
      <c r="F80" s="59">
        <f t="shared" si="1"/>
        <v>-960</v>
      </c>
      <c r="G80" s="60">
        <v>-70</v>
      </c>
      <c r="H80" s="58">
        <v>40</v>
      </c>
      <c r="I80" s="60">
        <f t="shared" si="2"/>
        <v>-70</v>
      </c>
      <c r="J80" s="60">
        <v>-40</v>
      </c>
      <c r="K80" s="58">
        <v>1170</v>
      </c>
      <c r="L80" s="59">
        <f t="shared" si="3"/>
        <v>-1280</v>
      </c>
      <c r="M80" s="60">
        <v>-110</v>
      </c>
      <c r="N80" s="78"/>
      <c r="O80" s="48"/>
    </row>
    <row r="81" spans="1:15" hidden="1" x14ac:dyDescent="0.35">
      <c r="A81" s="61" t="s">
        <v>39</v>
      </c>
      <c r="B81" s="58">
        <v>910</v>
      </c>
      <c r="C81" s="59">
        <f t="shared" si="0"/>
        <v>-1190</v>
      </c>
      <c r="D81" s="60">
        <v>-270</v>
      </c>
      <c r="E81" s="58">
        <v>2680</v>
      </c>
      <c r="F81" s="59">
        <f t="shared" si="1"/>
        <v>-3360</v>
      </c>
      <c r="G81" s="60">
        <v>-680</v>
      </c>
      <c r="H81" s="58">
        <v>140</v>
      </c>
      <c r="I81" s="60">
        <f t="shared" si="2"/>
        <v>-170</v>
      </c>
      <c r="J81" s="60">
        <v>-30</v>
      </c>
      <c r="K81" s="58">
        <v>3730</v>
      </c>
      <c r="L81" s="59">
        <f t="shared" si="3"/>
        <v>-4710</v>
      </c>
      <c r="M81" s="60">
        <v>-990</v>
      </c>
      <c r="N81" s="78"/>
      <c r="O81" s="48"/>
    </row>
    <row r="82" spans="1:15" hidden="1" x14ac:dyDescent="0.35">
      <c r="A82" s="61" t="s">
        <v>40</v>
      </c>
      <c r="B82" s="58">
        <v>640</v>
      </c>
      <c r="C82" s="59">
        <f t="shared" si="0"/>
        <v>-1210</v>
      </c>
      <c r="D82" s="60">
        <v>-570</v>
      </c>
      <c r="E82" s="58">
        <v>2370</v>
      </c>
      <c r="F82" s="59">
        <f t="shared" si="1"/>
        <v>-3060</v>
      </c>
      <c r="G82" s="60">
        <v>-690</v>
      </c>
      <c r="H82" s="58">
        <v>230</v>
      </c>
      <c r="I82" s="60">
        <f t="shared" si="2"/>
        <v>-250</v>
      </c>
      <c r="J82" s="60">
        <v>-20</v>
      </c>
      <c r="K82" s="58">
        <v>3250</v>
      </c>
      <c r="L82" s="59">
        <f t="shared" si="3"/>
        <v>-4530</v>
      </c>
      <c r="M82" s="60">
        <v>-1280</v>
      </c>
      <c r="N82" s="78"/>
      <c r="O82" s="48"/>
    </row>
    <row r="83" spans="1:15" hidden="1" x14ac:dyDescent="0.35">
      <c r="A83" s="61" t="s">
        <v>41</v>
      </c>
      <c r="B83" s="58">
        <v>270</v>
      </c>
      <c r="C83" s="59">
        <f t="shared" si="0"/>
        <v>-440</v>
      </c>
      <c r="D83" s="60">
        <v>-170</v>
      </c>
      <c r="E83" s="58">
        <v>990</v>
      </c>
      <c r="F83" s="59">
        <f t="shared" si="1"/>
        <v>-1450</v>
      </c>
      <c r="G83" s="60">
        <v>-470</v>
      </c>
      <c r="H83" s="58">
        <v>90</v>
      </c>
      <c r="I83" s="60">
        <f t="shared" si="2"/>
        <v>-140</v>
      </c>
      <c r="J83" s="60">
        <v>-50</v>
      </c>
      <c r="K83" s="58">
        <v>1350</v>
      </c>
      <c r="L83" s="59">
        <f t="shared" si="3"/>
        <v>-2040</v>
      </c>
      <c r="M83" s="60">
        <v>-680</v>
      </c>
      <c r="N83" s="78"/>
      <c r="O83" s="48"/>
    </row>
    <row r="84" spans="1:15" hidden="1" x14ac:dyDescent="0.35">
      <c r="A84" s="61" t="s">
        <v>42</v>
      </c>
      <c r="B84" s="58">
        <v>160</v>
      </c>
      <c r="C84" s="59">
        <f t="shared" si="0"/>
        <v>-150</v>
      </c>
      <c r="D84" s="60">
        <v>10</v>
      </c>
      <c r="E84" s="58">
        <v>690</v>
      </c>
      <c r="F84" s="59">
        <f t="shared" si="1"/>
        <v>-590</v>
      </c>
      <c r="G84" s="60">
        <v>100</v>
      </c>
      <c r="H84" s="58">
        <v>10</v>
      </c>
      <c r="I84" s="60">
        <f t="shared" si="2"/>
        <v>-20</v>
      </c>
      <c r="J84" s="60">
        <v>-10</v>
      </c>
      <c r="K84" s="58">
        <v>860</v>
      </c>
      <c r="L84" s="59">
        <f t="shared" si="3"/>
        <v>-760</v>
      </c>
      <c r="M84" s="60">
        <v>100</v>
      </c>
      <c r="N84" s="78"/>
      <c r="O84" s="48"/>
    </row>
    <row r="85" spans="1:15" hidden="1" x14ac:dyDescent="0.35">
      <c r="A85" s="61" t="s">
        <v>43</v>
      </c>
      <c r="B85" s="58">
        <v>200</v>
      </c>
      <c r="C85" s="59">
        <f t="shared" si="0"/>
        <v>-210</v>
      </c>
      <c r="D85" s="60">
        <v>-10</v>
      </c>
      <c r="E85" s="58">
        <v>2020</v>
      </c>
      <c r="F85" s="59">
        <f t="shared" si="1"/>
        <v>-1660</v>
      </c>
      <c r="G85" s="60">
        <v>360</v>
      </c>
      <c r="H85" s="58">
        <v>30</v>
      </c>
      <c r="I85" s="60">
        <f t="shared" si="2"/>
        <v>-50</v>
      </c>
      <c r="J85" s="60">
        <v>-20</v>
      </c>
      <c r="K85" s="58">
        <v>2250</v>
      </c>
      <c r="L85" s="59">
        <f t="shared" si="3"/>
        <v>-1920</v>
      </c>
      <c r="M85" s="60">
        <v>330</v>
      </c>
      <c r="N85" s="78"/>
      <c r="O85" s="48"/>
    </row>
    <row r="86" spans="1:15" hidden="1" x14ac:dyDescent="0.35">
      <c r="A86" s="61" t="s">
        <v>44</v>
      </c>
      <c r="B86" s="58">
        <v>370</v>
      </c>
      <c r="C86" s="59">
        <f t="shared" si="0"/>
        <v>-370</v>
      </c>
      <c r="D86" s="60">
        <v>0</v>
      </c>
      <c r="E86" s="58">
        <v>3430</v>
      </c>
      <c r="F86" s="59">
        <f t="shared" si="1"/>
        <v>-3040</v>
      </c>
      <c r="G86" s="60">
        <v>390</v>
      </c>
      <c r="H86" s="58">
        <v>50</v>
      </c>
      <c r="I86" s="60">
        <f t="shared" si="2"/>
        <v>-110</v>
      </c>
      <c r="J86" s="60">
        <v>-60</v>
      </c>
      <c r="K86" s="58">
        <v>3850</v>
      </c>
      <c r="L86" s="59">
        <f t="shared" si="3"/>
        <v>-3520</v>
      </c>
      <c r="M86" s="60">
        <v>330</v>
      </c>
      <c r="N86" s="78"/>
      <c r="O86" s="48"/>
    </row>
    <row r="87" spans="1:15" hidden="1" x14ac:dyDescent="0.35">
      <c r="A87" s="61" t="s">
        <v>45</v>
      </c>
      <c r="B87" s="58">
        <v>770</v>
      </c>
      <c r="C87" s="59">
        <f t="shared" si="0"/>
        <v>-560</v>
      </c>
      <c r="D87" s="60">
        <v>220</v>
      </c>
      <c r="E87" s="58">
        <v>4140</v>
      </c>
      <c r="F87" s="59">
        <f t="shared" si="1"/>
        <v>-4900</v>
      </c>
      <c r="G87" s="60">
        <v>-750</v>
      </c>
      <c r="H87" s="58">
        <v>70</v>
      </c>
      <c r="I87" s="60">
        <f t="shared" si="2"/>
        <v>-60</v>
      </c>
      <c r="J87" s="60">
        <v>10</v>
      </c>
      <c r="K87" s="58">
        <v>4980</v>
      </c>
      <c r="L87" s="59">
        <f t="shared" si="3"/>
        <v>-5510</v>
      </c>
      <c r="M87" s="60">
        <v>-530</v>
      </c>
      <c r="N87" s="78"/>
      <c r="O87" s="48"/>
    </row>
    <row r="88" spans="1:15" hidden="1" x14ac:dyDescent="0.35">
      <c r="A88" s="61" t="s">
        <v>46</v>
      </c>
      <c r="B88" s="58">
        <v>80</v>
      </c>
      <c r="C88" s="59">
        <f t="shared" si="0"/>
        <v>-70</v>
      </c>
      <c r="D88" s="60">
        <v>20</v>
      </c>
      <c r="E88" s="58">
        <v>490</v>
      </c>
      <c r="F88" s="59">
        <f t="shared" si="1"/>
        <v>-380</v>
      </c>
      <c r="G88" s="60">
        <v>110</v>
      </c>
      <c r="H88" s="58">
        <v>10</v>
      </c>
      <c r="I88" s="60">
        <f t="shared" si="2"/>
        <v>-10</v>
      </c>
      <c r="J88" s="60">
        <v>0</v>
      </c>
      <c r="K88" s="58">
        <v>580</v>
      </c>
      <c r="L88" s="59">
        <f t="shared" si="3"/>
        <v>-460</v>
      </c>
      <c r="M88" s="60">
        <v>130</v>
      </c>
      <c r="N88" s="78"/>
      <c r="O88" s="48"/>
    </row>
    <row r="89" spans="1:15" hidden="1" x14ac:dyDescent="0.35">
      <c r="A89" s="61" t="s">
        <v>47</v>
      </c>
      <c r="B89" s="58">
        <v>410</v>
      </c>
      <c r="C89" s="59">
        <f t="shared" si="0"/>
        <v>-350</v>
      </c>
      <c r="D89" s="60">
        <v>60</v>
      </c>
      <c r="E89" s="58">
        <v>2480</v>
      </c>
      <c r="F89" s="59">
        <f t="shared" si="1"/>
        <v>-2200</v>
      </c>
      <c r="G89" s="60">
        <v>280</v>
      </c>
      <c r="H89" s="58">
        <v>50</v>
      </c>
      <c r="I89" s="60">
        <f t="shared" si="2"/>
        <v>-40</v>
      </c>
      <c r="J89" s="60">
        <v>0</v>
      </c>
      <c r="K89" s="58">
        <v>2940</v>
      </c>
      <c r="L89" s="59">
        <f t="shared" si="3"/>
        <v>-2590</v>
      </c>
      <c r="M89" s="60">
        <v>350</v>
      </c>
      <c r="N89" s="78"/>
      <c r="O89" s="48"/>
    </row>
    <row r="90" spans="1:15" hidden="1" x14ac:dyDescent="0.35">
      <c r="A90" s="61" t="s">
        <v>48</v>
      </c>
      <c r="B90" s="58">
        <v>400</v>
      </c>
      <c r="C90" s="59">
        <f t="shared" si="0"/>
        <v>-360</v>
      </c>
      <c r="D90" s="60">
        <v>50</v>
      </c>
      <c r="E90" s="58">
        <v>3230</v>
      </c>
      <c r="F90" s="59">
        <f t="shared" si="1"/>
        <v>-2810</v>
      </c>
      <c r="G90" s="60">
        <v>420</v>
      </c>
      <c r="H90" s="58">
        <v>50</v>
      </c>
      <c r="I90" s="60">
        <f t="shared" si="2"/>
        <v>-120</v>
      </c>
      <c r="J90" s="60">
        <v>-70</v>
      </c>
      <c r="K90" s="58">
        <v>3680</v>
      </c>
      <c r="L90" s="59">
        <f t="shared" si="3"/>
        <v>-3290</v>
      </c>
      <c r="M90" s="60">
        <v>400</v>
      </c>
      <c r="N90" s="78"/>
      <c r="O90" s="48"/>
    </row>
    <row r="91" spans="1:15" hidden="1" x14ac:dyDescent="0.35">
      <c r="A91" s="61" t="s">
        <v>49</v>
      </c>
      <c r="B91" s="58">
        <v>310</v>
      </c>
      <c r="C91" s="59">
        <f t="shared" si="0"/>
        <v>-360</v>
      </c>
      <c r="D91" s="60">
        <v>-50</v>
      </c>
      <c r="E91" s="58">
        <v>2300</v>
      </c>
      <c r="F91" s="59">
        <f t="shared" si="1"/>
        <v>-2320</v>
      </c>
      <c r="G91" s="60">
        <v>-20</v>
      </c>
      <c r="H91" s="58">
        <v>70</v>
      </c>
      <c r="I91" s="60">
        <f t="shared" si="2"/>
        <v>-170</v>
      </c>
      <c r="J91" s="60">
        <v>-100</v>
      </c>
      <c r="K91" s="58">
        <v>2680</v>
      </c>
      <c r="L91" s="59">
        <f t="shared" si="3"/>
        <v>-2850</v>
      </c>
      <c r="M91" s="60">
        <v>-170</v>
      </c>
      <c r="N91" s="78"/>
      <c r="O91" s="48"/>
    </row>
    <row r="92" spans="1:15" hidden="1" x14ac:dyDescent="0.35">
      <c r="A92" s="61" t="s">
        <v>50</v>
      </c>
      <c r="B92" s="58">
        <v>140</v>
      </c>
      <c r="C92" s="59">
        <f t="shared" si="0"/>
        <v>-110</v>
      </c>
      <c r="D92" s="60">
        <v>30</v>
      </c>
      <c r="E92" s="58">
        <v>1010</v>
      </c>
      <c r="F92" s="59">
        <f t="shared" si="1"/>
        <v>-1010</v>
      </c>
      <c r="G92" s="60">
        <v>0</v>
      </c>
      <c r="H92" s="58">
        <v>40</v>
      </c>
      <c r="I92" s="60">
        <f t="shared" si="2"/>
        <v>-60</v>
      </c>
      <c r="J92" s="60">
        <v>-20</v>
      </c>
      <c r="K92" s="58">
        <v>1190</v>
      </c>
      <c r="L92" s="59">
        <f t="shared" si="3"/>
        <v>-1180</v>
      </c>
      <c r="M92" s="60">
        <v>10</v>
      </c>
      <c r="N92" s="78"/>
      <c r="O92" s="48"/>
    </row>
    <row r="93" spans="1:15" hidden="1" x14ac:dyDescent="0.35">
      <c r="A93" s="61" t="s">
        <v>51</v>
      </c>
      <c r="B93" s="58">
        <v>370</v>
      </c>
      <c r="C93" s="59">
        <f t="shared" si="0"/>
        <v>-240</v>
      </c>
      <c r="D93" s="60">
        <v>130</v>
      </c>
      <c r="E93" s="58">
        <v>2010</v>
      </c>
      <c r="F93" s="59">
        <f t="shared" si="1"/>
        <v>-1640</v>
      </c>
      <c r="G93" s="60">
        <v>370</v>
      </c>
      <c r="H93" s="58">
        <v>40</v>
      </c>
      <c r="I93" s="60">
        <f t="shared" si="2"/>
        <v>-50</v>
      </c>
      <c r="J93" s="60">
        <v>-10</v>
      </c>
      <c r="K93" s="58">
        <v>2420</v>
      </c>
      <c r="L93" s="59">
        <f t="shared" si="3"/>
        <v>-1930</v>
      </c>
      <c r="M93" s="60">
        <v>490</v>
      </c>
      <c r="N93" s="78"/>
      <c r="O93" s="48"/>
    </row>
    <row r="94" spans="1:15" hidden="1" x14ac:dyDescent="0.35">
      <c r="A94" s="61" t="s">
        <v>52</v>
      </c>
      <c r="B94" s="58">
        <v>10</v>
      </c>
      <c r="C94" s="59">
        <f t="shared" si="0"/>
        <v>-20</v>
      </c>
      <c r="D94" s="60">
        <v>-10</v>
      </c>
      <c r="E94" s="58">
        <v>110</v>
      </c>
      <c r="F94" s="59">
        <f t="shared" si="1"/>
        <v>-90</v>
      </c>
      <c r="G94" s="60">
        <v>20</v>
      </c>
      <c r="H94" s="58">
        <v>10</v>
      </c>
      <c r="I94" s="60">
        <f t="shared" si="2"/>
        <v>-20</v>
      </c>
      <c r="J94" s="60">
        <v>-10</v>
      </c>
      <c r="K94" s="58">
        <v>140</v>
      </c>
      <c r="L94" s="59">
        <f t="shared" si="3"/>
        <v>-130</v>
      </c>
      <c r="M94" s="60">
        <v>10</v>
      </c>
      <c r="N94" s="78"/>
      <c r="O94" s="48"/>
    </row>
    <row r="95" spans="1:15" hidden="1" x14ac:dyDescent="0.35">
      <c r="A95" s="61" t="s">
        <v>53</v>
      </c>
      <c r="B95" s="80">
        <v>120</v>
      </c>
      <c r="C95" s="59">
        <f t="shared" si="0"/>
        <v>-60</v>
      </c>
      <c r="D95" s="81">
        <v>50</v>
      </c>
      <c r="E95" s="80">
        <v>450</v>
      </c>
      <c r="F95" s="59">
        <f t="shared" si="1"/>
        <v>-410</v>
      </c>
      <c r="G95" s="81">
        <v>40</v>
      </c>
      <c r="H95" s="80">
        <v>10</v>
      </c>
      <c r="I95" s="60">
        <f t="shared" si="2"/>
        <v>-30</v>
      </c>
      <c r="J95" s="81">
        <v>-10</v>
      </c>
      <c r="K95" s="80">
        <v>580</v>
      </c>
      <c r="L95" s="59">
        <f t="shared" si="3"/>
        <v>-500</v>
      </c>
      <c r="M95" s="81">
        <v>80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62</v>
      </c>
      <c r="B1" s="1"/>
      <c r="C1" s="1"/>
      <c r="D1" s="1"/>
      <c r="E1" s="1"/>
      <c r="F1" s="1"/>
      <c r="G1" s="1"/>
      <c r="I1" s="1"/>
      <c r="J1" s="1"/>
      <c r="K1" s="1"/>
      <c r="L1" s="1"/>
      <c r="M1" s="1"/>
      <c r="N1" s="1"/>
    </row>
    <row r="2" spans="1:15" ht="10.5" customHeight="1" thickBot="1" x14ac:dyDescent="0.5">
      <c r="A2" s="11"/>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20</v>
      </c>
      <c r="C5" s="59">
        <v>10</v>
      </c>
      <c r="D5" s="60">
        <v>0</v>
      </c>
      <c r="E5" s="58">
        <v>130</v>
      </c>
      <c r="F5" s="59">
        <v>130</v>
      </c>
      <c r="G5" s="60">
        <v>0</v>
      </c>
      <c r="H5" s="58">
        <v>10</v>
      </c>
      <c r="I5" s="59">
        <v>10</v>
      </c>
      <c r="J5" s="60">
        <v>0</v>
      </c>
      <c r="K5" s="58">
        <v>150</v>
      </c>
      <c r="L5" s="59">
        <v>160</v>
      </c>
      <c r="M5" s="60">
        <v>-10</v>
      </c>
      <c r="N5" s="78"/>
    </row>
    <row r="6" spans="1:15" s="61" customFormat="1" ht="11.15" customHeight="1" x14ac:dyDescent="0.25">
      <c r="A6" s="62" t="s">
        <v>14</v>
      </c>
      <c r="B6" s="58">
        <v>20</v>
      </c>
      <c r="C6" s="59">
        <v>30</v>
      </c>
      <c r="D6" s="60">
        <v>-10</v>
      </c>
      <c r="E6" s="58">
        <v>190</v>
      </c>
      <c r="F6" s="59">
        <v>160</v>
      </c>
      <c r="G6" s="60">
        <v>40</v>
      </c>
      <c r="H6" s="58">
        <v>0</v>
      </c>
      <c r="I6" s="59">
        <v>10</v>
      </c>
      <c r="J6" s="60">
        <v>-10</v>
      </c>
      <c r="K6" s="58">
        <v>220</v>
      </c>
      <c r="L6" s="59">
        <v>200</v>
      </c>
      <c r="M6" s="60">
        <v>20</v>
      </c>
      <c r="N6" s="78"/>
    </row>
    <row r="7" spans="1:15" s="61" customFormat="1" ht="11.15" customHeight="1" x14ac:dyDescent="0.25">
      <c r="A7" s="62" t="s">
        <v>15</v>
      </c>
      <c r="B7" s="58">
        <v>90</v>
      </c>
      <c r="C7" s="59">
        <v>30</v>
      </c>
      <c r="D7" s="60">
        <v>70</v>
      </c>
      <c r="E7" s="58">
        <v>340</v>
      </c>
      <c r="F7" s="59">
        <v>240</v>
      </c>
      <c r="G7" s="60">
        <v>100</v>
      </c>
      <c r="H7" s="58">
        <v>10</v>
      </c>
      <c r="I7" s="59">
        <v>0</v>
      </c>
      <c r="J7" s="60">
        <v>0</v>
      </c>
      <c r="K7" s="58">
        <v>440</v>
      </c>
      <c r="L7" s="59">
        <v>270</v>
      </c>
      <c r="M7" s="60">
        <v>170</v>
      </c>
      <c r="N7" s="78"/>
    </row>
    <row r="8" spans="1:15" s="61" customFormat="1" ht="11.15" customHeight="1" x14ac:dyDescent="0.25">
      <c r="A8" s="62" t="s">
        <v>16</v>
      </c>
      <c r="B8" s="58">
        <v>20</v>
      </c>
      <c r="C8" s="59">
        <v>40</v>
      </c>
      <c r="D8" s="60">
        <v>-20</v>
      </c>
      <c r="E8" s="58">
        <v>230</v>
      </c>
      <c r="F8" s="59">
        <v>260</v>
      </c>
      <c r="G8" s="60">
        <v>-30</v>
      </c>
      <c r="H8" s="58">
        <v>20</v>
      </c>
      <c r="I8" s="59">
        <v>40</v>
      </c>
      <c r="J8" s="60">
        <v>-20</v>
      </c>
      <c r="K8" s="58">
        <v>270</v>
      </c>
      <c r="L8" s="59">
        <v>340</v>
      </c>
      <c r="M8" s="60">
        <v>-70</v>
      </c>
      <c r="N8" s="78"/>
    </row>
    <row r="9" spans="1:15" s="61" customFormat="1" ht="11.15" customHeight="1" x14ac:dyDescent="0.25">
      <c r="A9" s="62" t="s">
        <v>17</v>
      </c>
      <c r="B9" s="58">
        <v>10</v>
      </c>
      <c r="C9" s="59">
        <v>40</v>
      </c>
      <c r="D9" s="60">
        <v>-20</v>
      </c>
      <c r="E9" s="58">
        <v>100</v>
      </c>
      <c r="F9" s="59">
        <v>120</v>
      </c>
      <c r="G9" s="60">
        <v>-20</v>
      </c>
      <c r="H9" s="58">
        <v>0</v>
      </c>
      <c r="I9" s="59">
        <v>10</v>
      </c>
      <c r="J9" s="60">
        <v>-10</v>
      </c>
      <c r="K9" s="58">
        <v>110</v>
      </c>
      <c r="L9" s="59">
        <v>160</v>
      </c>
      <c r="M9" s="60">
        <v>-50</v>
      </c>
      <c r="N9" s="78"/>
    </row>
    <row r="10" spans="1:15" s="61" customFormat="1" ht="11.15" customHeight="1" x14ac:dyDescent="0.25">
      <c r="A10" s="62" t="s">
        <v>18</v>
      </c>
      <c r="B10" s="58">
        <v>30</v>
      </c>
      <c r="C10" s="59">
        <v>40</v>
      </c>
      <c r="D10" s="60">
        <v>-10</v>
      </c>
      <c r="E10" s="58">
        <v>110</v>
      </c>
      <c r="F10" s="59">
        <v>150</v>
      </c>
      <c r="G10" s="60">
        <v>-40</v>
      </c>
      <c r="H10" s="58">
        <v>0</v>
      </c>
      <c r="I10" s="59">
        <v>10</v>
      </c>
      <c r="J10" s="60">
        <v>-10</v>
      </c>
      <c r="K10" s="58">
        <v>140</v>
      </c>
      <c r="L10" s="59">
        <v>200</v>
      </c>
      <c r="M10" s="60">
        <v>-60</v>
      </c>
      <c r="N10" s="78"/>
    </row>
    <row r="11" spans="1:15" s="61" customFormat="1" ht="11.15" customHeight="1" x14ac:dyDescent="0.25">
      <c r="A11" s="62" t="s">
        <v>19</v>
      </c>
      <c r="B11" s="58">
        <v>90</v>
      </c>
      <c r="C11" s="59">
        <v>130</v>
      </c>
      <c r="D11" s="60">
        <v>-40</v>
      </c>
      <c r="E11" s="58">
        <v>300</v>
      </c>
      <c r="F11" s="59">
        <v>560</v>
      </c>
      <c r="G11" s="60">
        <v>-260</v>
      </c>
      <c r="H11" s="58">
        <v>30</v>
      </c>
      <c r="I11" s="59">
        <v>110</v>
      </c>
      <c r="J11" s="60">
        <v>-80</v>
      </c>
      <c r="K11" s="58">
        <v>420</v>
      </c>
      <c r="L11" s="59">
        <v>810</v>
      </c>
      <c r="M11" s="60">
        <v>-380</v>
      </c>
      <c r="N11" s="78"/>
    </row>
    <row r="12" spans="1:15" s="61" customFormat="1" ht="11.15" customHeight="1" x14ac:dyDescent="0.25">
      <c r="A12" s="62" t="s">
        <v>20</v>
      </c>
      <c r="B12" s="58">
        <v>10</v>
      </c>
      <c r="C12" s="59">
        <v>10</v>
      </c>
      <c r="D12" s="60">
        <v>0</v>
      </c>
      <c r="E12" s="58">
        <v>110</v>
      </c>
      <c r="F12" s="59">
        <v>120</v>
      </c>
      <c r="G12" s="60">
        <v>-10</v>
      </c>
      <c r="H12" s="58">
        <v>0</v>
      </c>
      <c r="I12" s="59">
        <v>0</v>
      </c>
      <c r="J12" s="60">
        <v>0</v>
      </c>
      <c r="K12" s="58">
        <v>120</v>
      </c>
      <c r="L12" s="59">
        <v>130</v>
      </c>
      <c r="M12" s="60">
        <v>-10</v>
      </c>
      <c r="N12" s="78"/>
    </row>
    <row r="13" spans="1:15" s="61" customFormat="1" ht="11.15" customHeight="1" x14ac:dyDescent="0.25">
      <c r="A13" s="62" t="s">
        <v>21</v>
      </c>
      <c r="B13" s="58">
        <v>10</v>
      </c>
      <c r="C13" s="59">
        <v>30</v>
      </c>
      <c r="D13" s="60">
        <v>-20</v>
      </c>
      <c r="E13" s="58">
        <v>130</v>
      </c>
      <c r="F13" s="59">
        <v>140</v>
      </c>
      <c r="G13" s="60">
        <v>-10</v>
      </c>
      <c r="H13" s="58">
        <v>0</v>
      </c>
      <c r="I13" s="59">
        <v>30</v>
      </c>
      <c r="J13" s="60">
        <v>-20</v>
      </c>
      <c r="K13" s="58">
        <v>140</v>
      </c>
      <c r="L13" s="59">
        <v>190</v>
      </c>
      <c r="M13" s="60">
        <v>-50</v>
      </c>
      <c r="N13" s="78"/>
    </row>
    <row r="14" spans="1:15" s="61" customFormat="1" ht="11.15" customHeight="1" x14ac:dyDescent="0.25">
      <c r="A14" s="62" t="s">
        <v>22</v>
      </c>
      <c r="B14" s="58">
        <v>20</v>
      </c>
      <c r="C14" s="59">
        <v>30</v>
      </c>
      <c r="D14" s="60">
        <v>0</v>
      </c>
      <c r="E14" s="58">
        <v>140</v>
      </c>
      <c r="F14" s="59">
        <v>160</v>
      </c>
      <c r="G14" s="60">
        <v>-20</v>
      </c>
      <c r="H14" s="58">
        <v>10</v>
      </c>
      <c r="I14" s="59">
        <v>10</v>
      </c>
      <c r="J14" s="60">
        <v>0</v>
      </c>
      <c r="K14" s="58">
        <v>170</v>
      </c>
      <c r="L14" s="59">
        <v>190</v>
      </c>
      <c r="M14" s="60">
        <v>-20</v>
      </c>
      <c r="N14" s="78"/>
    </row>
    <row r="15" spans="1:15" s="61" customFormat="1" ht="11.15" customHeight="1" x14ac:dyDescent="0.25">
      <c r="A15" s="62" t="s">
        <v>23</v>
      </c>
      <c r="B15" s="58">
        <v>0</v>
      </c>
      <c r="C15" s="59">
        <v>10</v>
      </c>
      <c r="D15" s="60">
        <v>0</v>
      </c>
      <c r="E15" s="58">
        <v>50</v>
      </c>
      <c r="F15" s="59">
        <v>30</v>
      </c>
      <c r="G15" s="60">
        <v>20</v>
      </c>
      <c r="H15" s="58">
        <v>0</v>
      </c>
      <c r="I15" s="59">
        <v>0</v>
      </c>
      <c r="J15" s="60">
        <v>0</v>
      </c>
      <c r="K15" s="58">
        <v>60</v>
      </c>
      <c r="L15" s="59">
        <v>40</v>
      </c>
      <c r="M15" s="60">
        <v>20</v>
      </c>
      <c r="N15" s="78"/>
    </row>
    <row r="16" spans="1:15" s="61" customFormat="1" ht="11.15" customHeight="1" x14ac:dyDescent="0.25">
      <c r="A16" s="62" t="s">
        <v>24</v>
      </c>
      <c r="B16" s="58">
        <v>60</v>
      </c>
      <c r="C16" s="59">
        <v>70</v>
      </c>
      <c r="D16" s="60">
        <v>-10</v>
      </c>
      <c r="E16" s="58">
        <v>200</v>
      </c>
      <c r="F16" s="59">
        <v>320</v>
      </c>
      <c r="G16" s="60">
        <v>-120</v>
      </c>
      <c r="H16" s="58">
        <v>10</v>
      </c>
      <c r="I16" s="59">
        <v>40</v>
      </c>
      <c r="J16" s="60">
        <v>-20</v>
      </c>
      <c r="K16" s="58">
        <v>270</v>
      </c>
      <c r="L16" s="59">
        <v>430</v>
      </c>
      <c r="M16" s="60">
        <v>-160</v>
      </c>
      <c r="N16" s="78"/>
    </row>
    <row r="17" spans="1:14" s="61" customFormat="1" ht="11.15" customHeight="1" x14ac:dyDescent="0.25">
      <c r="A17" s="62" t="s">
        <v>25</v>
      </c>
      <c r="B17" s="58">
        <v>40</v>
      </c>
      <c r="C17" s="59">
        <v>80</v>
      </c>
      <c r="D17" s="60">
        <v>-30</v>
      </c>
      <c r="E17" s="58">
        <v>190</v>
      </c>
      <c r="F17" s="59">
        <v>300</v>
      </c>
      <c r="G17" s="60">
        <v>-110</v>
      </c>
      <c r="H17" s="58">
        <v>10</v>
      </c>
      <c r="I17" s="59">
        <v>50</v>
      </c>
      <c r="J17" s="60">
        <v>-30</v>
      </c>
      <c r="K17" s="58">
        <v>250</v>
      </c>
      <c r="L17" s="59">
        <v>430</v>
      </c>
      <c r="M17" s="60">
        <v>-180</v>
      </c>
      <c r="N17" s="78"/>
    </row>
    <row r="18" spans="1:14" s="61" customFormat="1" ht="11.15" customHeight="1" x14ac:dyDescent="0.25">
      <c r="A18" s="62" t="s">
        <v>26</v>
      </c>
      <c r="B18" s="58">
        <v>10</v>
      </c>
      <c r="C18" s="59">
        <v>30</v>
      </c>
      <c r="D18" s="60">
        <v>-20</v>
      </c>
      <c r="E18" s="58">
        <v>130</v>
      </c>
      <c r="F18" s="59">
        <v>130</v>
      </c>
      <c r="G18" s="60">
        <v>0</v>
      </c>
      <c r="H18" s="58">
        <v>0</v>
      </c>
      <c r="I18" s="59">
        <v>0</v>
      </c>
      <c r="J18" s="60">
        <v>0</v>
      </c>
      <c r="K18" s="58">
        <v>150</v>
      </c>
      <c r="L18" s="59">
        <v>160</v>
      </c>
      <c r="M18" s="60">
        <v>-10</v>
      </c>
      <c r="N18" s="78"/>
    </row>
    <row r="19" spans="1:14" s="61" customFormat="1" ht="11.15" customHeight="1" x14ac:dyDescent="0.25">
      <c r="A19" s="62" t="s">
        <v>27</v>
      </c>
      <c r="B19" s="58">
        <v>20</v>
      </c>
      <c r="C19" s="59">
        <v>30</v>
      </c>
      <c r="D19" s="60">
        <v>-10</v>
      </c>
      <c r="E19" s="58">
        <v>100</v>
      </c>
      <c r="F19" s="59">
        <v>110</v>
      </c>
      <c r="G19" s="60">
        <v>-20</v>
      </c>
      <c r="H19" s="58">
        <v>0</v>
      </c>
      <c r="I19" s="59">
        <v>0</v>
      </c>
      <c r="J19" s="60">
        <v>0</v>
      </c>
      <c r="K19" s="58">
        <v>120</v>
      </c>
      <c r="L19" s="59">
        <v>140</v>
      </c>
      <c r="M19" s="60">
        <v>-30</v>
      </c>
      <c r="N19" s="78"/>
    </row>
    <row r="20" spans="1:14" s="61" customFormat="1" ht="11.15" customHeight="1" x14ac:dyDescent="0.25">
      <c r="A20" s="62" t="s">
        <v>28</v>
      </c>
      <c r="B20" s="58">
        <v>10</v>
      </c>
      <c r="C20" s="59">
        <v>50</v>
      </c>
      <c r="D20" s="60">
        <v>-40</v>
      </c>
      <c r="E20" s="58">
        <v>140</v>
      </c>
      <c r="F20" s="59">
        <v>260</v>
      </c>
      <c r="G20" s="60">
        <v>-110</v>
      </c>
      <c r="H20" s="58">
        <v>10</v>
      </c>
      <c r="I20" s="59">
        <v>40</v>
      </c>
      <c r="J20" s="60">
        <v>-30</v>
      </c>
      <c r="K20" s="58">
        <v>170</v>
      </c>
      <c r="L20" s="59">
        <v>340</v>
      </c>
      <c r="M20" s="60">
        <v>-180</v>
      </c>
      <c r="N20" s="78"/>
    </row>
    <row r="21" spans="1:14" s="61" customFormat="1" ht="11.15" customHeight="1" x14ac:dyDescent="0.25">
      <c r="A21" s="62" t="s">
        <v>29</v>
      </c>
      <c r="B21" s="58">
        <v>20</v>
      </c>
      <c r="C21" s="59">
        <v>30</v>
      </c>
      <c r="D21" s="60">
        <v>-10</v>
      </c>
      <c r="E21" s="58">
        <v>210</v>
      </c>
      <c r="F21" s="59">
        <v>260</v>
      </c>
      <c r="G21" s="60">
        <v>-50</v>
      </c>
      <c r="H21" s="58">
        <v>10</v>
      </c>
      <c r="I21" s="59">
        <v>0</v>
      </c>
      <c r="J21" s="60">
        <v>0</v>
      </c>
      <c r="K21" s="58">
        <v>240</v>
      </c>
      <c r="L21" s="59">
        <v>290</v>
      </c>
      <c r="M21" s="60">
        <v>-50</v>
      </c>
      <c r="N21" s="78"/>
    </row>
    <row r="22" spans="1:14" s="61" customFormat="1" ht="11.15" customHeight="1" x14ac:dyDescent="0.25">
      <c r="A22" s="62" t="s">
        <v>30</v>
      </c>
      <c r="B22" s="58">
        <v>100</v>
      </c>
      <c r="C22" s="59">
        <v>260</v>
      </c>
      <c r="D22" s="60">
        <v>-160</v>
      </c>
      <c r="E22" s="58">
        <v>500</v>
      </c>
      <c r="F22" s="59">
        <v>880</v>
      </c>
      <c r="G22" s="60">
        <v>-380</v>
      </c>
      <c r="H22" s="58">
        <v>50</v>
      </c>
      <c r="I22" s="59">
        <v>140</v>
      </c>
      <c r="J22" s="60">
        <v>-90</v>
      </c>
      <c r="K22" s="58">
        <v>650</v>
      </c>
      <c r="L22" s="59">
        <v>1280</v>
      </c>
      <c r="M22" s="60">
        <v>-630</v>
      </c>
      <c r="N22" s="78"/>
    </row>
    <row r="23" spans="1:14" s="61" customFormat="1" ht="11.15" customHeight="1" x14ac:dyDescent="0.25">
      <c r="A23" s="62" t="s">
        <v>31</v>
      </c>
      <c r="B23" s="58">
        <v>10</v>
      </c>
      <c r="C23" s="59">
        <v>20</v>
      </c>
      <c r="D23" s="60">
        <v>-10</v>
      </c>
      <c r="E23" s="58">
        <v>70</v>
      </c>
      <c r="F23" s="59">
        <v>110</v>
      </c>
      <c r="G23" s="60">
        <v>-40</v>
      </c>
      <c r="H23" s="58">
        <v>10</v>
      </c>
      <c r="I23" s="59">
        <v>10</v>
      </c>
      <c r="J23" s="60">
        <v>0</v>
      </c>
      <c r="K23" s="58">
        <v>90</v>
      </c>
      <c r="L23" s="59">
        <v>140</v>
      </c>
      <c r="M23" s="60">
        <v>-50</v>
      </c>
      <c r="N23" s="78"/>
    </row>
    <row r="24" spans="1:14" s="61" customFormat="1" ht="11.15" customHeight="1" x14ac:dyDescent="0.25">
      <c r="A24" s="62" t="s">
        <v>32</v>
      </c>
      <c r="B24" s="58">
        <v>50</v>
      </c>
      <c r="C24" s="59">
        <v>80</v>
      </c>
      <c r="D24" s="60">
        <v>-20</v>
      </c>
      <c r="E24" s="58">
        <v>240</v>
      </c>
      <c r="F24" s="59">
        <v>300</v>
      </c>
      <c r="G24" s="60">
        <v>-60</v>
      </c>
      <c r="H24" s="58">
        <v>20</v>
      </c>
      <c r="I24" s="59">
        <v>30</v>
      </c>
      <c r="J24" s="60">
        <v>-10</v>
      </c>
      <c r="K24" s="58">
        <v>310</v>
      </c>
      <c r="L24" s="59">
        <v>410</v>
      </c>
      <c r="M24" s="60">
        <v>-90</v>
      </c>
      <c r="N24" s="78"/>
    </row>
    <row r="25" spans="1:14" s="61" customFormat="1" ht="11.15" customHeight="1" x14ac:dyDescent="0.25">
      <c r="A25" s="62" t="s">
        <v>33</v>
      </c>
      <c r="B25" s="58">
        <v>20</v>
      </c>
      <c r="C25" s="59">
        <v>30</v>
      </c>
      <c r="D25" s="60">
        <v>-10</v>
      </c>
      <c r="E25" s="58">
        <v>180</v>
      </c>
      <c r="F25" s="59">
        <v>210</v>
      </c>
      <c r="G25" s="60">
        <v>-30</v>
      </c>
      <c r="H25" s="58">
        <v>0</v>
      </c>
      <c r="I25" s="59">
        <v>10</v>
      </c>
      <c r="J25" s="60">
        <v>-10</v>
      </c>
      <c r="K25" s="58">
        <v>200</v>
      </c>
      <c r="L25" s="59">
        <v>240</v>
      </c>
      <c r="M25" s="60">
        <v>-50</v>
      </c>
      <c r="N25" s="78"/>
    </row>
    <row r="26" spans="1:14" s="61" customFormat="1" ht="11.15" customHeight="1" x14ac:dyDescent="0.25">
      <c r="A26" s="62" t="s">
        <v>34</v>
      </c>
      <c r="B26" s="58">
        <v>20</v>
      </c>
      <c r="C26" s="59">
        <v>40</v>
      </c>
      <c r="D26" s="60">
        <v>-20</v>
      </c>
      <c r="E26" s="58">
        <v>160</v>
      </c>
      <c r="F26" s="59">
        <v>160</v>
      </c>
      <c r="G26" s="60">
        <v>0</v>
      </c>
      <c r="H26" s="58">
        <v>10</v>
      </c>
      <c r="I26" s="59">
        <v>30</v>
      </c>
      <c r="J26" s="60">
        <v>-20</v>
      </c>
      <c r="K26" s="58">
        <v>190</v>
      </c>
      <c r="L26" s="59">
        <v>230</v>
      </c>
      <c r="M26" s="60">
        <v>-40</v>
      </c>
      <c r="N26" s="78"/>
    </row>
    <row r="27" spans="1:14" s="61" customFormat="1" ht="11.15" customHeight="1" x14ac:dyDescent="0.25">
      <c r="A27" s="62" t="s">
        <v>35</v>
      </c>
      <c r="B27" s="58">
        <v>20</v>
      </c>
      <c r="C27" s="59">
        <v>50</v>
      </c>
      <c r="D27" s="60">
        <v>-30</v>
      </c>
      <c r="E27" s="58">
        <v>150</v>
      </c>
      <c r="F27" s="59">
        <v>210</v>
      </c>
      <c r="G27" s="60">
        <v>-60</v>
      </c>
      <c r="H27" s="58">
        <v>10</v>
      </c>
      <c r="I27" s="59">
        <v>30</v>
      </c>
      <c r="J27" s="60">
        <v>-10</v>
      </c>
      <c r="K27" s="58">
        <v>180</v>
      </c>
      <c r="L27" s="59">
        <v>290</v>
      </c>
      <c r="M27" s="60">
        <v>-100</v>
      </c>
      <c r="N27" s="78"/>
    </row>
    <row r="28" spans="1:14" s="61" customFormat="1" ht="11.15" customHeight="1" x14ac:dyDescent="0.25">
      <c r="A28" s="62" t="s">
        <v>37</v>
      </c>
      <c r="B28" s="58">
        <v>200</v>
      </c>
      <c r="C28" s="59">
        <v>120</v>
      </c>
      <c r="D28" s="60">
        <v>80</v>
      </c>
      <c r="E28" s="58">
        <v>730</v>
      </c>
      <c r="F28" s="59">
        <v>630</v>
      </c>
      <c r="G28" s="60">
        <v>100</v>
      </c>
      <c r="H28" s="58">
        <v>10</v>
      </c>
      <c r="I28" s="59">
        <v>20</v>
      </c>
      <c r="J28" s="60">
        <v>-10</v>
      </c>
      <c r="K28" s="58">
        <v>950</v>
      </c>
      <c r="L28" s="59">
        <v>770</v>
      </c>
      <c r="M28" s="60">
        <v>180</v>
      </c>
      <c r="N28" s="78"/>
    </row>
    <row r="29" spans="1:14" s="61" customFormat="1" ht="11.15" customHeight="1" x14ac:dyDescent="0.25">
      <c r="A29" s="62" t="s">
        <v>38</v>
      </c>
      <c r="B29" s="58">
        <v>150</v>
      </c>
      <c r="C29" s="59">
        <v>250</v>
      </c>
      <c r="D29" s="60">
        <v>-110</v>
      </c>
      <c r="E29" s="58">
        <v>730</v>
      </c>
      <c r="F29" s="59">
        <v>950</v>
      </c>
      <c r="G29" s="60">
        <v>-220</v>
      </c>
      <c r="H29" s="58">
        <v>30</v>
      </c>
      <c r="I29" s="59">
        <v>60</v>
      </c>
      <c r="J29" s="60">
        <v>-40</v>
      </c>
      <c r="K29" s="58">
        <v>900</v>
      </c>
      <c r="L29" s="59">
        <v>1270</v>
      </c>
      <c r="M29" s="60">
        <v>-360</v>
      </c>
      <c r="N29" s="78"/>
    </row>
    <row r="30" spans="1:14" s="61" customFormat="1" ht="11.15" customHeight="1" x14ac:dyDescent="0.25">
      <c r="A30" s="62" t="s">
        <v>39</v>
      </c>
      <c r="B30" s="58">
        <v>860</v>
      </c>
      <c r="C30" s="59">
        <v>1130</v>
      </c>
      <c r="D30" s="60">
        <v>-260</v>
      </c>
      <c r="E30" s="58">
        <v>2290</v>
      </c>
      <c r="F30" s="59">
        <v>3170</v>
      </c>
      <c r="G30" s="60">
        <v>-880</v>
      </c>
      <c r="H30" s="58">
        <v>80</v>
      </c>
      <c r="I30" s="59">
        <v>140</v>
      </c>
      <c r="J30" s="60">
        <v>-50</v>
      </c>
      <c r="K30" s="58">
        <v>3240</v>
      </c>
      <c r="L30" s="59">
        <v>4430</v>
      </c>
      <c r="M30" s="60">
        <v>-1190</v>
      </c>
      <c r="N30" s="78"/>
    </row>
    <row r="31" spans="1:14" s="61" customFormat="1" ht="11.15" customHeight="1" x14ac:dyDescent="0.25">
      <c r="A31" s="62" t="s">
        <v>40</v>
      </c>
      <c r="B31" s="58">
        <v>460</v>
      </c>
      <c r="C31" s="59">
        <v>990</v>
      </c>
      <c r="D31" s="60">
        <v>-530</v>
      </c>
      <c r="E31" s="58">
        <v>1850</v>
      </c>
      <c r="F31" s="59">
        <v>2650</v>
      </c>
      <c r="G31" s="60">
        <v>-790</v>
      </c>
      <c r="H31" s="58">
        <v>200</v>
      </c>
      <c r="I31" s="59">
        <v>220</v>
      </c>
      <c r="J31" s="60">
        <v>-30</v>
      </c>
      <c r="K31" s="58">
        <v>2510</v>
      </c>
      <c r="L31" s="59">
        <v>3860</v>
      </c>
      <c r="M31" s="60">
        <v>-1350</v>
      </c>
      <c r="N31" s="78"/>
    </row>
    <row r="32" spans="1:14" s="61" customFormat="1" ht="11.15" customHeight="1" x14ac:dyDescent="0.25">
      <c r="A32" s="62" t="s">
        <v>41</v>
      </c>
      <c r="B32" s="58">
        <v>300</v>
      </c>
      <c r="C32" s="59">
        <v>440</v>
      </c>
      <c r="D32" s="60">
        <v>-140</v>
      </c>
      <c r="E32" s="58">
        <v>910</v>
      </c>
      <c r="F32" s="59">
        <v>1160</v>
      </c>
      <c r="G32" s="60">
        <v>-250</v>
      </c>
      <c r="H32" s="58">
        <v>60</v>
      </c>
      <c r="I32" s="59">
        <v>120</v>
      </c>
      <c r="J32" s="60">
        <v>-50</v>
      </c>
      <c r="K32" s="58">
        <v>1270</v>
      </c>
      <c r="L32" s="59">
        <v>1720</v>
      </c>
      <c r="M32" s="60">
        <v>-450</v>
      </c>
      <c r="N32" s="78"/>
    </row>
    <row r="33" spans="1:14" s="61" customFormat="1" ht="11.15" customHeight="1" x14ac:dyDescent="0.25">
      <c r="A33" s="62" t="s">
        <v>42</v>
      </c>
      <c r="B33" s="58">
        <v>150</v>
      </c>
      <c r="C33" s="59">
        <v>150</v>
      </c>
      <c r="D33" s="60">
        <v>10</v>
      </c>
      <c r="E33" s="58">
        <v>650</v>
      </c>
      <c r="F33" s="59">
        <v>580</v>
      </c>
      <c r="G33" s="60">
        <v>70</v>
      </c>
      <c r="H33" s="58">
        <v>10</v>
      </c>
      <c r="I33" s="59">
        <v>10</v>
      </c>
      <c r="J33" s="60">
        <v>0</v>
      </c>
      <c r="K33" s="58">
        <v>810</v>
      </c>
      <c r="L33" s="59">
        <v>740</v>
      </c>
      <c r="M33" s="60">
        <v>70</v>
      </c>
      <c r="N33" s="78"/>
    </row>
    <row r="34" spans="1:14" s="61" customFormat="1" ht="11.15" customHeight="1" x14ac:dyDescent="0.25">
      <c r="A34" s="62" t="s">
        <v>43</v>
      </c>
      <c r="B34" s="58">
        <v>240</v>
      </c>
      <c r="C34" s="59">
        <v>200</v>
      </c>
      <c r="D34" s="60">
        <v>40</v>
      </c>
      <c r="E34" s="58">
        <v>1930</v>
      </c>
      <c r="F34" s="59">
        <v>1820</v>
      </c>
      <c r="G34" s="60">
        <v>110</v>
      </c>
      <c r="H34" s="58">
        <v>20</v>
      </c>
      <c r="I34" s="59">
        <v>60</v>
      </c>
      <c r="J34" s="60">
        <v>-40</v>
      </c>
      <c r="K34" s="58">
        <v>2190</v>
      </c>
      <c r="L34" s="59">
        <v>2080</v>
      </c>
      <c r="M34" s="60">
        <v>110</v>
      </c>
      <c r="N34" s="78"/>
    </row>
    <row r="35" spans="1:14" s="61" customFormat="1" ht="11.15" customHeight="1" x14ac:dyDescent="0.25">
      <c r="A35" s="62" t="s">
        <v>44</v>
      </c>
      <c r="B35" s="58">
        <v>320</v>
      </c>
      <c r="C35" s="59">
        <v>370</v>
      </c>
      <c r="D35" s="60">
        <v>-50</v>
      </c>
      <c r="E35" s="58">
        <v>3010</v>
      </c>
      <c r="F35" s="59">
        <v>2790</v>
      </c>
      <c r="G35" s="60">
        <v>220</v>
      </c>
      <c r="H35" s="58">
        <v>50</v>
      </c>
      <c r="I35" s="59">
        <v>70</v>
      </c>
      <c r="J35" s="60">
        <v>-20</v>
      </c>
      <c r="K35" s="58">
        <v>3380</v>
      </c>
      <c r="L35" s="59">
        <v>3230</v>
      </c>
      <c r="M35" s="60">
        <v>160</v>
      </c>
      <c r="N35" s="78"/>
    </row>
    <row r="36" spans="1:14" s="61" customFormat="1" ht="11.15" customHeight="1" x14ac:dyDescent="0.25">
      <c r="A36" s="62" t="s">
        <v>45</v>
      </c>
      <c r="B36" s="58">
        <v>690</v>
      </c>
      <c r="C36" s="59">
        <v>630</v>
      </c>
      <c r="D36" s="60">
        <v>60</v>
      </c>
      <c r="E36" s="58">
        <v>3980</v>
      </c>
      <c r="F36" s="59">
        <v>4640</v>
      </c>
      <c r="G36" s="60">
        <v>-660</v>
      </c>
      <c r="H36" s="58">
        <v>70</v>
      </c>
      <c r="I36" s="59">
        <v>60</v>
      </c>
      <c r="J36" s="60">
        <v>10</v>
      </c>
      <c r="K36" s="58">
        <v>4740</v>
      </c>
      <c r="L36" s="59">
        <v>5330</v>
      </c>
      <c r="M36" s="60">
        <v>-590</v>
      </c>
      <c r="N36" s="78"/>
    </row>
    <row r="37" spans="1:14" s="61" customFormat="1" ht="11.15" customHeight="1" x14ac:dyDescent="0.25">
      <c r="A37" s="62" t="s">
        <v>46</v>
      </c>
      <c r="B37" s="58">
        <v>60</v>
      </c>
      <c r="C37" s="59">
        <v>50</v>
      </c>
      <c r="D37" s="60">
        <v>10</v>
      </c>
      <c r="E37" s="58">
        <v>460</v>
      </c>
      <c r="F37" s="59">
        <v>390</v>
      </c>
      <c r="G37" s="60">
        <v>60</v>
      </c>
      <c r="H37" s="58">
        <v>20</v>
      </c>
      <c r="I37" s="59">
        <v>20</v>
      </c>
      <c r="J37" s="60">
        <v>10</v>
      </c>
      <c r="K37" s="58">
        <v>540</v>
      </c>
      <c r="L37" s="59">
        <v>460</v>
      </c>
      <c r="M37" s="60">
        <v>80</v>
      </c>
      <c r="N37" s="78"/>
    </row>
    <row r="38" spans="1:14" s="61" customFormat="1" ht="11.15" customHeight="1" x14ac:dyDescent="0.25">
      <c r="A38" s="62" t="s">
        <v>47</v>
      </c>
      <c r="B38" s="58">
        <v>370</v>
      </c>
      <c r="C38" s="59">
        <v>380</v>
      </c>
      <c r="D38" s="60">
        <v>-10</v>
      </c>
      <c r="E38" s="58">
        <v>2330</v>
      </c>
      <c r="F38" s="59">
        <v>2300</v>
      </c>
      <c r="G38" s="60">
        <v>30</v>
      </c>
      <c r="H38" s="58">
        <v>60</v>
      </c>
      <c r="I38" s="59">
        <v>50</v>
      </c>
      <c r="J38" s="60">
        <v>10</v>
      </c>
      <c r="K38" s="58">
        <v>2750</v>
      </c>
      <c r="L38" s="59">
        <v>2730</v>
      </c>
      <c r="M38" s="60">
        <v>20</v>
      </c>
      <c r="N38" s="78"/>
    </row>
    <row r="39" spans="1:14" s="61" customFormat="1" ht="11.15" customHeight="1" x14ac:dyDescent="0.25">
      <c r="A39" s="62" t="s">
        <v>48</v>
      </c>
      <c r="B39" s="58">
        <v>330</v>
      </c>
      <c r="C39" s="59">
        <v>340</v>
      </c>
      <c r="D39" s="60">
        <v>0</v>
      </c>
      <c r="E39" s="58">
        <v>2890</v>
      </c>
      <c r="F39" s="59">
        <v>2800</v>
      </c>
      <c r="G39" s="60">
        <v>100</v>
      </c>
      <c r="H39" s="58">
        <v>50</v>
      </c>
      <c r="I39" s="59">
        <v>110</v>
      </c>
      <c r="J39" s="60">
        <v>-60</v>
      </c>
      <c r="K39" s="58">
        <v>3280</v>
      </c>
      <c r="L39" s="59">
        <v>3250</v>
      </c>
      <c r="M39" s="60">
        <v>30</v>
      </c>
      <c r="N39" s="78"/>
    </row>
    <row r="40" spans="1:14" s="61" customFormat="1" ht="11.15" customHeight="1" x14ac:dyDescent="0.25">
      <c r="A40" s="62" t="s">
        <v>49</v>
      </c>
      <c r="B40" s="58">
        <v>300</v>
      </c>
      <c r="C40" s="59">
        <v>320</v>
      </c>
      <c r="D40" s="60">
        <v>-20</v>
      </c>
      <c r="E40" s="58">
        <v>2060</v>
      </c>
      <c r="F40" s="59">
        <v>2290</v>
      </c>
      <c r="G40" s="60">
        <v>-230</v>
      </c>
      <c r="H40" s="58">
        <v>70</v>
      </c>
      <c r="I40" s="59">
        <v>170</v>
      </c>
      <c r="J40" s="60">
        <v>-100</v>
      </c>
      <c r="K40" s="58">
        <v>2430</v>
      </c>
      <c r="L40" s="59">
        <v>2780</v>
      </c>
      <c r="M40" s="60">
        <v>-350</v>
      </c>
      <c r="N40" s="78"/>
    </row>
    <row r="41" spans="1:14" s="61" customFormat="1" ht="11.15" customHeight="1" x14ac:dyDescent="0.25">
      <c r="A41" s="62" t="s">
        <v>50</v>
      </c>
      <c r="B41" s="58">
        <v>110</v>
      </c>
      <c r="C41" s="59">
        <v>140</v>
      </c>
      <c r="D41" s="60">
        <v>-30</v>
      </c>
      <c r="E41" s="58">
        <v>950</v>
      </c>
      <c r="F41" s="59">
        <v>930</v>
      </c>
      <c r="G41" s="60">
        <v>20</v>
      </c>
      <c r="H41" s="58">
        <v>30</v>
      </c>
      <c r="I41" s="59">
        <v>40</v>
      </c>
      <c r="J41" s="60">
        <v>-10</v>
      </c>
      <c r="K41" s="58">
        <v>1090</v>
      </c>
      <c r="L41" s="59">
        <v>1110</v>
      </c>
      <c r="M41" s="60">
        <v>-30</v>
      </c>
      <c r="N41" s="78"/>
    </row>
    <row r="42" spans="1:14" s="61" customFormat="1" ht="11.15" customHeight="1" x14ac:dyDescent="0.25">
      <c r="A42" s="62" t="s">
        <v>51</v>
      </c>
      <c r="B42" s="58">
        <v>310</v>
      </c>
      <c r="C42" s="59">
        <v>290</v>
      </c>
      <c r="D42" s="60">
        <v>30</v>
      </c>
      <c r="E42" s="58">
        <v>1880</v>
      </c>
      <c r="F42" s="59">
        <v>1740</v>
      </c>
      <c r="G42" s="60">
        <v>140</v>
      </c>
      <c r="H42" s="58">
        <v>30</v>
      </c>
      <c r="I42" s="59">
        <v>40</v>
      </c>
      <c r="J42" s="60">
        <v>-10</v>
      </c>
      <c r="K42" s="58">
        <v>2220</v>
      </c>
      <c r="L42" s="59">
        <v>2070</v>
      </c>
      <c r="M42" s="60">
        <v>160</v>
      </c>
      <c r="N42" s="78"/>
    </row>
    <row r="43" spans="1:14" s="61" customFormat="1" ht="11.15" customHeight="1" x14ac:dyDescent="0.25">
      <c r="A43" s="62" t="s">
        <v>52</v>
      </c>
      <c r="B43" s="58">
        <v>20</v>
      </c>
      <c r="C43" s="59">
        <v>30</v>
      </c>
      <c r="D43" s="60">
        <v>0</v>
      </c>
      <c r="E43" s="58">
        <v>110</v>
      </c>
      <c r="F43" s="59">
        <v>110</v>
      </c>
      <c r="G43" s="60">
        <v>10</v>
      </c>
      <c r="H43" s="58">
        <v>10</v>
      </c>
      <c r="I43" s="59">
        <v>10</v>
      </c>
      <c r="J43" s="60">
        <v>-10</v>
      </c>
      <c r="K43" s="58">
        <v>140</v>
      </c>
      <c r="L43" s="59">
        <v>150</v>
      </c>
      <c r="M43" s="60">
        <v>0</v>
      </c>
      <c r="N43" s="78"/>
    </row>
    <row r="44" spans="1:14" s="61" customFormat="1" ht="11.15" customHeight="1" thickBot="1" x14ac:dyDescent="0.3">
      <c r="A44" s="66" t="s">
        <v>53</v>
      </c>
      <c r="B44" s="63">
        <v>80</v>
      </c>
      <c r="C44" s="64">
        <v>80</v>
      </c>
      <c r="D44" s="65">
        <v>0</v>
      </c>
      <c r="E44" s="63">
        <v>430</v>
      </c>
      <c r="F44" s="64">
        <v>410</v>
      </c>
      <c r="G44" s="65">
        <v>30</v>
      </c>
      <c r="H44" s="63">
        <v>10</v>
      </c>
      <c r="I44" s="64">
        <v>20</v>
      </c>
      <c r="J44" s="65">
        <v>-10</v>
      </c>
      <c r="K44" s="63">
        <v>520</v>
      </c>
      <c r="L44" s="64">
        <v>510</v>
      </c>
      <c r="M44" s="65">
        <v>20</v>
      </c>
      <c r="N44" s="78"/>
    </row>
    <row r="45" spans="1:14" s="61" customFormat="1" ht="11.15" customHeight="1" thickBot="1" x14ac:dyDescent="0.3">
      <c r="A45" s="67" t="s">
        <v>36</v>
      </c>
      <c r="B45" s="68">
        <v>5680</v>
      </c>
      <c r="C45" s="69">
        <v>7060</v>
      </c>
      <c r="D45" s="70">
        <v>-1380</v>
      </c>
      <c r="E45" s="68">
        <v>31320</v>
      </c>
      <c r="F45" s="69">
        <v>34670</v>
      </c>
      <c r="G45" s="70">
        <v>-3350</v>
      </c>
      <c r="H45" s="68">
        <v>1040</v>
      </c>
      <c r="I45" s="69">
        <v>1820</v>
      </c>
      <c r="J45" s="70">
        <v>-780</v>
      </c>
      <c r="K45" s="68">
        <v>38040</v>
      </c>
      <c r="L45" s="69">
        <v>43550</v>
      </c>
      <c r="M45" s="70">
        <v>-5520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20</v>
      </c>
      <c r="C56" s="59">
        <f>-C5</f>
        <v>-10</v>
      </c>
      <c r="D56" s="60">
        <v>0</v>
      </c>
      <c r="E56" s="58">
        <v>130</v>
      </c>
      <c r="F56" s="59">
        <f>-F5</f>
        <v>-130</v>
      </c>
      <c r="G56" s="60">
        <v>0</v>
      </c>
      <c r="H56" s="58">
        <v>10</v>
      </c>
      <c r="I56" s="60">
        <f>-I5</f>
        <v>-10</v>
      </c>
      <c r="J56" s="60">
        <v>0</v>
      </c>
      <c r="K56" s="58">
        <v>150</v>
      </c>
      <c r="L56" s="59">
        <f>-L5</f>
        <v>-160</v>
      </c>
      <c r="M56" s="60">
        <v>-10</v>
      </c>
      <c r="N56" s="78"/>
      <c r="O56" s="48"/>
    </row>
    <row r="57" spans="1:15" hidden="1" x14ac:dyDescent="0.35">
      <c r="A57" s="61" t="s">
        <v>14</v>
      </c>
      <c r="B57" s="58">
        <v>20</v>
      </c>
      <c r="C57" s="59">
        <f t="shared" ref="C57:C95" si="0">-C6</f>
        <v>-30</v>
      </c>
      <c r="D57" s="60">
        <v>-10</v>
      </c>
      <c r="E57" s="58">
        <v>190</v>
      </c>
      <c r="F57" s="59">
        <f t="shared" ref="F57:F95" si="1">-F6</f>
        <v>-160</v>
      </c>
      <c r="G57" s="60">
        <v>40</v>
      </c>
      <c r="H57" s="58">
        <v>0</v>
      </c>
      <c r="I57" s="60">
        <f t="shared" ref="I57:I95" si="2">-I6</f>
        <v>-10</v>
      </c>
      <c r="J57" s="60">
        <v>-10</v>
      </c>
      <c r="K57" s="58">
        <v>220</v>
      </c>
      <c r="L57" s="59">
        <f t="shared" ref="L57:L95" si="3">-L6</f>
        <v>-200</v>
      </c>
      <c r="M57" s="60">
        <v>20</v>
      </c>
      <c r="N57" s="78"/>
      <c r="O57" s="48"/>
    </row>
    <row r="58" spans="1:15" hidden="1" x14ac:dyDescent="0.35">
      <c r="A58" s="61" t="s">
        <v>15</v>
      </c>
      <c r="B58" s="58">
        <v>90</v>
      </c>
      <c r="C58" s="59">
        <f t="shared" si="0"/>
        <v>-30</v>
      </c>
      <c r="D58" s="60">
        <v>70</v>
      </c>
      <c r="E58" s="58">
        <v>340</v>
      </c>
      <c r="F58" s="59">
        <f t="shared" si="1"/>
        <v>-240</v>
      </c>
      <c r="G58" s="60">
        <v>100</v>
      </c>
      <c r="H58" s="58">
        <v>10</v>
      </c>
      <c r="I58" s="60">
        <f t="shared" si="2"/>
        <v>0</v>
      </c>
      <c r="J58" s="60">
        <v>0</v>
      </c>
      <c r="K58" s="58">
        <v>440</v>
      </c>
      <c r="L58" s="59">
        <f t="shared" si="3"/>
        <v>-270</v>
      </c>
      <c r="M58" s="60">
        <v>170</v>
      </c>
      <c r="N58" s="78"/>
      <c r="O58" s="48"/>
    </row>
    <row r="59" spans="1:15" hidden="1" x14ac:dyDescent="0.35">
      <c r="A59" s="61" t="s">
        <v>16</v>
      </c>
      <c r="B59" s="58">
        <v>20</v>
      </c>
      <c r="C59" s="59">
        <f t="shared" si="0"/>
        <v>-40</v>
      </c>
      <c r="D59" s="60">
        <v>-20</v>
      </c>
      <c r="E59" s="58">
        <v>230</v>
      </c>
      <c r="F59" s="59">
        <f t="shared" si="1"/>
        <v>-260</v>
      </c>
      <c r="G59" s="60">
        <v>-30</v>
      </c>
      <c r="H59" s="58">
        <v>20</v>
      </c>
      <c r="I59" s="60">
        <f t="shared" si="2"/>
        <v>-40</v>
      </c>
      <c r="J59" s="60">
        <v>-20</v>
      </c>
      <c r="K59" s="58">
        <v>270</v>
      </c>
      <c r="L59" s="59">
        <f t="shared" si="3"/>
        <v>-340</v>
      </c>
      <c r="M59" s="60">
        <v>-70</v>
      </c>
      <c r="N59" s="78"/>
      <c r="O59" s="48"/>
    </row>
    <row r="60" spans="1:15" hidden="1" x14ac:dyDescent="0.35">
      <c r="A60" s="61" t="s">
        <v>17</v>
      </c>
      <c r="B60" s="58">
        <v>10</v>
      </c>
      <c r="C60" s="59">
        <f t="shared" si="0"/>
        <v>-40</v>
      </c>
      <c r="D60" s="60">
        <v>-20</v>
      </c>
      <c r="E60" s="58">
        <v>100</v>
      </c>
      <c r="F60" s="59">
        <f t="shared" si="1"/>
        <v>-120</v>
      </c>
      <c r="G60" s="60">
        <v>-20</v>
      </c>
      <c r="H60" s="58">
        <v>0</v>
      </c>
      <c r="I60" s="60">
        <f t="shared" si="2"/>
        <v>-10</v>
      </c>
      <c r="J60" s="60">
        <v>-10</v>
      </c>
      <c r="K60" s="58">
        <v>110</v>
      </c>
      <c r="L60" s="59">
        <f t="shared" si="3"/>
        <v>-160</v>
      </c>
      <c r="M60" s="60">
        <v>-50</v>
      </c>
      <c r="N60" s="78"/>
      <c r="O60" s="48"/>
    </row>
    <row r="61" spans="1:15" hidden="1" x14ac:dyDescent="0.35">
      <c r="A61" s="61" t="s">
        <v>18</v>
      </c>
      <c r="B61" s="58">
        <v>30</v>
      </c>
      <c r="C61" s="59">
        <f t="shared" si="0"/>
        <v>-40</v>
      </c>
      <c r="D61" s="60">
        <v>-10</v>
      </c>
      <c r="E61" s="58">
        <v>110</v>
      </c>
      <c r="F61" s="59">
        <f t="shared" si="1"/>
        <v>-150</v>
      </c>
      <c r="G61" s="60">
        <v>-40</v>
      </c>
      <c r="H61" s="58">
        <v>0</v>
      </c>
      <c r="I61" s="60">
        <f t="shared" si="2"/>
        <v>-10</v>
      </c>
      <c r="J61" s="60">
        <v>-10</v>
      </c>
      <c r="K61" s="58">
        <v>140</v>
      </c>
      <c r="L61" s="59">
        <f t="shared" si="3"/>
        <v>-200</v>
      </c>
      <c r="M61" s="60">
        <v>-60</v>
      </c>
      <c r="N61" s="78"/>
      <c r="O61" s="48"/>
    </row>
    <row r="62" spans="1:15" hidden="1" x14ac:dyDescent="0.35">
      <c r="A62" s="61" t="s">
        <v>19</v>
      </c>
      <c r="B62" s="58">
        <v>90</v>
      </c>
      <c r="C62" s="59">
        <f t="shared" si="0"/>
        <v>-130</v>
      </c>
      <c r="D62" s="60">
        <v>-40</v>
      </c>
      <c r="E62" s="58">
        <v>300</v>
      </c>
      <c r="F62" s="59">
        <f t="shared" si="1"/>
        <v>-560</v>
      </c>
      <c r="G62" s="60">
        <v>-260</v>
      </c>
      <c r="H62" s="58">
        <v>30</v>
      </c>
      <c r="I62" s="60">
        <f t="shared" si="2"/>
        <v>-110</v>
      </c>
      <c r="J62" s="60">
        <v>-80</v>
      </c>
      <c r="K62" s="58">
        <v>420</v>
      </c>
      <c r="L62" s="59">
        <f t="shared" si="3"/>
        <v>-810</v>
      </c>
      <c r="M62" s="60">
        <v>-380</v>
      </c>
      <c r="N62" s="78"/>
      <c r="O62" s="48"/>
    </row>
    <row r="63" spans="1:15" hidden="1" x14ac:dyDescent="0.35">
      <c r="A63" s="61" t="s">
        <v>20</v>
      </c>
      <c r="B63" s="58">
        <v>10</v>
      </c>
      <c r="C63" s="59">
        <f t="shared" si="0"/>
        <v>-10</v>
      </c>
      <c r="D63" s="60">
        <v>0</v>
      </c>
      <c r="E63" s="58">
        <v>110</v>
      </c>
      <c r="F63" s="59">
        <f t="shared" si="1"/>
        <v>-120</v>
      </c>
      <c r="G63" s="60">
        <v>-10</v>
      </c>
      <c r="H63" s="58">
        <v>0</v>
      </c>
      <c r="I63" s="60">
        <f t="shared" si="2"/>
        <v>0</v>
      </c>
      <c r="J63" s="60">
        <v>0</v>
      </c>
      <c r="K63" s="58">
        <v>120</v>
      </c>
      <c r="L63" s="59">
        <f t="shared" si="3"/>
        <v>-130</v>
      </c>
      <c r="M63" s="60">
        <v>-10</v>
      </c>
      <c r="N63" s="78"/>
      <c r="O63" s="48"/>
    </row>
    <row r="64" spans="1:15" hidden="1" x14ac:dyDescent="0.35">
      <c r="A64" s="61" t="s">
        <v>21</v>
      </c>
      <c r="B64" s="58">
        <v>10</v>
      </c>
      <c r="C64" s="59">
        <f t="shared" si="0"/>
        <v>-30</v>
      </c>
      <c r="D64" s="60">
        <v>-20</v>
      </c>
      <c r="E64" s="58">
        <v>130</v>
      </c>
      <c r="F64" s="59">
        <f t="shared" si="1"/>
        <v>-140</v>
      </c>
      <c r="G64" s="60">
        <v>-10</v>
      </c>
      <c r="H64" s="58">
        <v>0</v>
      </c>
      <c r="I64" s="60">
        <f t="shared" si="2"/>
        <v>-30</v>
      </c>
      <c r="J64" s="60">
        <v>-20</v>
      </c>
      <c r="K64" s="58">
        <v>140</v>
      </c>
      <c r="L64" s="59">
        <f t="shared" si="3"/>
        <v>-190</v>
      </c>
      <c r="M64" s="60">
        <v>-50</v>
      </c>
      <c r="N64" s="78"/>
      <c r="O64" s="48"/>
    </row>
    <row r="65" spans="1:15" hidden="1" x14ac:dyDescent="0.35">
      <c r="A65" s="61" t="s">
        <v>22</v>
      </c>
      <c r="B65" s="58">
        <v>20</v>
      </c>
      <c r="C65" s="59">
        <f t="shared" si="0"/>
        <v>-30</v>
      </c>
      <c r="D65" s="60">
        <v>0</v>
      </c>
      <c r="E65" s="58">
        <v>140</v>
      </c>
      <c r="F65" s="59">
        <f t="shared" si="1"/>
        <v>-160</v>
      </c>
      <c r="G65" s="60">
        <v>-20</v>
      </c>
      <c r="H65" s="58">
        <v>10</v>
      </c>
      <c r="I65" s="60">
        <f t="shared" si="2"/>
        <v>-10</v>
      </c>
      <c r="J65" s="60">
        <v>0</v>
      </c>
      <c r="K65" s="58">
        <v>170</v>
      </c>
      <c r="L65" s="59">
        <f t="shared" si="3"/>
        <v>-190</v>
      </c>
      <c r="M65" s="60">
        <v>-20</v>
      </c>
      <c r="N65" s="78"/>
      <c r="O65" s="48"/>
    </row>
    <row r="66" spans="1:15" hidden="1" x14ac:dyDescent="0.35">
      <c r="A66" s="61" t="s">
        <v>23</v>
      </c>
      <c r="B66" s="58">
        <v>0</v>
      </c>
      <c r="C66" s="59">
        <f t="shared" si="0"/>
        <v>-10</v>
      </c>
      <c r="D66" s="60">
        <v>0</v>
      </c>
      <c r="E66" s="58">
        <v>50</v>
      </c>
      <c r="F66" s="59">
        <f t="shared" si="1"/>
        <v>-30</v>
      </c>
      <c r="G66" s="60">
        <v>20</v>
      </c>
      <c r="H66" s="58">
        <v>0</v>
      </c>
      <c r="I66" s="60">
        <f t="shared" si="2"/>
        <v>0</v>
      </c>
      <c r="J66" s="60">
        <v>0</v>
      </c>
      <c r="K66" s="58">
        <v>60</v>
      </c>
      <c r="L66" s="59">
        <f t="shared" si="3"/>
        <v>-40</v>
      </c>
      <c r="M66" s="60">
        <v>20</v>
      </c>
      <c r="N66" s="78"/>
      <c r="O66" s="48"/>
    </row>
    <row r="67" spans="1:15" hidden="1" x14ac:dyDescent="0.35">
      <c r="A67" s="61" t="s">
        <v>24</v>
      </c>
      <c r="B67" s="58">
        <v>60</v>
      </c>
      <c r="C67" s="59">
        <f t="shared" si="0"/>
        <v>-70</v>
      </c>
      <c r="D67" s="60">
        <v>-10</v>
      </c>
      <c r="E67" s="58">
        <v>200</v>
      </c>
      <c r="F67" s="59">
        <f t="shared" si="1"/>
        <v>-320</v>
      </c>
      <c r="G67" s="60">
        <v>-120</v>
      </c>
      <c r="H67" s="58">
        <v>10</v>
      </c>
      <c r="I67" s="60">
        <f t="shared" si="2"/>
        <v>-40</v>
      </c>
      <c r="J67" s="60">
        <v>-20</v>
      </c>
      <c r="K67" s="58">
        <v>270</v>
      </c>
      <c r="L67" s="59">
        <f t="shared" si="3"/>
        <v>-430</v>
      </c>
      <c r="M67" s="60">
        <v>-160</v>
      </c>
      <c r="N67" s="78"/>
      <c r="O67" s="48"/>
    </row>
    <row r="68" spans="1:15" hidden="1" x14ac:dyDescent="0.35">
      <c r="A68" s="61" t="s">
        <v>25</v>
      </c>
      <c r="B68" s="58">
        <v>40</v>
      </c>
      <c r="C68" s="59">
        <f t="shared" si="0"/>
        <v>-80</v>
      </c>
      <c r="D68" s="60">
        <v>-30</v>
      </c>
      <c r="E68" s="58">
        <v>190</v>
      </c>
      <c r="F68" s="59">
        <f t="shared" si="1"/>
        <v>-300</v>
      </c>
      <c r="G68" s="60">
        <v>-110</v>
      </c>
      <c r="H68" s="58">
        <v>10</v>
      </c>
      <c r="I68" s="60">
        <f t="shared" si="2"/>
        <v>-50</v>
      </c>
      <c r="J68" s="60">
        <v>-30</v>
      </c>
      <c r="K68" s="58">
        <v>250</v>
      </c>
      <c r="L68" s="59">
        <f t="shared" si="3"/>
        <v>-430</v>
      </c>
      <c r="M68" s="60">
        <v>-180</v>
      </c>
      <c r="N68" s="78"/>
      <c r="O68" s="48"/>
    </row>
    <row r="69" spans="1:15" hidden="1" x14ac:dyDescent="0.35">
      <c r="A69" s="61" t="s">
        <v>26</v>
      </c>
      <c r="B69" s="58">
        <v>10</v>
      </c>
      <c r="C69" s="59">
        <f t="shared" si="0"/>
        <v>-30</v>
      </c>
      <c r="D69" s="60">
        <v>-20</v>
      </c>
      <c r="E69" s="58">
        <v>130</v>
      </c>
      <c r="F69" s="59">
        <f t="shared" si="1"/>
        <v>-130</v>
      </c>
      <c r="G69" s="60">
        <v>0</v>
      </c>
      <c r="H69" s="58">
        <v>0</v>
      </c>
      <c r="I69" s="60">
        <f t="shared" si="2"/>
        <v>0</v>
      </c>
      <c r="J69" s="60">
        <v>0</v>
      </c>
      <c r="K69" s="58">
        <v>150</v>
      </c>
      <c r="L69" s="59">
        <f t="shared" si="3"/>
        <v>-160</v>
      </c>
      <c r="M69" s="60">
        <v>-10</v>
      </c>
      <c r="N69" s="78"/>
      <c r="O69" s="48"/>
    </row>
    <row r="70" spans="1:15" hidden="1" x14ac:dyDescent="0.35">
      <c r="A70" s="61" t="s">
        <v>27</v>
      </c>
      <c r="B70" s="58">
        <v>20</v>
      </c>
      <c r="C70" s="59">
        <f t="shared" si="0"/>
        <v>-30</v>
      </c>
      <c r="D70" s="60">
        <v>-10</v>
      </c>
      <c r="E70" s="58">
        <v>100</v>
      </c>
      <c r="F70" s="59">
        <f t="shared" si="1"/>
        <v>-110</v>
      </c>
      <c r="G70" s="60">
        <v>-20</v>
      </c>
      <c r="H70" s="58">
        <v>0</v>
      </c>
      <c r="I70" s="60">
        <f t="shared" si="2"/>
        <v>0</v>
      </c>
      <c r="J70" s="60">
        <v>0</v>
      </c>
      <c r="K70" s="58">
        <v>120</v>
      </c>
      <c r="L70" s="59">
        <f t="shared" si="3"/>
        <v>-140</v>
      </c>
      <c r="M70" s="60">
        <v>-30</v>
      </c>
      <c r="N70" s="78"/>
      <c r="O70" s="48"/>
    </row>
    <row r="71" spans="1:15" hidden="1" x14ac:dyDescent="0.35">
      <c r="A71" s="61" t="s">
        <v>28</v>
      </c>
      <c r="B71" s="58">
        <v>10</v>
      </c>
      <c r="C71" s="59">
        <f t="shared" si="0"/>
        <v>-50</v>
      </c>
      <c r="D71" s="60">
        <v>-40</v>
      </c>
      <c r="E71" s="58">
        <v>140</v>
      </c>
      <c r="F71" s="59">
        <f t="shared" si="1"/>
        <v>-260</v>
      </c>
      <c r="G71" s="60">
        <v>-110</v>
      </c>
      <c r="H71" s="58">
        <v>10</v>
      </c>
      <c r="I71" s="60">
        <f t="shared" si="2"/>
        <v>-40</v>
      </c>
      <c r="J71" s="60">
        <v>-30</v>
      </c>
      <c r="K71" s="58">
        <v>170</v>
      </c>
      <c r="L71" s="59">
        <f t="shared" si="3"/>
        <v>-340</v>
      </c>
      <c r="M71" s="60">
        <v>-180</v>
      </c>
      <c r="N71" s="78"/>
      <c r="O71" s="48"/>
    </row>
    <row r="72" spans="1:15" hidden="1" x14ac:dyDescent="0.35">
      <c r="A72" s="61" t="s">
        <v>29</v>
      </c>
      <c r="B72" s="58">
        <v>20</v>
      </c>
      <c r="C72" s="59">
        <f t="shared" si="0"/>
        <v>-30</v>
      </c>
      <c r="D72" s="60">
        <v>-10</v>
      </c>
      <c r="E72" s="58">
        <v>210</v>
      </c>
      <c r="F72" s="59">
        <f t="shared" si="1"/>
        <v>-260</v>
      </c>
      <c r="G72" s="60">
        <v>-50</v>
      </c>
      <c r="H72" s="58">
        <v>10</v>
      </c>
      <c r="I72" s="60">
        <f t="shared" si="2"/>
        <v>0</v>
      </c>
      <c r="J72" s="60">
        <v>0</v>
      </c>
      <c r="K72" s="58">
        <v>240</v>
      </c>
      <c r="L72" s="59">
        <f t="shared" si="3"/>
        <v>-290</v>
      </c>
      <c r="M72" s="60">
        <v>-50</v>
      </c>
      <c r="N72" s="78"/>
      <c r="O72" s="48"/>
    </row>
    <row r="73" spans="1:15" hidden="1" x14ac:dyDescent="0.35">
      <c r="A73" s="61" t="s">
        <v>30</v>
      </c>
      <c r="B73" s="58">
        <v>100</v>
      </c>
      <c r="C73" s="59">
        <f t="shared" si="0"/>
        <v>-260</v>
      </c>
      <c r="D73" s="60">
        <v>-160</v>
      </c>
      <c r="E73" s="58">
        <v>500</v>
      </c>
      <c r="F73" s="59">
        <f t="shared" si="1"/>
        <v>-880</v>
      </c>
      <c r="G73" s="60">
        <v>-380</v>
      </c>
      <c r="H73" s="58">
        <v>50</v>
      </c>
      <c r="I73" s="60">
        <f t="shared" si="2"/>
        <v>-140</v>
      </c>
      <c r="J73" s="60">
        <v>-90</v>
      </c>
      <c r="K73" s="58">
        <v>650</v>
      </c>
      <c r="L73" s="59">
        <f t="shared" si="3"/>
        <v>-1280</v>
      </c>
      <c r="M73" s="60">
        <v>-630</v>
      </c>
      <c r="N73" s="78"/>
      <c r="O73" s="48"/>
    </row>
    <row r="74" spans="1:15" hidden="1" x14ac:dyDescent="0.35">
      <c r="A74" s="61" t="s">
        <v>31</v>
      </c>
      <c r="B74" s="58">
        <v>10</v>
      </c>
      <c r="C74" s="59">
        <f t="shared" si="0"/>
        <v>-20</v>
      </c>
      <c r="D74" s="60">
        <v>-10</v>
      </c>
      <c r="E74" s="58">
        <v>70</v>
      </c>
      <c r="F74" s="59">
        <f t="shared" si="1"/>
        <v>-110</v>
      </c>
      <c r="G74" s="60">
        <v>-40</v>
      </c>
      <c r="H74" s="58">
        <v>10</v>
      </c>
      <c r="I74" s="60">
        <f t="shared" si="2"/>
        <v>-10</v>
      </c>
      <c r="J74" s="60">
        <v>0</v>
      </c>
      <c r="K74" s="58">
        <v>90</v>
      </c>
      <c r="L74" s="59">
        <f t="shared" si="3"/>
        <v>-140</v>
      </c>
      <c r="M74" s="60">
        <v>-50</v>
      </c>
      <c r="N74" s="78"/>
      <c r="O74" s="48"/>
    </row>
    <row r="75" spans="1:15" hidden="1" x14ac:dyDescent="0.35">
      <c r="A75" s="61" t="s">
        <v>32</v>
      </c>
      <c r="B75" s="58">
        <v>50</v>
      </c>
      <c r="C75" s="59">
        <f t="shared" si="0"/>
        <v>-80</v>
      </c>
      <c r="D75" s="60">
        <v>-20</v>
      </c>
      <c r="E75" s="58">
        <v>240</v>
      </c>
      <c r="F75" s="59">
        <f t="shared" si="1"/>
        <v>-300</v>
      </c>
      <c r="G75" s="60">
        <v>-60</v>
      </c>
      <c r="H75" s="58">
        <v>20</v>
      </c>
      <c r="I75" s="60">
        <f t="shared" si="2"/>
        <v>-30</v>
      </c>
      <c r="J75" s="60">
        <v>-10</v>
      </c>
      <c r="K75" s="58">
        <v>310</v>
      </c>
      <c r="L75" s="59">
        <f t="shared" si="3"/>
        <v>-410</v>
      </c>
      <c r="M75" s="60">
        <v>-90</v>
      </c>
      <c r="N75" s="78"/>
      <c r="O75" s="48"/>
    </row>
    <row r="76" spans="1:15" hidden="1" x14ac:dyDescent="0.35">
      <c r="A76" s="61" t="s">
        <v>33</v>
      </c>
      <c r="B76" s="58">
        <v>20</v>
      </c>
      <c r="C76" s="59">
        <f t="shared" si="0"/>
        <v>-30</v>
      </c>
      <c r="D76" s="60">
        <v>-10</v>
      </c>
      <c r="E76" s="58">
        <v>180</v>
      </c>
      <c r="F76" s="59">
        <f t="shared" si="1"/>
        <v>-210</v>
      </c>
      <c r="G76" s="60">
        <v>-30</v>
      </c>
      <c r="H76" s="58">
        <v>0</v>
      </c>
      <c r="I76" s="60">
        <f t="shared" si="2"/>
        <v>-10</v>
      </c>
      <c r="J76" s="60">
        <v>-10</v>
      </c>
      <c r="K76" s="58">
        <v>200</v>
      </c>
      <c r="L76" s="59">
        <f t="shared" si="3"/>
        <v>-240</v>
      </c>
      <c r="M76" s="60">
        <v>-50</v>
      </c>
      <c r="N76" s="78"/>
      <c r="O76" s="48"/>
    </row>
    <row r="77" spans="1:15" hidden="1" x14ac:dyDescent="0.35">
      <c r="A77" s="61" t="s">
        <v>34</v>
      </c>
      <c r="B77" s="58">
        <v>20</v>
      </c>
      <c r="C77" s="59">
        <f t="shared" si="0"/>
        <v>-40</v>
      </c>
      <c r="D77" s="60">
        <v>-20</v>
      </c>
      <c r="E77" s="58">
        <v>160</v>
      </c>
      <c r="F77" s="59">
        <f t="shared" si="1"/>
        <v>-160</v>
      </c>
      <c r="G77" s="60">
        <v>0</v>
      </c>
      <c r="H77" s="58">
        <v>10</v>
      </c>
      <c r="I77" s="60">
        <f t="shared" si="2"/>
        <v>-30</v>
      </c>
      <c r="J77" s="60">
        <v>-20</v>
      </c>
      <c r="K77" s="58">
        <v>190</v>
      </c>
      <c r="L77" s="59">
        <f t="shared" si="3"/>
        <v>-230</v>
      </c>
      <c r="M77" s="60">
        <v>-40</v>
      </c>
      <c r="N77" s="78"/>
      <c r="O77" s="48"/>
    </row>
    <row r="78" spans="1:15" hidden="1" x14ac:dyDescent="0.35">
      <c r="A78" s="61" t="s">
        <v>35</v>
      </c>
      <c r="B78" s="58">
        <v>20</v>
      </c>
      <c r="C78" s="59">
        <f t="shared" si="0"/>
        <v>-50</v>
      </c>
      <c r="D78" s="60">
        <v>-30</v>
      </c>
      <c r="E78" s="58">
        <v>150</v>
      </c>
      <c r="F78" s="59">
        <f t="shared" si="1"/>
        <v>-210</v>
      </c>
      <c r="G78" s="60">
        <v>-60</v>
      </c>
      <c r="H78" s="58">
        <v>10</v>
      </c>
      <c r="I78" s="60">
        <f t="shared" si="2"/>
        <v>-30</v>
      </c>
      <c r="J78" s="60">
        <v>-10</v>
      </c>
      <c r="K78" s="58">
        <v>180</v>
      </c>
      <c r="L78" s="59">
        <f t="shared" si="3"/>
        <v>-290</v>
      </c>
      <c r="M78" s="60">
        <v>-100</v>
      </c>
      <c r="N78" s="78"/>
      <c r="O78" s="48"/>
    </row>
    <row r="79" spans="1:15" hidden="1" x14ac:dyDescent="0.35">
      <c r="A79" s="61" t="s">
        <v>37</v>
      </c>
      <c r="B79" s="58">
        <v>200</v>
      </c>
      <c r="C79" s="59">
        <f t="shared" si="0"/>
        <v>-120</v>
      </c>
      <c r="D79" s="60">
        <v>80</v>
      </c>
      <c r="E79" s="58">
        <v>730</v>
      </c>
      <c r="F79" s="59">
        <f t="shared" si="1"/>
        <v>-630</v>
      </c>
      <c r="G79" s="60">
        <v>100</v>
      </c>
      <c r="H79" s="58">
        <v>10</v>
      </c>
      <c r="I79" s="60">
        <f t="shared" si="2"/>
        <v>-20</v>
      </c>
      <c r="J79" s="60">
        <v>-10</v>
      </c>
      <c r="K79" s="58">
        <v>950</v>
      </c>
      <c r="L79" s="59">
        <f t="shared" si="3"/>
        <v>-770</v>
      </c>
      <c r="M79" s="60">
        <v>180</v>
      </c>
      <c r="N79" s="78"/>
      <c r="O79" s="48"/>
    </row>
    <row r="80" spans="1:15" hidden="1" x14ac:dyDescent="0.35">
      <c r="A80" s="61" t="s">
        <v>38</v>
      </c>
      <c r="B80" s="58">
        <v>150</v>
      </c>
      <c r="C80" s="59">
        <f t="shared" si="0"/>
        <v>-250</v>
      </c>
      <c r="D80" s="60">
        <v>-110</v>
      </c>
      <c r="E80" s="58">
        <v>730</v>
      </c>
      <c r="F80" s="59">
        <f t="shared" si="1"/>
        <v>-950</v>
      </c>
      <c r="G80" s="60">
        <v>-220</v>
      </c>
      <c r="H80" s="58">
        <v>30</v>
      </c>
      <c r="I80" s="60">
        <f t="shared" si="2"/>
        <v>-60</v>
      </c>
      <c r="J80" s="60">
        <v>-40</v>
      </c>
      <c r="K80" s="58">
        <v>900</v>
      </c>
      <c r="L80" s="59">
        <f t="shared" si="3"/>
        <v>-1270</v>
      </c>
      <c r="M80" s="60">
        <v>-360</v>
      </c>
      <c r="N80" s="78"/>
      <c r="O80" s="48"/>
    </row>
    <row r="81" spans="1:15" hidden="1" x14ac:dyDescent="0.35">
      <c r="A81" s="61" t="s">
        <v>39</v>
      </c>
      <c r="B81" s="58">
        <v>860</v>
      </c>
      <c r="C81" s="59">
        <f t="shared" si="0"/>
        <v>-1130</v>
      </c>
      <c r="D81" s="60">
        <v>-260</v>
      </c>
      <c r="E81" s="58">
        <v>2290</v>
      </c>
      <c r="F81" s="59">
        <f t="shared" si="1"/>
        <v>-3170</v>
      </c>
      <c r="G81" s="60">
        <v>-880</v>
      </c>
      <c r="H81" s="58">
        <v>80</v>
      </c>
      <c r="I81" s="60">
        <f t="shared" si="2"/>
        <v>-140</v>
      </c>
      <c r="J81" s="60">
        <v>-50</v>
      </c>
      <c r="K81" s="58">
        <v>3240</v>
      </c>
      <c r="L81" s="59">
        <f t="shared" si="3"/>
        <v>-4430</v>
      </c>
      <c r="M81" s="60">
        <v>-1190</v>
      </c>
      <c r="N81" s="78"/>
      <c r="O81" s="48"/>
    </row>
    <row r="82" spans="1:15" hidden="1" x14ac:dyDescent="0.35">
      <c r="A82" s="61" t="s">
        <v>40</v>
      </c>
      <c r="B82" s="58">
        <v>460</v>
      </c>
      <c r="C82" s="59">
        <f t="shared" si="0"/>
        <v>-990</v>
      </c>
      <c r="D82" s="60">
        <v>-530</v>
      </c>
      <c r="E82" s="58">
        <v>1850</v>
      </c>
      <c r="F82" s="59">
        <f t="shared" si="1"/>
        <v>-2650</v>
      </c>
      <c r="G82" s="60">
        <v>-790</v>
      </c>
      <c r="H82" s="58">
        <v>200</v>
      </c>
      <c r="I82" s="60">
        <f t="shared" si="2"/>
        <v>-220</v>
      </c>
      <c r="J82" s="60">
        <v>-30</v>
      </c>
      <c r="K82" s="58">
        <v>2510</v>
      </c>
      <c r="L82" s="59">
        <f t="shared" si="3"/>
        <v>-3860</v>
      </c>
      <c r="M82" s="60">
        <v>-1350</v>
      </c>
      <c r="N82" s="78"/>
      <c r="O82" s="48"/>
    </row>
    <row r="83" spans="1:15" hidden="1" x14ac:dyDescent="0.35">
      <c r="A83" s="61" t="s">
        <v>41</v>
      </c>
      <c r="B83" s="58">
        <v>300</v>
      </c>
      <c r="C83" s="59">
        <f t="shared" si="0"/>
        <v>-440</v>
      </c>
      <c r="D83" s="60">
        <v>-140</v>
      </c>
      <c r="E83" s="58">
        <v>910</v>
      </c>
      <c r="F83" s="59">
        <f t="shared" si="1"/>
        <v>-1160</v>
      </c>
      <c r="G83" s="60">
        <v>-250</v>
      </c>
      <c r="H83" s="58">
        <v>60</v>
      </c>
      <c r="I83" s="60">
        <f t="shared" si="2"/>
        <v>-120</v>
      </c>
      <c r="J83" s="60">
        <v>-50</v>
      </c>
      <c r="K83" s="58">
        <v>1270</v>
      </c>
      <c r="L83" s="59">
        <f t="shared" si="3"/>
        <v>-1720</v>
      </c>
      <c r="M83" s="60">
        <v>-450</v>
      </c>
      <c r="N83" s="78"/>
      <c r="O83" s="48"/>
    </row>
    <row r="84" spans="1:15" hidden="1" x14ac:dyDescent="0.35">
      <c r="A84" s="61" t="s">
        <v>42</v>
      </c>
      <c r="B84" s="58">
        <v>150</v>
      </c>
      <c r="C84" s="59">
        <f t="shared" si="0"/>
        <v>-150</v>
      </c>
      <c r="D84" s="60">
        <v>10</v>
      </c>
      <c r="E84" s="58">
        <v>650</v>
      </c>
      <c r="F84" s="59">
        <f t="shared" si="1"/>
        <v>-580</v>
      </c>
      <c r="G84" s="60">
        <v>70</v>
      </c>
      <c r="H84" s="58">
        <v>10</v>
      </c>
      <c r="I84" s="60">
        <f t="shared" si="2"/>
        <v>-10</v>
      </c>
      <c r="J84" s="60">
        <v>0</v>
      </c>
      <c r="K84" s="58">
        <v>810</v>
      </c>
      <c r="L84" s="59">
        <f t="shared" si="3"/>
        <v>-740</v>
      </c>
      <c r="M84" s="60">
        <v>70</v>
      </c>
      <c r="N84" s="78"/>
      <c r="O84" s="48"/>
    </row>
    <row r="85" spans="1:15" hidden="1" x14ac:dyDescent="0.35">
      <c r="A85" s="61" t="s">
        <v>43</v>
      </c>
      <c r="B85" s="58">
        <v>240</v>
      </c>
      <c r="C85" s="59">
        <f t="shared" si="0"/>
        <v>-200</v>
      </c>
      <c r="D85" s="60">
        <v>40</v>
      </c>
      <c r="E85" s="58">
        <v>1930</v>
      </c>
      <c r="F85" s="59">
        <f t="shared" si="1"/>
        <v>-1820</v>
      </c>
      <c r="G85" s="60">
        <v>110</v>
      </c>
      <c r="H85" s="58">
        <v>20</v>
      </c>
      <c r="I85" s="60">
        <f t="shared" si="2"/>
        <v>-60</v>
      </c>
      <c r="J85" s="60">
        <v>-40</v>
      </c>
      <c r="K85" s="58">
        <v>2190</v>
      </c>
      <c r="L85" s="59">
        <f t="shared" si="3"/>
        <v>-2080</v>
      </c>
      <c r="M85" s="60">
        <v>110</v>
      </c>
      <c r="N85" s="78"/>
      <c r="O85" s="48"/>
    </row>
    <row r="86" spans="1:15" hidden="1" x14ac:dyDescent="0.35">
      <c r="A86" s="61" t="s">
        <v>44</v>
      </c>
      <c r="B86" s="58">
        <v>320</v>
      </c>
      <c r="C86" s="59">
        <f t="shared" si="0"/>
        <v>-370</v>
      </c>
      <c r="D86" s="60">
        <v>-50</v>
      </c>
      <c r="E86" s="58">
        <v>3010</v>
      </c>
      <c r="F86" s="59">
        <f t="shared" si="1"/>
        <v>-2790</v>
      </c>
      <c r="G86" s="60">
        <v>220</v>
      </c>
      <c r="H86" s="58">
        <v>50</v>
      </c>
      <c r="I86" s="60">
        <f t="shared" si="2"/>
        <v>-70</v>
      </c>
      <c r="J86" s="60">
        <v>-20</v>
      </c>
      <c r="K86" s="58">
        <v>3380</v>
      </c>
      <c r="L86" s="59">
        <f t="shared" si="3"/>
        <v>-3230</v>
      </c>
      <c r="M86" s="60">
        <v>160</v>
      </c>
      <c r="N86" s="78"/>
      <c r="O86" s="48"/>
    </row>
    <row r="87" spans="1:15" hidden="1" x14ac:dyDescent="0.35">
      <c r="A87" s="61" t="s">
        <v>45</v>
      </c>
      <c r="B87" s="58">
        <v>690</v>
      </c>
      <c r="C87" s="59">
        <f t="shared" si="0"/>
        <v>-630</v>
      </c>
      <c r="D87" s="60">
        <v>60</v>
      </c>
      <c r="E87" s="58">
        <v>3980</v>
      </c>
      <c r="F87" s="59">
        <f t="shared" si="1"/>
        <v>-4640</v>
      </c>
      <c r="G87" s="60">
        <v>-660</v>
      </c>
      <c r="H87" s="58">
        <v>70</v>
      </c>
      <c r="I87" s="60">
        <f t="shared" si="2"/>
        <v>-60</v>
      </c>
      <c r="J87" s="60">
        <v>10</v>
      </c>
      <c r="K87" s="58">
        <v>4740</v>
      </c>
      <c r="L87" s="59">
        <f t="shared" si="3"/>
        <v>-5330</v>
      </c>
      <c r="M87" s="60">
        <v>-590</v>
      </c>
      <c r="N87" s="78"/>
      <c r="O87" s="48"/>
    </row>
    <row r="88" spans="1:15" hidden="1" x14ac:dyDescent="0.35">
      <c r="A88" s="61" t="s">
        <v>46</v>
      </c>
      <c r="B88" s="58">
        <v>60</v>
      </c>
      <c r="C88" s="59">
        <f t="shared" si="0"/>
        <v>-50</v>
      </c>
      <c r="D88" s="60">
        <v>10</v>
      </c>
      <c r="E88" s="58">
        <v>460</v>
      </c>
      <c r="F88" s="59">
        <f t="shared" si="1"/>
        <v>-390</v>
      </c>
      <c r="G88" s="60">
        <v>60</v>
      </c>
      <c r="H88" s="58">
        <v>20</v>
      </c>
      <c r="I88" s="60">
        <f t="shared" si="2"/>
        <v>-20</v>
      </c>
      <c r="J88" s="60">
        <v>10</v>
      </c>
      <c r="K88" s="58">
        <v>540</v>
      </c>
      <c r="L88" s="59">
        <f t="shared" si="3"/>
        <v>-460</v>
      </c>
      <c r="M88" s="60">
        <v>80</v>
      </c>
      <c r="N88" s="78"/>
      <c r="O88" s="48"/>
    </row>
    <row r="89" spans="1:15" hidden="1" x14ac:dyDescent="0.35">
      <c r="A89" s="61" t="s">
        <v>47</v>
      </c>
      <c r="B89" s="58">
        <v>370</v>
      </c>
      <c r="C89" s="59">
        <f t="shared" si="0"/>
        <v>-380</v>
      </c>
      <c r="D89" s="60">
        <v>-10</v>
      </c>
      <c r="E89" s="58">
        <v>2330</v>
      </c>
      <c r="F89" s="59">
        <f t="shared" si="1"/>
        <v>-2300</v>
      </c>
      <c r="G89" s="60">
        <v>30</v>
      </c>
      <c r="H89" s="58">
        <v>60</v>
      </c>
      <c r="I89" s="60">
        <f t="shared" si="2"/>
        <v>-50</v>
      </c>
      <c r="J89" s="60">
        <v>10</v>
      </c>
      <c r="K89" s="58">
        <v>2750</v>
      </c>
      <c r="L89" s="59">
        <f t="shared" si="3"/>
        <v>-2730</v>
      </c>
      <c r="M89" s="60">
        <v>20</v>
      </c>
      <c r="N89" s="78"/>
      <c r="O89" s="48"/>
    </row>
    <row r="90" spans="1:15" hidden="1" x14ac:dyDescent="0.35">
      <c r="A90" s="61" t="s">
        <v>48</v>
      </c>
      <c r="B90" s="58">
        <v>330</v>
      </c>
      <c r="C90" s="59">
        <f t="shared" si="0"/>
        <v>-340</v>
      </c>
      <c r="D90" s="60">
        <v>0</v>
      </c>
      <c r="E90" s="58">
        <v>2890</v>
      </c>
      <c r="F90" s="59">
        <f t="shared" si="1"/>
        <v>-2800</v>
      </c>
      <c r="G90" s="60">
        <v>100</v>
      </c>
      <c r="H90" s="58">
        <v>50</v>
      </c>
      <c r="I90" s="60">
        <f t="shared" si="2"/>
        <v>-110</v>
      </c>
      <c r="J90" s="60">
        <v>-60</v>
      </c>
      <c r="K90" s="58">
        <v>3280</v>
      </c>
      <c r="L90" s="59">
        <f t="shared" si="3"/>
        <v>-3250</v>
      </c>
      <c r="M90" s="60">
        <v>30</v>
      </c>
      <c r="N90" s="78"/>
      <c r="O90" s="48"/>
    </row>
    <row r="91" spans="1:15" hidden="1" x14ac:dyDescent="0.35">
      <c r="A91" s="61" t="s">
        <v>49</v>
      </c>
      <c r="B91" s="58">
        <v>300</v>
      </c>
      <c r="C91" s="59">
        <f t="shared" si="0"/>
        <v>-320</v>
      </c>
      <c r="D91" s="60">
        <v>-20</v>
      </c>
      <c r="E91" s="58">
        <v>2060</v>
      </c>
      <c r="F91" s="59">
        <f t="shared" si="1"/>
        <v>-2290</v>
      </c>
      <c r="G91" s="60">
        <v>-230</v>
      </c>
      <c r="H91" s="58">
        <v>70</v>
      </c>
      <c r="I91" s="60">
        <f t="shared" si="2"/>
        <v>-170</v>
      </c>
      <c r="J91" s="60">
        <v>-100</v>
      </c>
      <c r="K91" s="58">
        <v>2430</v>
      </c>
      <c r="L91" s="59">
        <f t="shared" si="3"/>
        <v>-2780</v>
      </c>
      <c r="M91" s="60">
        <v>-350</v>
      </c>
      <c r="N91" s="78"/>
      <c r="O91" s="48"/>
    </row>
    <row r="92" spans="1:15" hidden="1" x14ac:dyDescent="0.35">
      <c r="A92" s="61" t="s">
        <v>50</v>
      </c>
      <c r="B92" s="58">
        <v>110</v>
      </c>
      <c r="C92" s="59">
        <f t="shared" si="0"/>
        <v>-140</v>
      </c>
      <c r="D92" s="60">
        <v>-30</v>
      </c>
      <c r="E92" s="58">
        <v>950</v>
      </c>
      <c r="F92" s="59">
        <f t="shared" si="1"/>
        <v>-930</v>
      </c>
      <c r="G92" s="60">
        <v>20</v>
      </c>
      <c r="H92" s="58">
        <v>30</v>
      </c>
      <c r="I92" s="60">
        <f t="shared" si="2"/>
        <v>-40</v>
      </c>
      <c r="J92" s="60">
        <v>-10</v>
      </c>
      <c r="K92" s="58">
        <v>1090</v>
      </c>
      <c r="L92" s="59">
        <f t="shared" si="3"/>
        <v>-1110</v>
      </c>
      <c r="M92" s="60">
        <v>-30</v>
      </c>
      <c r="N92" s="78"/>
      <c r="O92" s="48"/>
    </row>
    <row r="93" spans="1:15" hidden="1" x14ac:dyDescent="0.35">
      <c r="A93" s="61" t="s">
        <v>51</v>
      </c>
      <c r="B93" s="58">
        <v>310</v>
      </c>
      <c r="C93" s="59">
        <f t="shared" si="0"/>
        <v>-290</v>
      </c>
      <c r="D93" s="60">
        <v>30</v>
      </c>
      <c r="E93" s="58">
        <v>1880</v>
      </c>
      <c r="F93" s="59">
        <f t="shared" si="1"/>
        <v>-1740</v>
      </c>
      <c r="G93" s="60">
        <v>140</v>
      </c>
      <c r="H93" s="58">
        <v>30</v>
      </c>
      <c r="I93" s="60">
        <f t="shared" si="2"/>
        <v>-40</v>
      </c>
      <c r="J93" s="60">
        <v>-10</v>
      </c>
      <c r="K93" s="58">
        <v>2220</v>
      </c>
      <c r="L93" s="59">
        <f t="shared" si="3"/>
        <v>-2070</v>
      </c>
      <c r="M93" s="60">
        <v>160</v>
      </c>
      <c r="N93" s="78"/>
      <c r="O93" s="48"/>
    </row>
    <row r="94" spans="1:15" hidden="1" x14ac:dyDescent="0.35">
      <c r="A94" s="61" t="s">
        <v>52</v>
      </c>
      <c r="B94" s="58">
        <v>20</v>
      </c>
      <c r="C94" s="59">
        <f t="shared" si="0"/>
        <v>-30</v>
      </c>
      <c r="D94" s="60">
        <v>0</v>
      </c>
      <c r="E94" s="58">
        <v>110</v>
      </c>
      <c r="F94" s="59">
        <f t="shared" si="1"/>
        <v>-110</v>
      </c>
      <c r="G94" s="60">
        <v>10</v>
      </c>
      <c r="H94" s="58">
        <v>10</v>
      </c>
      <c r="I94" s="60">
        <f t="shared" si="2"/>
        <v>-10</v>
      </c>
      <c r="J94" s="60">
        <v>-10</v>
      </c>
      <c r="K94" s="58">
        <v>140</v>
      </c>
      <c r="L94" s="59">
        <f t="shared" si="3"/>
        <v>-150</v>
      </c>
      <c r="M94" s="60">
        <v>0</v>
      </c>
      <c r="N94" s="78"/>
      <c r="O94" s="48"/>
    </row>
    <row r="95" spans="1:15" hidden="1" x14ac:dyDescent="0.35">
      <c r="A95" s="61" t="s">
        <v>53</v>
      </c>
      <c r="B95" s="80">
        <v>80</v>
      </c>
      <c r="C95" s="59">
        <f t="shared" si="0"/>
        <v>-80</v>
      </c>
      <c r="D95" s="81">
        <v>0</v>
      </c>
      <c r="E95" s="80">
        <v>430</v>
      </c>
      <c r="F95" s="59">
        <f t="shared" si="1"/>
        <v>-410</v>
      </c>
      <c r="G95" s="81">
        <v>30</v>
      </c>
      <c r="H95" s="80">
        <v>10</v>
      </c>
      <c r="I95" s="60">
        <f t="shared" si="2"/>
        <v>-20</v>
      </c>
      <c r="J95" s="81">
        <v>-10</v>
      </c>
      <c r="K95" s="80">
        <v>520</v>
      </c>
      <c r="L95" s="59">
        <f t="shared" si="3"/>
        <v>-510</v>
      </c>
      <c r="M95" s="81">
        <v>20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61</v>
      </c>
      <c r="B1" s="1"/>
      <c r="C1" s="1"/>
      <c r="D1" s="1"/>
      <c r="E1" s="1"/>
      <c r="F1" s="1"/>
      <c r="G1" s="1"/>
      <c r="I1" s="1"/>
      <c r="J1" s="1"/>
      <c r="K1" s="1"/>
      <c r="L1" s="1"/>
      <c r="M1" s="1"/>
      <c r="N1" s="1"/>
    </row>
    <row r="2" spans="1:15" ht="10.5" customHeight="1" thickBot="1" x14ac:dyDescent="0.5">
      <c r="A2" s="10"/>
      <c r="B2" s="1"/>
      <c r="C2" s="1"/>
      <c r="D2" s="1"/>
      <c r="E2" s="1"/>
      <c r="F2" s="1"/>
      <c r="G2" s="1"/>
      <c r="I2" s="1"/>
      <c r="J2" s="1"/>
      <c r="K2" s="1"/>
      <c r="L2" s="1"/>
      <c r="M2" s="1"/>
      <c r="N2" s="1"/>
    </row>
    <row r="3" spans="1:15" ht="10" customHeight="1" x14ac:dyDescent="0.35">
      <c r="A3" s="545" t="s">
        <v>4</v>
      </c>
      <c r="B3" s="547" t="s">
        <v>5</v>
      </c>
      <c r="C3" s="548"/>
      <c r="D3" s="549"/>
      <c r="E3" s="550" t="s">
        <v>6</v>
      </c>
      <c r="F3" s="551"/>
      <c r="G3" s="552"/>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20</v>
      </c>
      <c r="D5" s="60">
        <v>-10</v>
      </c>
      <c r="E5" s="58">
        <v>150</v>
      </c>
      <c r="F5" s="59">
        <v>160</v>
      </c>
      <c r="G5" s="60">
        <v>-10</v>
      </c>
      <c r="H5" s="58">
        <v>10</v>
      </c>
      <c r="I5" s="59">
        <v>10</v>
      </c>
      <c r="J5" s="60">
        <v>0</v>
      </c>
      <c r="K5" s="58">
        <v>170</v>
      </c>
      <c r="L5" s="59">
        <v>190</v>
      </c>
      <c r="M5" s="60">
        <v>-20</v>
      </c>
      <c r="N5" s="78"/>
    </row>
    <row r="6" spans="1:15" s="61" customFormat="1" ht="11.15" customHeight="1" x14ac:dyDescent="0.25">
      <c r="A6" s="62" t="s">
        <v>14</v>
      </c>
      <c r="B6" s="58">
        <v>40</v>
      </c>
      <c r="C6" s="59">
        <v>40</v>
      </c>
      <c r="D6" s="60">
        <v>-10</v>
      </c>
      <c r="E6" s="58">
        <v>190</v>
      </c>
      <c r="F6" s="59">
        <v>200</v>
      </c>
      <c r="G6" s="60">
        <v>-10</v>
      </c>
      <c r="H6" s="58">
        <v>0</v>
      </c>
      <c r="I6" s="59">
        <v>10</v>
      </c>
      <c r="J6" s="60">
        <v>-10</v>
      </c>
      <c r="K6" s="58">
        <v>230</v>
      </c>
      <c r="L6" s="59">
        <v>250</v>
      </c>
      <c r="M6" s="60">
        <v>-30</v>
      </c>
      <c r="N6" s="78"/>
    </row>
    <row r="7" spans="1:15" s="61" customFormat="1" ht="11.15" customHeight="1" x14ac:dyDescent="0.25">
      <c r="A7" s="62" t="s">
        <v>15</v>
      </c>
      <c r="B7" s="58">
        <v>70</v>
      </c>
      <c r="C7" s="59">
        <v>40</v>
      </c>
      <c r="D7" s="60">
        <v>30</v>
      </c>
      <c r="E7" s="58">
        <v>260</v>
      </c>
      <c r="F7" s="59">
        <v>280</v>
      </c>
      <c r="G7" s="60">
        <v>-20</v>
      </c>
      <c r="H7" s="58">
        <v>0</v>
      </c>
      <c r="I7" s="59">
        <v>0</v>
      </c>
      <c r="J7" s="60">
        <v>0</v>
      </c>
      <c r="K7" s="58">
        <v>330</v>
      </c>
      <c r="L7" s="59">
        <v>320</v>
      </c>
      <c r="M7" s="60">
        <v>10</v>
      </c>
      <c r="N7" s="78"/>
    </row>
    <row r="8" spans="1:15" s="61" customFormat="1" ht="11.15" customHeight="1" x14ac:dyDescent="0.25">
      <c r="A8" s="62" t="s">
        <v>16</v>
      </c>
      <c r="B8" s="58">
        <v>20</v>
      </c>
      <c r="C8" s="59">
        <v>40</v>
      </c>
      <c r="D8" s="60">
        <v>-10</v>
      </c>
      <c r="E8" s="58">
        <v>250</v>
      </c>
      <c r="F8" s="59">
        <v>250</v>
      </c>
      <c r="G8" s="60">
        <v>-10</v>
      </c>
      <c r="H8" s="58">
        <v>10</v>
      </c>
      <c r="I8" s="59">
        <v>20</v>
      </c>
      <c r="J8" s="60">
        <v>-20</v>
      </c>
      <c r="K8" s="58">
        <v>280</v>
      </c>
      <c r="L8" s="59">
        <v>320</v>
      </c>
      <c r="M8" s="60">
        <v>-40</v>
      </c>
      <c r="N8" s="78"/>
    </row>
    <row r="9" spans="1:15" s="61" customFormat="1" ht="11.15" customHeight="1" x14ac:dyDescent="0.25">
      <c r="A9" s="62" t="s">
        <v>17</v>
      </c>
      <c r="B9" s="58">
        <v>20</v>
      </c>
      <c r="C9" s="59">
        <v>30</v>
      </c>
      <c r="D9" s="60">
        <v>-10</v>
      </c>
      <c r="E9" s="58">
        <v>100</v>
      </c>
      <c r="F9" s="59">
        <v>120</v>
      </c>
      <c r="G9" s="60">
        <v>-20</v>
      </c>
      <c r="H9" s="58">
        <v>0</v>
      </c>
      <c r="I9" s="59">
        <v>10</v>
      </c>
      <c r="J9" s="60">
        <v>-10</v>
      </c>
      <c r="K9" s="58">
        <v>120</v>
      </c>
      <c r="L9" s="59">
        <v>170</v>
      </c>
      <c r="M9" s="60">
        <v>-40</v>
      </c>
      <c r="N9" s="78"/>
    </row>
    <row r="10" spans="1:15" s="61" customFormat="1" ht="11.15" customHeight="1" x14ac:dyDescent="0.25">
      <c r="A10" s="62" t="s">
        <v>18</v>
      </c>
      <c r="B10" s="58">
        <v>30</v>
      </c>
      <c r="C10" s="59">
        <v>40</v>
      </c>
      <c r="D10" s="60">
        <v>0</v>
      </c>
      <c r="E10" s="58">
        <v>140</v>
      </c>
      <c r="F10" s="59">
        <v>120</v>
      </c>
      <c r="G10" s="60">
        <v>20</v>
      </c>
      <c r="H10" s="58">
        <v>10</v>
      </c>
      <c r="I10" s="59">
        <v>0</v>
      </c>
      <c r="J10" s="60">
        <v>0</v>
      </c>
      <c r="K10" s="58">
        <v>180</v>
      </c>
      <c r="L10" s="59">
        <v>160</v>
      </c>
      <c r="M10" s="60">
        <v>20</v>
      </c>
      <c r="N10" s="78"/>
    </row>
    <row r="11" spans="1:15" s="61" customFormat="1" ht="11.15" customHeight="1" x14ac:dyDescent="0.25">
      <c r="A11" s="62" t="s">
        <v>19</v>
      </c>
      <c r="B11" s="58">
        <v>60</v>
      </c>
      <c r="C11" s="59">
        <v>140</v>
      </c>
      <c r="D11" s="60">
        <v>-80</v>
      </c>
      <c r="E11" s="58">
        <v>340</v>
      </c>
      <c r="F11" s="59">
        <v>510</v>
      </c>
      <c r="G11" s="60">
        <v>-170</v>
      </c>
      <c r="H11" s="58">
        <v>40</v>
      </c>
      <c r="I11" s="59">
        <v>130</v>
      </c>
      <c r="J11" s="60">
        <v>-90</v>
      </c>
      <c r="K11" s="58">
        <v>440</v>
      </c>
      <c r="L11" s="59">
        <v>780</v>
      </c>
      <c r="M11" s="60">
        <v>-330</v>
      </c>
      <c r="N11" s="78"/>
    </row>
    <row r="12" spans="1:15" s="61" customFormat="1" ht="11.15" customHeight="1" x14ac:dyDescent="0.25">
      <c r="A12" s="62" t="s">
        <v>20</v>
      </c>
      <c r="B12" s="58">
        <v>10</v>
      </c>
      <c r="C12" s="59">
        <v>0</v>
      </c>
      <c r="D12" s="60">
        <v>10</v>
      </c>
      <c r="E12" s="58">
        <v>110</v>
      </c>
      <c r="F12" s="59">
        <v>130</v>
      </c>
      <c r="G12" s="60">
        <v>-20</v>
      </c>
      <c r="H12" s="58">
        <v>0</v>
      </c>
      <c r="I12" s="59">
        <v>0</v>
      </c>
      <c r="J12" s="60">
        <v>0</v>
      </c>
      <c r="K12" s="58">
        <v>130</v>
      </c>
      <c r="L12" s="59">
        <v>130</v>
      </c>
      <c r="M12" s="60">
        <v>-10</v>
      </c>
      <c r="N12" s="78"/>
    </row>
    <row r="13" spans="1:15" s="61" customFormat="1" ht="11.15" customHeight="1" x14ac:dyDescent="0.25">
      <c r="A13" s="62" t="s">
        <v>21</v>
      </c>
      <c r="B13" s="58">
        <v>10</v>
      </c>
      <c r="C13" s="59">
        <v>20</v>
      </c>
      <c r="D13" s="60">
        <v>-10</v>
      </c>
      <c r="E13" s="58">
        <v>130</v>
      </c>
      <c r="F13" s="59">
        <v>120</v>
      </c>
      <c r="G13" s="60">
        <v>20</v>
      </c>
      <c r="H13" s="58">
        <v>0</v>
      </c>
      <c r="I13" s="59">
        <v>20</v>
      </c>
      <c r="J13" s="60">
        <v>-10</v>
      </c>
      <c r="K13" s="58">
        <v>150</v>
      </c>
      <c r="L13" s="59">
        <v>160</v>
      </c>
      <c r="M13" s="60">
        <v>-10</v>
      </c>
      <c r="N13" s="78"/>
    </row>
    <row r="14" spans="1:15" s="61" customFormat="1" ht="11.15" customHeight="1" x14ac:dyDescent="0.25">
      <c r="A14" s="62" t="s">
        <v>22</v>
      </c>
      <c r="B14" s="58">
        <v>10</v>
      </c>
      <c r="C14" s="59">
        <v>40</v>
      </c>
      <c r="D14" s="60">
        <v>-30</v>
      </c>
      <c r="E14" s="58">
        <v>150</v>
      </c>
      <c r="F14" s="59">
        <v>150</v>
      </c>
      <c r="G14" s="60">
        <v>-10</v>
      </c>
      <c r="H14" s="58">
        <v>0</v>
      </c>
      <c r="I14" s="59">
        <v>10</v>
      </c>
      <c r="J14" s="60">
        <v>0</v>
      </c>
      <c r="K14" s="58">
        <v>160</v>
      </c>
      <c r="L14" s="59">
        <v>200</v>
      </c>
      <c r="M14" s="60">
        <v>-40</v>
      </c>
      <c r="N14" s="78"/>
    </row>
    <row r="15" spans="1:15" s="61" customFormat="1" ht="11.15" customHeight="1" x14ac:dyDescent="0.25">
      <c r="A15" s="62" t="s">
        <v>23</v>
      </c>
      <c r="B15" s="58">
        <v>0</v>
      </c>
      <c r="C15" s="59">
        <v>10</v>
      </c>
      <c r="D15" s="60">
        <v>0</v>
      </c>
      <c r="E15" s="58">
        <v>20</v>
      </c>
      <c r="F15" s="59">
        <v>60</v>
      </c>
      <c r="G15" s="60">
        <v>-30</v>
      </c>
      <c r="H15" s="58">
        <v>0</v>
      </c>
      <c r="I15" s="59">
        <v>0</v>
      </c>
      <c r="J15" s="60">
        <v>0</v>
      </c>
      <c r="K15" s="58">
        <v>30</v>
      </c>
      <c r="L15" s="59">
        <v>70</v>
      </c>
      <c r="M15" s="60">
        <v>-40</v>
      </c>
      <c r="N15" s="78"/>
    </row>
    <row r="16" spans="1:15" s="61" customFormat="1" ht="11.15" customHeight="1" x14ac:dyDescent="0.25">
      <c r="A16" s="62" t="s">
        <v>24</v>
      </c>
      <c r="B16" s="58">
        <v>50</v>
      </c>
      <c r="C16" s="59">
        <v>100</v>
      </c>
      <c r="D16" s="60">
        <v>-40</v>
      </c>
      <c r="E16" s="58">
        <v>210</v>
      </c>
      <c r="F16" s="59">
        <v>330</v>
      </c>
      <c r="G16" s="60">
        <v>-120</v>
      </c>
      <c r="H16" s="58">
        <v>20</v>
      </c>
      <c r="I16" s="59">
        <v>50</v>
      </c>
      <c r="J16" s="60">
        <v>-30</v>
      </c>
      <c r="K16" s="58">
        <v>280</v>
      </c>
      <c r="L16" s="59">
        <v>480</v>
      </c>
      <c r="M16" s="60">
        <v>-190</v>
      </c>
      <c r="N16" s="78"/>
    </row>
    <row r="17" spans="1:14" s="61" customFormat="1" ht="11.15" customHeight="1" x14ac:dyDescent="0.25">
      <c r="A17" s="62" t="s">
        <v>25</v>
      </c>
      <c r="B17" s="58">
        <v>40</v>
      </c>
      <c r="C17" s="59">
        <v>90</v>
      </c>
      <c r="D17" s="60">
        <v>-50</v>
      </c>
      <c r="E17" s="58">
        <v>210</v>
      </c>
      <c r="F17" s="59">
        <v>310</v>
      </c>
      <c r="G17" s="60">
        <v>-100</v>
      </c>
      <c r="H17" s="58">
        <v>10</v>
      </c>
      <c r="I17" s="59">
        <v>30</v>
      </c>
      <c r="J17" s="60">
        <v>-10</v>
      </c>
      <c r="K17" s="58">
        <v>260</v>
      </c>
      <c r="L17" s="59">
        <v>420</v>
      </c>
      <c r="M17" s="60">
        <v>-160</v>
      </c>
      <c r="N17" s="78"/>
    </row>
    <row r="18" spans="1:14" s="61" customFormat="1" ht="11.15" customHeight="1" x14ac:dyDescent="0.25">
      <c r="A18" s="62" t="s">
        <v>26</v>
      </c>
      <c r="B18" s="58">
        <v>10</v>
      </c>
      <c r="C18" s="59">
        <v>20</v>
      </c>
      <c r="D18" s="60">
        <v>-10</v>
      </c>
      <c r="E18" s="58">
        <v>120</v>
      </c>
      <c r="F18" s="59">
        <v>130</v>
      </c>
      <c r="G18" s="60">
        <v>-10</v>
      </c>
      <c r="H18" s="58">
        <v>0</v>
      </c>
      <c r="I18" s="59">
        <v>10</v>
      </c>
      <c r="J18" s="60">
        <v>-10</v>
      </c>
      <c r="K18" s="58">
        <v>140</v>
      </c>
      <c r="L18" s="59">
        <v>160</v>
      </c>
      <c r="M18" s="60">
        <v>-20</v>
      </c>
      <c r="N18" s="78"/>
    </row>
    <row r="19" spans="1:14" s="61" customFormat="1" ht="11.15" customHeight="1" x14ac:dyDescent="0.25">
      <c r="A19" s="62" t="s">
        <v>27</v>
      </c>
      <c r="B19" s="58">
        <v>20</v>
      </c>
      <c r="C19" s="59">
        <v>30</v>
      </c>
      <c r="D19" s="60">
        <v>-20</v>
      </c>
      <c r="E19" s="58">
        <v>100</v>
      </c>
      <c r="F19" s="59">
        <v>100</v>
      </c>
      <c r="G19" s="60">
        <v>0</v>
      </c>
      <c r="H19" s="58">
        <v>0</v>
      </c>
      <c r="I19" s="59">
        <v>0</v>
      </c>
      <c r="J19" s="60">
        <v>0</v>
      </c>
      <c r="K19" s="58">
        <v>120</v>
      </c>
      <c r="L19" s="59">
        <v>140</v>
      </c>
      <c r="M19" s="60">
        <v>-20</v>
      </c>
      <c r="N19" s="78"/>
    </row>
    <row r="20" spans="1:14" s="61" customFormat="1" ht="11.15" customHeight="1" x14ac:dyDescent="0.25">
      <c r="A20" s="62" t="s">
        <v>28</v>
      </c>
      <c r="B20" s="58">
        <v>10</v>
      </c>
      <c r="C20" s="59">
        <v>60</v>
      </c>
      <c r="D20" s="60">
        <v>-40</v>
      </c>
      <c r="E20" s="58">
        <v>150</v>
      </c>
      <c r="F20" s="59">
        <v>240</v>
      </c>
      <c r="G20" s="60">
        <v>-100</v>
      </c>
      <c r="H20" s="58">
        <v>10</v>
      </c>
      <c r="I20" s="59">
        <v>40</v>
      </c>
      <c r="J20" s="60">
        <v>-30</v>
      </c>
      <c r="K20" s="58">
        <v>170</v>
      </c>
      <c r="L20" s="59">
        <v>340</v>
      </c>
      <c r="M20" s="60">
        <v>-170</v>
      </c>
      <c r="N20" s="78"/>
    </row>
    <row r="21" spans="1:14" s="61" customFormat="1" ht="11.15" customHeight="1" x14ac:dyDescent="0.25">
      <c r="A21" s="62" t="s">
        <v>29</v>
      </c>
      <c r="B21" s="58">
        <v>20</v>
      </c>
      <c r="C21" s="59">
        <v>30</v>
      </c>
      <c r="D21" s="60">
        <v>-10</v>
      </c>
      <c r="E21" s="58">
        <v>250</v>
      </c>
      <c r="F21" s="59">
        <v>270</v>
      </c>
      <c r="G21" s="60">
        <v>-20</v>
      </c>
      <c r="H21" s="58">
        <v>0</v>
      </c>
      <c r="I21" s="59">
        <v>0</v>
      </c>
      <c r="J21" s="60">
        <v>0</v>
      </c>
      <c r="K21" s="58">
        <v>280</v>
      </c>
      <c r="L21" s="59">
        <v>300</v>
      </c>
      <c r="M21" s="60">
        <v>-30</v>
      </c>
      <c r="N21" s="78"/>
    </row>
    <row r="22" spans="1:14" s="61" customFormat="1" ht="11.15" customHeight="1" x14ac:dyDescent="0.25">
      <c r="A22" s="62" t="s">
        <v>30</v>
      </c>
      <c r="B22" s="58">
        <v>90</v>
      </c>
      <c r="C22" s="59">
        <v>220</v>
      </c>
      <c r="D22" s="60">
        <v>-130</v>
      </c>
      <c r="E22" s="58">
        <v>540</v>
      </c>
      <c r="F22" s="59">
        <v>820</v>
      </c>
      <c r="G22" s="60">
        <v>-280</v>
      </c>
      <c r="H22" s="58">
        <v>50</v>
      </c>
      <c r="I22" s="59">
        <v>180</v>
      </c>
      <c r="J22" s="60">
        <v>-130</v>
      </c>
      <c r="K22" s="58">
        <v>680</v>
      </c>
      <c r="L22" s="59">
        <v>1220</v>
      </c>
      <c r="M22" s="60">
        <v>-540</v>
      </c>
      <c r="N22" s="78"/>
    </row>
    <row r="23" spans="1:14" s="61" customFormat="1" ht="11.15" customHeight="1" x14ac:dyDescent="0.25">
      <c r="A23" s="62" t="s">
        <v>31</v>
      </c>
      <c r="B23" s="58">
        <v>10</v>
      </c>
      <c r="C23" s="59">
        <v>30</v>
      </c>
      <c r="D23" s="60">
        <v>-10</v>
      </c>
      <c r="E23" s="58">
        <v>80</v>
      </c>
      <c r="F23" s="59">
        <v>100</v>
      </c>
      <c r="G23" s="60">
        <v>-20</v>
      </c>
      <c r="H23" s="58">
        <v>0</v>
      </c>
      <c r="I23" s="59">
        <v>20</v>
      </c>
      <c r="J23" s="60">
        <v>-10</v>
      </c>
      <c r="K23" s="58">
        <v>90</v>
      </c>
      <c r="L23" s="59">
        <v>140</v>
      </c>
      <c r="M23" s="60">
        <v>-50</v>
      </c>
      <c r="N23" s="78"/>
    </row>
    <row r="24" spans="1:14" s="61" customFormat="1" ht="11.15" customHeight="1" x14ac:dyDescent="0.25">
      <c r="A24" s="62" t="s">
        <v>32</v>
      </c>
      <c r="B24" s="58">
        <v>50</v>
      </c>
      <c r="C24" s="59">
        <v>80</v>
      </c>
      <c r="D24" s="60">
        <v>-30</v>
      </c>
      <c r="E24" s="58">
        <v>250</v>
      </c>
      <c r="F24" s="59">
        <v>300</v>
      </c>
      <c r="G24" s="60">
        <v>-50</v>
      </c>
      <c r="H24" s="58">
        <v>10</v>
      </c>
      <c r="I24" s="59">
        <v>40</v>
      </c>
      <c r="J24" s="60">
        <v>-30</v>
      </c>
      <c r="K24" s="58">
        <v>310</v>
      </c>
      <c r="L24" s="59">
        <v>410</v>
      </c>
      <c r="M24" s="60">
        <v>-100</v>
      </c>
      <c r="N24" s="78"/>
    </row>
    <row r="25" spans="1:14" s="61" customFormat="1" ht="11.15" customHeight="1" x14ac:dyDescent="0.25">
      <c r="A25" s="62" t="s">
        <v>33</v>
      </c>
      <c r="B25" s="58">
        <v>20</v>
      </c>
      <c r="C25" s="59">
        <v>20</v>
      </c>
      <c r="D25" s="60">
        <v>-10</v>
      </c>
      <c r="E25" s="58">
        <v>210</v>
      </c>
      <c r="F25" s="59">
        <v>200</v>
      </c>
      <c r="G25" s="60">
        <v>10</v>
      </c>
      <c r="H25" s="58">
        <v>0</v>
      </c>
      <c r="I25" s="59">
        <v>0</v>
      </c>
      <c r="J25" s="60">
        <v>0</v>
      </c>
      <c r="K25" s="58">
        <v>230</v>
      </c>
      <c r="L25" s="59">
        <v>230</v>
      </c>
      <c r="M25" s="60">
        <v>0</v>
      </c>
      <c r="N25" s="78"/>
    </row>
    <row r="26" spans="1:14" s="61" customFormat="1" ht="11.15" customHeight="1" x14ac:dyDescent="0.25">
      <c r="A26" s="62" t="s">
        <v>34</v>
      </c>
      <c r="B26" s="58">
        <v>40</v>
      </c>
      <c r="C26" s="59">
        <v>60</v>
      </c>
      <c r="D26" s="60">
        <v>-20</v>
      </c>
      <c r="E26" s="58">
        <v>150</v>
      </c>
      <c r="F26" s="59">
        <v>220</v>
      </c>
      <c r="G26" s="60">
        <v>-70</v>
      </c>
      <c r="H26" s="58">
        <v>10</v>
      </c>
      <c r="I26" s="59">
        <v>50</v>
      </c>
      <c r="J26" s="60">
        <v>-40</v>
      </c>
      <c r="K26" s="58">
        <v>190</v>
      </c>
      <c r="L26" s="59">
        <v>320</v>
      </c>
      <c r="M26" s="60">
        <v>-130</v>
      </c>
      <c r="N26" s="78"/>
    </row>
    <row r="27" spans="1:14" s="61" customFormat="1" ht="11.15" customHeight="1" x14ac:dyDescent="0.25">
      <c r="A27" s="62" t="s">
        <v>35</v>
      </c>
      <c r="B27" s="58">
        <v>20</v>
      </c>
      <c r="C27" s="59">
        <v>40</v>
      </c>
      <c r="D27" s="60">
        <v>-20</v>
      </c>
      <c r="E27" s="58">
        <v>150</v>
      </c>
      <c r="F27" s="59">
        <v>190</v>
      </c>
      <c r="G27" s="60">
        <v>-30</v>
      </c>
      <c r="H27" s="58">
        <v>10</v>
      </c>
      <c r="I27" s="59">
        <v>40</v>
      </c>
      <c r="J27" s="60">
        <v>-30</v>
      </c>
      <c r="K27" s="58">
        <v>180</v>
      </c>
      <c r="L27" s="59">
        <v>270</v>
      </c>
      <c r="M27" s="60">
        <v>-80</v>
      </c>
      <c r="N27" s="78"/>
    </row>
    <row r="28" spans="1:14" s="61" customFormat="1" ht="11.15" customHeight="1" x14ac:dyDescent="0.25">
      <c r="A28" s="62" t="s">
        <v>37</v>
      </c>
      <c r="B28" s="58">
        <v>150</v>
      </c>
      <c r="C28" s="59">
        <v>120</v>
      </c>
      <c r="D28" s="60">
        <v>40</v>
      </c>
      <c r="E28" s="58">
        <v>720</v>
      </c>
      <c r="F28" s="59">
        <v>680</v>
      </c>
      <c r="G28" s="60">
        <v>40</v>
      </c>
      <c r="H28" s="58">
        <v>10</v>
      </c>
      <c r="I28" s="59">
        <v>10</v>
      </c>
      <c r="J28" s="60">
        <v>0</v>
      </c>
      <c r="K28" s="58">
        <v>890</v>
      </c>
      <c r="L28" s="59">
        <v>810</v>
      </c>
      <c r="M28" s="60">
        <v>80</v>
      </c>
      <c r="N28" s="78"/>
    </row>
    <row r="29" spans="1:14" s="61" customFormat="1" ht="11.15" customHeight="1" x14ac:dyDescent="0.25">
      <c r="A29" s="62" t="s">
        <v>38</v>
      </c>
      <c r="B29" s="58">
        <v>180</v>
      </c>
      <c r="C29" s="59">
        <v>280</v>
      </c>
      <c r="D29" s="60">
        <v>-100</v>
      </c>
      <c r="E29" s="58">
        <v>670</v>
      </c>
      <c r="F29" s="59">
        <v>910</v>
      </c>
      <c r="G29" s="60">
        <v>-240</v>
      </c>
      <c r="H29" s="58">
        <v>20</v>
      </c>
      <c r="I29" s="59">
        <v>50</v>
      </c>
      <c r="J29" s="60">
        <v>-30</v>
      </c>
      <c r="K29" s="58">
        <v>880</v>
      </c>
      <c r="L29" s="59">
        <v>1250</v>
      </c>
      <c r="M29" s="60">
        <v>-370</v>
      </c>
      <c r="N29" s="78"/>
    </row>
    <row r="30" spans="1:14" s="61" customFormat="1" ht="11.15" customHeight="1" x14ac:dyDescent="0.25">
      <c r="A30" s="62" t="s">
        <v>39</v>
      </c>
      <c r="B30" s="58">
        <v>800</v>
      </c>
      <c r="C30" s="59">
        <v>1160</v>
      </c>
      <c r="D30" s="60">
        <v>-360</v>
      </c>
      <c r="E30" s="58">
        <v>2360</v>
      </c>
      <c r="F30" s="59">
        <v>3280</v>
      </c>
      <c r="G30" s="60">
        <v>-920</v>
      </c>
      <c r="H30" s="58">
        <v>110</v>
      </c>
      <c r="I30" s="59">
        <v>170</v>
      </c>
      <c r="J30" s="60">
        <v>-70</v>
      </c>
      <c r="K30" s="58">
        <v>3270</v>
      </c>
      <c r="L30" s="59">
        <v>4620</v>
      </c>
      <c r="M30" s="60">
        <v>-1350</v>
      </c>
      <c r="N30" s="78"/>
    </row>
    <row r="31" spans="1:14" s="61" customFormat="1" ht="11.15" customHeight="1" x14ac:dyDescent="0.25">
      <c r="A31" s="62" t="s">
        <v>40</v>
      </c>
      <c r="B31" s="58">
        <v>590</v>
      </c>
      <c r="C31" s="59">
        <v>1170</v>
      </c>
      <c r="D31" s="60">
        <v>-580</v>
      </c>
      <c r="E31" s="58">
        <v>1970</v>
      </c>
      <c r="F31" s="59">
        <v>2960</v>
      </c>
      <c r="G31" s="60">
        <v>-990</v>
      </c>
      <c r="H31" s="58">
        <v>190</v>
      </c>
      <c r="I31" s="59">
        <v>270</v>
      </c>
      <c r="J31" s="60">
        <v>-80</v>
      </c>
      <c r="K31" s="58">
        <v>2750</v>
      </c>
      <c r="L31" s="59">
        <v>4400</v>
      </c>
      <c r="M31" s="60">
        <v>-1650</v>
      </c>
      <c r="N31" s="78"/>
    </row>
    <row r="32" spans="1:14" s="61" customFormat="1" ht="11.15" customHeight="1" x14ac:dyDescent="0.25">
      <c r="A32" s="62" t="s">
        <v>41</v>
      </c>
      <c r="B32" s="58">
        <v>260</v>
      </c>
      <c r="C32" s="59">
        <v>470</v>
      </c>
      <c r="D32" s="60">
        <v>-210</v>
      </c>
      <c r="E32" s="58">
        <v>900</v>
      </c>
      <c r="F32" s="59">
        <v>1220</v>
      </c>
      <c r="G32" s="60">
        <v>-320</v>
      </c>
      <c r="H32" s="58">
        <v>60</v>
      </c>
      <c r="I32" s="59">
        <v>120</v>
      </c>
      <c r="J32" s="60">
        <v>-60</v>
      </c>
      <c r="K32" s="58">
        <v>1220</v>
      </c>
      <c r="L32" s="59">
        <v>1810</v>
      </c>
      <c r="M32" s="60">
        <v>-590</v>
      </c>
      <c r="N32" s="78"/>
    </row>
    <row r="33" spans="1:14" s="61" customFormat="1" ht="11.15" customHeight="1" x14ac:dyDescent="0.25">
      <c r="A33" s="62" t="s">
        <v>42</v>
      </c>
      <c r="B33" s="58">
        <v>130</v>
      </c>
      <c r="C33" s="59">
        <v>190</v>
      </c>
      <c r="D33" s="60">
        <v>-60</v>
      </c>
      <c r="E33" s="58">
        <v>650</v>
      </c>
      <c r="F33" s="59">
        <v>660</v>
      </c>
      <c r="G33" s="60">
        <v>-20</v>
      </c>
      <c r="H33" s="58">
        <v>20</v>
      </c>
      <c r="I33" s="59">
        <v>30</v>
      </c>
      <c r="J33" s="60">
        <v>-10</v>
      </c>
      <c r="K33" s="58">
        <v>790</v>
      </c>
      <c r="L33" s="59">
        <v>870</v>
      </c>
      <c r="M33" s="60">
        <v>-80</v>
      </c>
      <c r="N33" s="78"/>
    </row>
    <row r="34" spans="1:14" s="61" customFormat="1" ht="11.15" customHeight="1" x14ac:dyDescent="0.25">
      <c r="A34" s="62" t="s">
        <v>43</v>
      </c>
      <c r="B34" s="58">
        <v>180</v>
      </c>
      <c r="C34" s="59">
        <v>230</v>
      </c>
      <c r="D34" s="60">
        <v>-50</v>
      </c>
      <c r="E34" s="58">
        <v>1890</v>
      </c>
      <c r="F34" s="59">
        <v>1700</v>
      </c>
      <c r="G34" s="60">
        <v>190</v>
      </c>
      <c r="H34" s="58">
        <v>30</v>
      </c>
      <c r="I34" s="59">
        <v>50</v>
      </c>
      <c r="J34" s="60">
        <v>-20</v>
      </c>
      <c r="K34" s="58">
        <v>2110</v>
      </c>
      <c r="L34" s="59">
        <v>1980</v>
      </c>
      <c r="M34" s="60">
        <v>130</v>
      </c>
      <c r="N34" s="78"/>
    </row>
    <row r="35" spans="1:14" s="61" customFormat="1" ht="11.15" customHeight="1" x14ac:dyDescent="0.25">
      <c r="A35" s="62" t="s">
        <v>44</v>
      </c>
      <c r="B35" s="58">
        <v>340</v>
      </c>
      <c r="C35" s="59">
        <v>380</v>
      </c>
      <c r="D35" s="60">
        <v>-40</v>
      </c>
      <c r="E35" s="58">
        <v>3080</v>
      </c>
      <c r="F35" s="59">
        <v>2870</v>
      </c>
      <c r="G35" s="60">
        <v>210</v>
      </c>
      <c r="H35" s="58">
        <v>40</v>
      </c>
      <c r="I35" s="59">
        <v>80</v>
      </c>
      <c r="J35" s="60">
        <v>-40</v>
      </c>
      <c r="K35" s="58">
        <v>3470</v>
      </c>
      <c r="L35" s="59">
        <v>3330</v>
      </c>
      <c r="M35" s="60">
        <v>140</v>
      </c>
      <c r="N35" s="78"/>
    </row>
    <row r="36" spans="1:14" s="61" customFormat="1" ht="11.15" customHeight="1" x14ac:dyDescent="0.25">
      <c r="A36" s="62" t="s">
        <v>45</v>
      </c>
      <c r="B36" s="58">
        <v>670</v>
      </c>
      <c r="C36" s="59">
        <v>740</v>
      </c>
      <c r="D36" s="60">
        <v>-70</v>
      </c>
      <c r="E36" s="58">
        <v>3800</v>
      </c>
      <c r="F36" s="59">
        <v>4720</v>
      </c>
      <c r="G36" s="60">
        <v>-920</v>
      </c>
      <c r="H36" s="58">
        <v>50</v>
      </c>
      <c r="I36" s="59">
        <v>60</v>
      </c>
      <c r="J36" s="60">
        <v>-10</v>
      </c>
      <c r="K36" s="58">
        <v>4520</v>
      </c>
      <c r="L36" s="59">
        <v>5520</v>
      </c>
      <c r="M36" s="60">
        <v>-1000</v>
      </c>
      <c r="N36" s="78"/>
    </row>
    <row r="37" spans="1:14" s="61" customFormat="1" ht="11.15" customHeight="1" x14ac:dyDescent="0.25">
      <c r="A37" s="62" t="s">
        <v>46</v>
      </c>
      <c r="B37" s="58">
        <v>120</v>
      </c>
      <c r="C37" s="59">
        <v>90</v>
      </c>
      <c r="D37" s="60">
        <v>30</v>
      </c>
      <c r="E37" s="58">
        <v>510</v>
      </c>
      <c r="F37" s="59">
        <v>460</v>
      </c>
      <c r="G37" s="60">
        <v>50</v>
      </c>
      <c r="H37" s="58">
        <v>10</v>
      </c>
      <c r="I37" s="59">
        <v>10</v>
      </c>
      <c r="J37" s="60">
        <v>0</v>
      </c>
      <c r="K37" s="58">
        <v>640</v>
      </c>
      <c r="L37" s="59">
        <v>560</v>
      </c>
      <c r="M37" s="60">
        <v>80</v>
      </c>
      <c r="N37" s="78"/>
    </row>
    <row r="38" spans="1:14" s="61" customFormat="1" ht="11.15" customHeight="1" x14ac:dyDescent="0.25">
      <c r="A38" s="62" t="s">
        <v>47</v>
      </c>
      <c r="B38" s="58">
        <v>370</v>
      </c>
      <c r="C38" s="59">
        <v>340</v>
      </c>
      <c r="D38" s="60">
        <v>30</v>
      </c>
      <c r="E38" s="58">
        <v>2400</v>
      </c>
      <c r="F38" s="59">
        <v>2180</v>
      </c>
      <c r="G38" s="60">
        <v>220</v>
      </c>
      <c r="H38" s="58">
        <v>50</v>
      </c>
      <c r="I38" s="59">
        <v>50</v>
      </c>
      <c r="J38" s="60">
        <v>-10</v>
      </c>
      <c r="K38" s="58">
        <v>2820</v>
      </c>
      <c r="L38" s="59">
        <v>2580</v>
      </c>
      <c r="M38" s="60">
        <v>240</v>
      </c>
      <c r="N38" s="78"/>
    </row>
    <row r="39" spans="1:14" s="61" customFormat="1" ht="11.15" customHeight="1" x14ac:dyDescent="0.25">
      <c r="A39" s="62" t="s">
        <v>48</v>
      </c>
      <c r="B39" s="58">
        <v>310</v>
      </c>
      <c r="C39" s="59">
        <v>370</v>
      </c>
      <c r="D39" s="60">
        <v>-60</v>
      </c>
      <c r="E39" s="58">
        <v>2880</v>
      </c>
      <c r="F39" s="59">
        <v>2750</v>
      </c>
      <c r="G39" s="60">
        <v>130</v>
      </c>
      <c r="H39" s="58">
        <v>60</v>
      </c>
      <c r="I39" s="59">
        <v>90</v>
      </c>
      <c r="J39" s="60">
        <v>-30</v>
      </c>
      <c r="K39" s="58">
        <v>3250</v>
      </c>
      <c r="L39" s="59">
        <v>3200</v>
      </c>
      <c r="M39" s="60">
        <v>40</v>
      </c>
      <c r="N39" s="78"/>
    </row>
    <row r="40" spans="1:14" s="61" customFormat="1" ht="11.15" customHeight="1" x14ac:dyDescent="0.25">
      <c r="A40" s="62" t="s">
        <v>49</v>
      </c>
      <c r="B40" s="58">
        <v>220</v>
      </c>
      <c r="C40" s="59">
        <v>400</v>
      </c>
      <c r="D40" s="60">
        <v>-180</v>
      </c>
      <c r="E40" s="58">
        <v>2110</v>
      </c>
      <c r="F40" s="59">
        <v>2380</v>
      </c>
      <c r="G40" s="60">
        <v>-270</v>
      </c>
      <c r="H40" s="58">
        <v>80</v>
      </c>
      <c r="I40" s="59">
        <v>150</v>
      </c>
      <c r="J40" s="60">
        <v>-70</v>
      </c>
      <c r="K40" s="58">
        <v>2410</v>
      </c>
      <c r="L40" s="59">
        <v>2930</v>
      </c>
      <c r="M40" s="60">
        <v>-530</v>
      </c>
      <c r="N40" s="78"/>
    </row>
    <row r="41" spans="1:14" s="61" customFormat="1" ht="11.15" customHeight="1" x14ac:dyDescent="0.25">
      <c r="A41" s="62" t="s">
        <v>50</v>
      </c>
      <c r="B41" s="58">
        <v>110</v>
      </c>
      <c r="C41" s="59">
        <v>160</v>
      </c>
      <c r="D41" s="60">
        <v>-50</v>
      </c>
      <c r="E41" s="58">
        <v>970</v>
      </c>
      <c r="F41" s="59">
        <v>940</v>
      </c>
      <c r="G41" s="60">
        <v>30</v>
      </c>
      <c r="H41" s="58">
        <v>40</v>
      </c>
      <c r="I41" s="59">
        <v>60</v>
      </c>
      <c r="J41" s="60">
        <v>-20</v>
      </c>
      <c r="K41" s="58">
        <v>1120</v>
      </c>
      <c r="L41" s="59">
        <v>1160</v>
      </c>
      <c r="M41" s="60">
        <v>-40</v>
      </c>
      <c r="N41" s="78"/>
    </row>
    <row r="42" spans="1:14" s="61" customFormat="1" ht="11.15" customHeight="1" x14ac:dyDescent="0.25">
      <c r="A42" s="62" t="s">
        <v>51</v>
      </c>
      <c r="B42" s="58">
        <v>350</v>
      </c>
      <c r="C42" s="59">
        <v>250</v>
      </c>
      <c r="D42" s="60">
        <v>100</v>
      </c>
      <c r="E42" s="58">
        <v>1930</v>
      </c>
      <c r="F42" s="59">
        <v>1680</v>
      </c>
      <c r="G42" s="60">
        <v>240</v>
      </c>
      <c r="H42" s="58">
        <v>40</v>
      </c>
      <c r="I42" s="59">
        <v>50</v>
      </c>
      <c r="J42" s="60">
        <v>-10</v>
      </c>
      <c r="K42" s="58">
        <v>2320</v>
      </c>
      <c r="L42" s="59">
        <v>1990</v>
      </c>
      <c r="M42" s="60">
        <v>330</v>
      </c>
      <c r="N42" s="78"/>
    </row>
    <row r="43" spans="1:14" s="61" customFormat="1" ht="11.15" customHeight="1" x14ac:dyDescent="0.25">
      <c r="A43" s="62" t="s">
        <v>52</v>
      </c>
      <c r="B43" s="58">
        <v>30</v>
      </c>
      <c r="C43" s="59">
        <v>20</v>
      </c>
      <c r="D43" s="60">
        <v>10</v>
      </c>
      <c r="E43" s="58">
        <v>120</v>
      </c>
      <c r="F43" s="59">
        <v>130</v>
      </c>
      <c r="G43" s="60">
        <v>-10</v>
      </c>
      <c r="H43" s="58">
        <v>0</v>
      </c>
      <c r="I43" s="59">
        <v>10</v>
      </c>
      <c r="J43" s="60">
        <v>-10</v>
      </c>
      <c r="K43" s="58">
        <v>150</v>
      </c>
      <c r="L43" s="59">
        <v>160</v>
      </c>
      <c r="M43" s="60">
        <v>-10</v>
      </c>
      <c r="N43" s="78"/>
    </row>
    <row r="44" spans="1:14" s="61" customFormat="1" ht="11.15" customHeight="1" thickBot="1" x14ac:dyDescent="0.3">
      <c r="A44" s="66" t="s">
        <v>53</v>
      </c>
      <c r="B44" s="63">
        <v>80</v>
      </c>
      <c r="C44" s="64">
        <v>70</v>
      </c>
      <c r="D44" s="65">
        <v>10</v>
      </c>
      <c r="E44" s="63">
        <v>410</v>
      </c>
      <c r="F44" s="64">
        <v>470</v>
      </c>
      <c r="G44" s="65">
        <v>-60</v>
      </c>
      <c r="H44" s="63">
        <v>10</v>
      </c>
      <c r="I44" s="64">
        <v>20</v>
      </c>
      <c r="J44" s="65">
        <v>0</v>
      </c>
      <c r="K44" s="63">
        <v>500</v>
      </c>
      <c r="L44" s="64">
        <v>550</v>
      </c>
      <c r="M44" s="65">
        <v>-50</v>
      </c>
      <c r="N44" s="78"/>
    </row>
    <row r="45" spans="1:14" s="61" customFormat="1" ht="11.15" customHeight="1" thickBot="1" x14ac:dyDescent="0.3">
      <c r="A45" s="67" t="s">
        <v>36</v>
      </c>
      <c r="B45" s="68">
        <v>5580</v>
      </c>
      <c r="C45" s="69">
        <v>7630</v>
      </c>
      <c r="D45" s="70">
        <v>-2050</v>
      </c>
      <c r="E45" s="68">
        <v>31640</v>
      </c>
      <c r="F45" s="69">
        <v>35290</v>
      </c>
      <c r="G45" s="70">
        <v>-3650</v>
      </c>
      <c r="H45" s="68">
        <v>1030</v>
      </c>
      <c r="I45" s="69">
        <v>1960</v>
      </c>
      <c r="J45" s="70">
        <v>-930</v>
      </c>
      <c r="K45" s="68">
        <v>38250</v>
      </c>
      <c r="L45" s="69">
        <v>44880</v>
      </c>
      <c r="M45" s="70">
        <v>-6630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-20</v>
      </c>
      <c r="D56" s="60">
        <v>-10</v>
      </c>
      <c r="E56" s="58">
        <v>150</v>
      </c>
      <c r="F56" s="59">
        <f>-F5</f>
        <v>-160</v>
      </c>
      <c r="G56" s="60">
        <v>-10</v>
      </c>
      <c r="H56" s="58">
        <v>10</v>
      </c>
      <c r="I56" s="60">
        <f>-I5</f>
        <v>-10</v>
      </c>
      <c r="J56" s="60">
        <v>0</v>
      </c>
      <c r="K56" s="58">
        <v>170</v>
      </c>
      <c r="L56" s="59">
        <f>-L5</f>
        <v>-190</v>
      </c>
      <c r="M56" s="60">
        <v>-20</v>
      </c>
      <c r="N56" s="78"/>
      <c r="O56" s="48"/>
    </row>
    <row r="57" spans="1:15" hidden="1" x14ac:dyDescent="0.35">
      <c r="A57" s="61" t="s">
        <v>14</v>
      </c>
      <c r="B57" s="58">
        <v>40</v>
      </c>
      <c r="C57" s="59">
        <f t="shared" ref="C57:C95" si="0">-C6</f>
        <v>-40</v>
      </c>
      <c r="D57" s="60">
        <v>-10</v>
      </c>
      <c r="E57" s="58">
        <v>190</v>
      </c>
      <c r="F57" s="59">
        <f t="shared" ref="F57:F95" si="1">-F6</f>
        <v>-200</v>
      </c>
      <c r="G57" s="60">
        <v>-10</v>
      </c>
      <c r="H57" s="58">
        <v>0</v>
      </c>
      <c r="I57" s="60">
        <f t="shared" ref="I57:I95" si="2">-I6</f>
        <v>-10</v>
      </c>
      <c r="J57" s="60">
        <v>-10</v>
      </c>
      <c r="K57" s="58">
        <v>230</v>
      </c>
      <c r="L57" s="59">
        <f t="shared" ref="L57:L95" si="3">-L6</f>
        <v>-250</v>
      </c>
      <c r="M57" s="60">
        <v>-30</v>
      </c>
      <c r="N57" s="78"/>
      <c r="O57" s="48"/>
    </row>
    <row r="58" spans="1:15" hidden="1" x14ac:dyDescent="0.35">
      <c r="A58" s="61" t="s">
        <v>15</v>
      </c>
      <c r="B58" s="58">
        <v>70</v>
      </c>
      <c r="C58" s="59">
        <f t="shared" si="0"/>
        <v>-40</v>
      </c>
      <c r="D58" s="60">
        <v>30</v>
      </c>
      <c r="E58" s="58">
        <v>260</v>
      </c>
      <c r="F58" s="59">
        <f t="shared" si="1"/>
        <v>-280</v>
      </c>
      <c r="G58" s="60">
        <v>-20</v>
      </c>
      <c r="H58" s="58">
        <v>0</v>
      </c>
      <c r="I58" s="60">
        <f t="shared" si="2"/>
        <v>0</v>
      </c>
      <c r="J58" s="60">
        <v>0</v>
      </c>
      <c r="K58" s="58">
        <v>330</v>
      </c>
      <c r="L58" s="59">
        <f t="shared" si="3"/>
        <v>-320</v>
      </c>
      <c r="M58" s="60">
        <v>10</v>
      </c>
      <c r="N58" s="78"/>
      <c r="O58" s="48"/>
    </row>
    <row r="59" spans="1:15" hidden="1" x14ac:dyDescent="0.35">
      <c r="A59" s="61" t="s">
        <v>16</v>
      </c>
      <c r="B59" s="58">
        <v>20</v>
      </c>
      <c r="C59" s="59">
        <f t="shared" si="0"/>
        <v>-40</v>
      </c>
      <c r="D59" s="60">
        <v>-10</v>
      </c>
      <c r="E59" s="58">
        <v>250</v>
      </c>
      <c r="F59" s="59">
        <f t="shared" si="1"/>
        <v>-250</v>
      </c>
      <c r="G59" s="60">
        <v>-10</v>
      </c>
      <c r="H59" s="58">
        <v>10</v>
      </c>
      <c r="I59" s="60">
        <f t="shared" si="2"/>
        <v>-20</v>
      </c>
      <c r="J59" s="60">
        <v>-20</v>
      </c>
      <c r="K59" s="58">
        <v>280</v>
      </c>
      <c r="L59" s="59">
        <f t="shared" si="3"/>
        <v>-320</v>
      </c>
      <c r="M59" s="60">
        <v>-40</v>
      </c>
      <c r="N59" s="78"/>
      <c r="O59" s="48"/>
    </row>
    <row r="60" spans="1:15" hidden="1" x14ac:dyDescent="0.35">
      <c r="A60" s="61" t="s">
        <v>17</v>
      </c>
      <c r="B60" s="58">
        <v>20</v>
      </c>
      <c r="C60" s="59">
        <f t="shared" si="0"/>
        <v>-30</v>
      </c>
      <c r="D60" s="60">
        <v>-10</v>
      </c>
      <c r="E60" s="58">
        <v>100</v>
      </c>
      <c r="F60" s="59">
        <f t="shared" si="1"/>
        <v>-120</v>
      </c>
      <c r="G60" s="60">
        <v>-20</v>
      </c>
      <c r="H60" s="58">
        <v>0</v>
      </c>
      <c r="I60" s="60">
        <f t="shared" si="2"/>
        <v>-10</v>
      </c>
      <c r="J60" s="60">
        <v>-10</v>
      </c>
      <c r="K60" s="58">
        <v>120</v>
      </c>
      <c r="L60" s="59">
        <f t="shared" si="3"/>
        <v>-170</v>
      </c>
      <c r="M60" s="60">
        <v>-40</v>
      </c>
      <c r="N60" s="78"/>
      <c r="O60" s="48"/>
    </row>
    <row r="61" spans="1:15" hidden="1" x14ac:dyDescent="0.35">
      <c r="A61" s="61" t="s">
        <v>18</v>
      </c>
      <c r="B61" s="58">
        <v>30</v>
      </c>
      <c r="C61" s="59">
        <f t="shared" si="0"/>
        <v>-40</v>
      </c>
      <c r="D61" s="60">
        <v>0</v>
      </c>
      <c r="E61" s="58">
        <v>140</v>
      </c>
      <c r="F61" s="59">
        <f t="shared" si="1"/>
        <v>-120</v>
      </c>
      <c r="G61" s="60">
        <v>20</v>
      </c>
      <c r="H61" s="58">
        <v>10</v>
      </c>
      <c r="I61" s="60">
        <f t="shared" si="2"/>
        <v>0</v>
      </c>
      <c r="J61" s="60">
        <v>0</v>
      </c>
      <c r="K61" s="58">
        <v>180</v>
      </c>
      <c r="L61" s="59">
        <f t="shared" si="3"/>
        <v>-160</v>
      </c>
      <c r="M61" s="60">
        <v>20</v>
      </c>
      <c r="N61" s="78"/>
      <c r="O61" s="48"/>
    </row>
    <row r="62" spans="1:15" hidden="1" x14ac:dyDescent="0.35">
      <c r="A62" s="61" t="s">
        <v>19</v>
      </c>
      <c r="B62" s="58">
        <v>60</v>
      </c>
      <c r="C62" s="59">
        <f t="shared" si="0"/>
        <v>-140</v>
      </c>
      <c r="D62" s="60">
        <v>-80</v>
      </c>
      <c r="E62" s="58">
        <v>340</v>
      </c>
      <c r="F62" s="59">
        <f t="shared" si="1"/>
        <v>-510</v>
      </c>
      <c r="G62" s="60">
        <v>-170</v>
      </c>
      <c r="H62" s="58">
        <v>40</v>
      </c>
      <c r="I62" s="60">
        <f t="shared" si="2"/>
        <v>-130</v>
      </c>
      <c r="J62" s="60">
        <v>-90</v>
      </c>
      <c r="K62" s="58">
        <v>440</v>
      </c>
      <c r="L62" s="59">
        <f t="shared" si="3"/>
        <v>-780</v>
      </c>
      <c r="M62" s="60">
        <v>-330</v>
      </c>
      <c r="N62" s="78"/>
      <c r="O62" s="48"/>
    </row>
    <row r="63" spans="1:15" hidden="1" x14ac:dyDescent="0.35">
      <c r="A63" s="61" t="s">
        <v>20</v>
      </c>
      <c r="B63" s="58">
        <v>10</v>
      </c>
      <c r="C63" s="59">
        <f t="shared" si="0"/>
        <v>0</v>
      </c>
      <c r="D63" s="60">
        <v>10</v>
      </c>
      <c r="E63" s="58">
        <v>110</v>
      </c>
      <c r="F63" s="59">
        <f t="shared" si="1"/>
        <v>-130</v>
      </c>
      <c r="G63" s="60">
        <v>-20</v>
      </c>
      <c r="H63" s="58">
        <v>0</v>
      </c>
      <c r="I63" s="60">
        <f t="shared" si="2"/>
        <v>0</v>
      </c>
      <c r="J63" s="60">
        <v>0</v>
      </c>
      <c r="K63" s="58">
        <v>130</v>
      </c>
      <c r="L63" s="59">
        <f t="shared" si="3"/>
        <v>-130</v>
      </c>
      <c r="M63" s="60">
        <v>-10</v>
      </c>
      <c r="N63" s="78"/>
      <c r="O63" s="48"/>
    </row>
    <row r="64" spans="1:15" hidden="1" x14ac:dyDescent="0.35">
      <c r="A64" s="61" t="s">
        <v>21</v>
      </c>
      <c r="B64" s="58">
        <v>10</v>
      </c>
      <c r="C64" s="59">
        <f t="shared" si="0"/>
        <v>-20</v>
      </c>
      <c r="D64" s="60">
        <v>-10</v>
      </c>
      <c r="E64" s="58">
        <v>130</v>
      </c>
      <c r="F64" s="59">
        <f t="shared" si="1"/>
        <v>-120</v>
      </c>
      <c r="G64" s="60">
        <v>20</v>
      </c>
      <c r="H64" s="58">
        <v>0</v>
      </c>
      <c r="I64" s="60">
        <f t="shared" si="2"/>
        <v>-20</v>
      </c>
      <c r="J64" s="60">
        <v>-10</v>
      </c>
      <c r="K64" s="58">
        <v>150</v>
      </c>
      <c r="L64" s="59">
        <f t="shared" si="3"/>
        <v>-160</v>
      </c>
      <c r="M64" s="60">
        <v>-10</v>
      </c>
      <c r="N64" s="78"/>
      <c r="O64" s="48"/>
    </row>
    <row r="65" spans="1:15" hidden="1" x14ac:dyDescent="0.35">
      <c r="A65" s="61" t="s">
        <v>22</v>
      </c>
      <c r="B65" s="58">
        <v>10</v>
      </c>
      <c r="C65" s="59">
        <f t="shared" si="0"/>
        <v>-40</v>
      </c>
      <c r="D65" s="60">
        <v>-30</v>
      </c>
      <c r="E65" s="58">
        <v>150</v>
      </c>
      <c r="F65" s="59">
        <f t="shared" si="1"/>
        <v>-150</v>
      </c>
      <c r="G65" s="60">
        <v>-10</v>
      </c>
      <c r="H65" s="58">
        <v>0</v>
      </c>
      <c r="I65" s="60">
        <f t="shared" si="2"/>
        <v>-10</v>
      </c>
      <c r="J65" s="60">
        <v>0</v>
      </c>
      <c r="K65" s="58">
        <v>160</v>
      </c>
      <c r="L65" s="59">
        <f t="shared" si="3"/>
        <v>-200</v>
      </c>
      <c r="M65" s="60">
        <v>-40</v>
      </c>
      <c r="N65" s="78"/>
      <c r="O65" s="48"/>
    </row>
    <row r="66" spans="1:15" hidden="1" x14ac:dyDescent="0.35">
      <c r="A66" s="61" t="s">
        <v>23</v>
      </c>
      <c r="B66" s="58">
        <v>0</v>
      </c>
      <c r="C66" s="59">
        <f t="shared" si="0"/>
        <v>-10</v>
      </c>
      <c r="D66" s="60">
        <v>0</v>
      </c>
      <c r="E66" s="58">
        <v>20</v>
      </c>
      <c r="F66" s="59">
        <f t="shared" si="1"/>
        <v>-60</v>
      </c>
      <c r="G66" s="60">
        <v>-30</v>
      </c>
      <c r="H66" s="58">
        <v>0</v>
      </c>
      <c r="I66" s="60">
        <f t="shared" si="2"/>
        <v>0</v>
      </c>
      <c r="J66" s="60">
        <v>0</v>
      </c>
      <c r="K66" s="58">
        <v>30</v>
      </c>
      <c r="L66" s="59">
        <f t="shared" si="3"/>
        <v>-70</v>
      </c>
      <c r="M66" s="60">
        <v>-40</v>
      </c>
      <c r="N66" s="78"/>
      <c r="O66" s="48"/>
    </row>
    <row r="67" spans="1:15" hidden="1" x14ac:dyDescent="0.35">
      <c r="A67" s="61" t="s">
        <v>24</v>
      </c>
      <c r="B67" s="58">
        <v>50</v>
      </c>
      <c r="C67" s="59">
        <f t="shared" si="0"/>
        <v>-100</v>
      </c>
      <c r="D67" s="60">
        <v>-40</v>
      </c>
      <c r="E67" s="58">
        <v>210</v>
      </c>
      <c r="F67" s="59">
        <f t="shared" si="1"/>
        <v>-330</v>
      </c>
      <c r="G67" s="60">
        <v>-120</v>
      </c>
      <c r="H67" s="58">
        <v>20</v>
      </c>
      <c r="I67" s="60">
        <f t="shared" si="2"/>
        <v>-50</v>
      </c>
      <c r="J67" s="60">
        <v>-30</v>
      </c>
      <c r="K67" s="58">
        <v>280</v>
      </c>
      <c r="L67" s="59">
        <f t="shared" si="3"/>
        <v>-480</v>
      </c>
      <c r="M67" s="60">
        <v>-190</v>
      </c>
      <c r="N67" s="78"/>
      <c r="O67" s="48"/>
    </row>
    <row r="68" spans="1:15" hidden="1" x14ac:dyDescent="0.35">
      <c r="A68" s="61" t="s">
        <v>25</v>
      </c>
      <c r="B68" s="58">
        <v>40</v>
      </c>
      <c r="C68" s="59">
        <f t="shared" si="0"/>
        <v>-90</v>
      </c>
      <c r="D68" s="60">
        <v>-50</v>
      </c>
      <c r="E68" s="58">
        <v>210</v>
      </c>
      <c r="F68" s="59">
        <f t="shared" si="1"/>
        <v>-310</v>
      </c>
      <c r="G68" s="60">
        <v>-100</v>
      </c>
      <c r="H68" s="58">
        <v>10</v>
      </c>
      <c r="I68" s="60">
        <f t="shared" si="2"/>
        <v>-30</v>
      </c>
      <c r="J68" s="60">
        <v>-10</v>
      </c>
      <c r="K68" s="58">
        <v>260</v>
      </c>
      <c r="L68" s="59">
        <f t="shared" si="3"/>
        <v>-420</v>
      </c>
      <c r="M68" s="60">
        <v>-160</v>
      </c>
      <c r="N68" s="78"/>
      <c r="O68" s="48"/>
    </row>
    <row r="69" spans="1:15" hidden="1" x14ac:dyDescent="0.35">
      <c r="A69" s="61" t="s">
        <v>26</v>
      </c>
      <c r="B69" s="58">
        <v>10</v>
      </c>
      <c r="C69" s="59">
        <f t="shared" si="0"/>
        <v>-20</v>
      </c>
      <c r="D69" s="60">
        <v>-10</v>
      </c>
      <c r="E69" s="58">
        <v>120</v>
      </c>
      <c r="F69" s="59">
        <f t="shared" si="1"/>
        <v>-130</v>
      </c>
      <c r="G69" s="60">
        <v>-10</v>
      </c>
      <c r="H69" s="58">
        <v>0</v>
      </c>
      <c r="I69" s="60">
        <f t="shared" si="2"/>
        <v>-10</v>
      </c>
      <c r="J69" s="60">
        <v>-10</v>
      </c>
      <c r="K69" s="58">
        <v>140</v>
      </c>
      <c r="L69" s="59">
        <f t="shared" si="3"/>
        <v>-160</v>
      </c>
      <c r="M69" s="60">
        <v>-20</v>
      </c>
      <c r="N69" s="78"/>
      <c r="O69" s="48"/>
    </row>
    <row r="70" spans="1:15" hidden="1" x14ac:dyDescent="0.35">
      <c r="A70" s="61" t="s">
        <v>27</v>
      </c>
      <c r="B70" s="58">
        <v>20</v>
      </c>
      <c r="C70" s="59">
        <f t="shared" si="0"/>
        <v>-30</v>
      </c>
      <c r="D70" s="60">
        <v>-20</v>
      </c>
      <c r="E70" s="58">
        <v>100</v>
      </c>
      <c r="F70" s="59">
        <f t="shared" si="1"/>
        <v>-100</v>
      </c>
      <c r="G70" s="60">
        <v>0</v>
      </c>
      <c r="H70" s="58">
        <v>0</v>
      </c>
      <c r="I70" s="60">
        <f t="shared" si="2"/>
        <v>0</v>
      </c>
      <c r="J70" s="60">
        <v>0</v>
      </c>
      <c r="K70" s="58">
        <v>120</v>
      </c>
      <c r="L70" s="59">
        <f t="shared" si="3"/>
        <v>-140</v>
      </c>
      <c r="M70" s="60">
        <v>-20</v>
      </c>
      <c r="N70" s="78"/>
      <c r="O70" s="48"/>
    </row>
    <row r="71" spans="1:15" hidden="1" x14ac:dyDescent="0.35">
      <c r="A71" s="61" t="s">
        <v>28</v>
      </c>
      <c r="B71" s="58">
        <v>10</v>
      </c>
      <c r="C71" s="59">
        <f t="shared" si="0"/>
        <v>-60</v>
      </c>
      <c r="D71" s="60">
        <v>-40</v>
      </c>
      <c r="E71" s="58">
        <v>150</v>
      </c>
      <c r="F71" s="59">
        <f t="shared" si="1"/>
        <v>-240</v>
      </c>
      <c r="G71" s="60">
        <v>-100</v>
      </c>
      <c r="H71" s="58">
        <v>10</v>
      </c>
      <c r="I71" s="60">
        <f t="shared" si="2"/>
        <v>-40</v>
      </c>
      <c r="J71" s="60">
        <v>-30</v>
      </c>
      <c r="K71" s="58">
        <v>170</v>
      </c>
      <c r="L71" s="59">
        <f t="shared" si="3"/>
        <v>-340</v>
      </c>
      <c r="M71" s="60">
        <v>-170</v>
      </c>
      <c r="N71" s="78"/>
      <c r="O71" s="48"/>
    </row>
    <row r="72" spans="1:15" hidden="1" x14ac:dyDescent="0.35">
      <c r="A72" s="61" t="s">
        <v>29</v>
      </c>
      <c r="B72" s="58">
        <v>20</v>
      </c>
      <c r="C72" s="59">
        <f t="shared" si="0"/>
        <v>-30</v>
      </c>
      <c r="D72" s="60">
        <v>-10</v>
      </c>
      <c r="E72" s="58">
        <v>250</v>
      </c>
      <c r="F72" s="59">
        <f t="shared" si="1"/>
        <v>-270</v>
      </c>
      <c r="G72" s="60">
        <v>-20</v>
      </c>
      <c r="H72" s="58">
        <v>0</v>
      </c>
      <c r="I72" s="60">
        <f t="shared" si="2"/>
        <v>0</v>
      </c>
      <c r="J72" s="60">
        <v>0</v>
      </c>
      <c r="K72" s="58">
        <v>280</v>
      </c>
      <c r="L72" s="59">
        <f t="shared" si="3"/>
        <v>-300</v>
      </c>
      <c r="M72" s="60">
        <v>-30</v>
      </c>
      <c r="N72" s="78"/>
      <c r="O72" s="48"/>
    </row>
    <row r="73" spans="1:15" hidden="1" x14ac:dyDescent="0.35">
      <c r="A73" s="61" t="s">
        <v>30</v>
      </c>
      <c r="B73" s="58">
        <v>90</v>
      </c>
      <c r="C73" s="59">
        <f t="shared" si="0"/>
        <v>-220</v>
      </c>
      <c r="D73" s="60">
        <v>-130</v>
      </c>
      <c r="E73" s="58">
        <v>540</v>
      </c>
      <c r="F73" s="59">
        <f t="shared" si="1"/>
        <v>-820</v>
      </c>
      <c r="G73" s="60">
        <v>-280</v>
      </c>
      <c r="H73" s="58">
        <v>50</v>
      </c>
      <c r="I73" s="60">
        <f t="shared" si="2"/>
        <v>-180</v>
      </c>
      <c r="J73" s="60">
        <v>-130</v>
      </c>
      <c r="K73" s="58">
        <v>680</v>
      </c>
      <c r="L73" s="59">
        <f t="shared" si="3"/>
        <v>-1220</v>
      </c>
      <c r="M73" s="60">
        <v>-540</v>
      </c>
      <c r="N73" s="78"/>
      <c r="O73" s="48"/>
    </row>
    <row r="74" spans="1:15" hidden="1" x14ac:dyDescent="0.35">
      <c r="A74" s="61" t="s">
        <v>31</v>
      </c>
      <c r="B74" s="58">
        <v>10</v>
      </c>
      <c r="C74" s="59">
        <f t="shared" si="0"/>
        <v>-30</v>
      </c>
      <c r="D74" s="60">
        <v>-10</v>
      </c>
      <c r="E74" s="58">
        <v>80</v>
      </c>
      <c r="F74" s="59">
        <f t="shared" si="1"/>
        <v>-100</v>
      </c>
      <c r="G74" s="60">
        <v>-20</v>
      </c>
      <c r="H74" s="58">
        <v>0</v>
      </c>
      <c r="I74" s="60">
        <f t="shared" si="2"/>
        <v>-20</v>
      </c>
      <c r="J74" s="60">
        <v>-10</v>
      </c>
      <c r="K74" s="58">
        <v>90</v>
      </c>
      <c r="L74" s="59">
        <f t="shared" si="3"/>
        <v>-140</v>
      </c>
      <c r="M74" s="60">
        <v>-50</v>
      </c>
      <c r="N74" s="78"/>
      <c r="O74" s="48"/>
    </row>
    <row r="75" spans="1:15" hidden="1" x14ac:dyDescent="0.35">
      <c r="A75" s="61" t="s">
        <v>32</v>
      </c>
      <c r="B75" s="58">
        <v>50</v>
      </c>
      <c r="C75" s="59">
        <f t="shared" si="0"/>
        <v>-80</v>
      </c>
      <c r="D75" s="60">
        <v>-30</v>
      </c>
      <c r="E75" s="58">
        <v>250</v>
      </c>
      <c r="F75" s="59">
        <f t="shared" si="1"/>
        <v>-300</v>
      </c>
      <c r="G75" s="60">
        <v>-50</v>
      </c>
      <c r="H75" s="58">
        <v>10</v>
      </c>
      <c r="I75" s="60">
        <f t="shared" si="2"/>
        <v>-40</v>
      </c>
      <c r="J75" s="60">
        <v>-30</v>
      </c>
      <c r="K75" s="58">
        <v>310</v>
      </c>
      <c r="L75" s="59">
        <f t="shared" si="3"/>
        <v>-410</v>
      </c>
      <c r="M75" s="60">
        <v>-100</v>
      </c>
      <c r="N75" s="78"/>
      <c r="O75" s="48"/>
    </row>
    <row r="76" spans="1:15" hidden="1" x14ac:dyDescent="0.35">
      <c r="A76" s="61" t="s">
        <v>33</v>
      </c>
      <c r="B76" s="58">
        <v>20</v>
      </c>
      <c r="C76" s="59">
        <f t="shared" si="0"/>
        <v>-20</v>
      </c>
      <c r="D76" s="60">
        <v>-10</v>
      </c>
      <c r="E76" s="58">
        <v>210</v>
      </c>
      <c r="F76" s="59">
        <f t="shared" si="1"/>
        <v>-200</v>
      </c>
      <c r="G76" s="60">
        <v>10</v>
      </c>
      <c r="H76" s="58">
        <v>0</v>
      </c>
      <c r="I76" s="60">
        <f t="shared" si="2"/>
        <v>0</v>
      </c>
      <c r="J76" s="60">
        <v>0</v>
      </c>
      <c r="K76" s="58">
        <v>230</v>
      </c>
      <c r="L76" s="59">
        <f t="shared" si="3"/>
        <v>-230</v>
      </c>
      <c r="M76" s="60">
        <v>0</v>
      </c>
      <c r="N76" s="78"/>
      <c r="O76" s="48"/>
    </row>
    <row r="77" spans="1:15" hidden="1" x14ac:dyDescent="0.35">
      <c r="A77" s="61" t="s">
        <v>34</v>
      </c>
      <c r="B77" s="58">
        <v>40</v>
      </c>
      <c r="C77" s="59">
        <f t="shared" si="0"/>
        <v>-60</v>
      </c>
      <c r="D77" s="60">
        <v>-20</v>
      </c>
      <c r="E77" s="58">
        <v>150</v>
      </c>
      <c r="F77" s="59">
        <f t="shared" si="1"/>
        <v>-220</v>
      </c>
      <c r="G77" s="60">
        <v>-70</v>
      </c>
      <c r="H77" s="58">
        <v>10</v>
      </c>
      <c r="I77" s="60">
        <f t="shared" si="2"/>
        <v>-50</v>
      </c>
      <c r="J77" s="60">
        <v>-40</v>
      </c>
      <c r="K77" s="58">
        <v>190</v>
      </c>
      <c r="L77" s="59">
        <f t="shared" si="3"/>
        <v>-320</v>
      </c>
      <c r="M77" s="60">
        <v>-130</v>
      </c>
      <c r="N77" s="78"/>
      <c r="O77" s="48"/>
    </row>
    <row r="78" spans="1:15" hidden="1" x14ac:dyDescent="0.35">
      <c r="A78" s="61" t="s">
        <v>35</v>
      </c>
      <c r="B78" s="58">
        <v>20</v>
      </c>
      <c r="C78" s="59">
        <f t="shared" si="0"/>
        <v>-40</v>
      </c>
      <c r="D78" s="60">
        <v>-20</v>
      </c>
      <c r="E78" s="58">
        <v>150</v>
      </c>
      <c r="F78" s="59">
        <f t="shared" si="1"/>
        <v>-190</v>
      </c>
      <c r="G78" s="60">
        <v>-30</v>
      </c>
      <c r="H78" s="58">
        <v>10</v>
      </c>
      <c r="I78" s="60">
        <f t="shared" si="2"/>
        <v>-40</v>
      </c>
      <c r="J78" s="60">
        <v>-30</v>
      </c>
      <c r="K78" s="58">
        <v>180</v>
      </c>
      <c r="L78" s="59">
        <f t="shared" si="3"/>
        <v>-270</v>
      </c>
      <c r="M78" s="60">
        <v>-80</v>
      </c>
      <c r="N78" s="78"/>
      <c r="O78" s="48"/>
    </row>
    <row r="79" spans="1:15" hidden="1" x14ac:dyDescent="0.35">
      <c r="A79" s="61" t="s">
        <v>37</v>
      </c>
      <c r="B79" s="58">
        <v>150</v>
      </c>
      <c r="C79" s="59">
        <f t="shared" si="0"/>
        <v>-120</v>
      </c>
      <c r="D79" s="60">
        <v>40</v>
      </c>
      <c r="E79" s="58">
        <v>720</v>
      </c>
      <c r="F79" s="59">
        <f t="shared" si="1"/>
        <v>-680</v>
      </c>
      <c r="G79" s="60">
        <v>40</v>
      </c>
      <c r="H79" s="58">
        <v>10</v>
      </c>
      <c r="I79" s="60">
        <f t="shared" si="2"/>
        <v>-10</v>
      </c>
      <c r="J79" s="60">
        <v>0</v>
      </c>
      <c r="K79" s="58">
        <v>890</v>
      </c>
      <c r="L79" s="59">
        <f t="shared" si="3"/>
        <v>-810</v>
      </c>
      <c r="M79" s="60">
        <v>80</v>
      </c>
      <c r="N79" s="78"/>
      <c r="O79" s="48"/>
    </row>
    <row r="80" spans="1:15" hidden="1" x14ac:dyDescent="0.35">
      <c r="A80" s="61" t="s">
        <v>38</v>
      </c>
      <c r="B80" s="58">
        <v>180</v>
      </c>
      <c r="C80" s="59">
        <f t="shared" si="0"/>
        <v>-280</v>
      </c>
      <c r="D80" s="60">
        <v>-100</v>
      </c>
      <c r="E80" s="58">
        <v>670</v>
      </c>
      <c r="F80" s="59">
        <f t="shared" si="1"/>
        <v>-910</v>
      </c>
      <c r="G80" s="60">
        <v>-240</v>
      </c>
      <c r="H80" s="58">
        <v>20</v>
      </c>
      <c r="I80" s="60">
        <f t="shared" si="2"/>
        <v>-50</v>
      </c>
      <c r="J80" s="60">
        <v>-30</v>
      </c>
      <c r="K80" s="58">
        <v>880</v>
      </c>
      <c r="L80" s="59">
        <f t="shared" si="3"/>
        <v>-1250</v>
      </c>
      <c r="M80" s="60">
        <v>-370</v>
      </c>
      <c r="N80" s="78"/>
      <c r="O80" s="48"/>
    </row>
    <row r="81" spans="1:15" hidden="1" x14ac:dyDescent="0.35">
      <c r="A81" s="61" t="s">
        <v>39</v>
      </c>
      <c r="B81" s="58">
        <v>800</v>
      </c>
      <c r="C81" s="59">
        <f t="shared" si="0"/>
        <v>-1160</v>
      </c>
      <c r="D81" s="60">
        <v>-360</v>
      </c>
      <c r="E81" s="58">
        <v>2360</v>
      </c>
      <c r="F81" s="59">
        <f t="shared" si="1"/>
        <v>-3280</v>
      </c>
      <c r="G81" s="60">
        <v>-920</v>
      </c>
      <c r="H81" s="58">
        <v>110</v>
      </c>
      <c r="I81" s="60">
        <f t="shared" si="2"/>
        <v>-170</v>
      </c>
      <c r="J81" s="60">
        <v>-70</v>
      </c>
      <c r="K81" s="58">
        <v>3270</v>
      </c>
      <c r="L81" s="59">
        <f t="shared" si="3"/>
        <v>-4620</v>
      </c>
      <c r="M81" s="60">
        <v>-1350</v>
      </c>
      <c r="N81" s="78"/>
      <c r="O81" s="48"/>
    </row>
    <row r="82" spans="1:15" hidden="1" x14ac:dyDescent="0.35">
      <c r="A82" s="61" t="s">
        <v>40</v>
      </c>
      <c r="B82" s="58">
        <v>590</v>
      </c>
      <c r="C82" s="59">
        <f t="shared" si="0"/>
        <v>-1170</v>
      </c>
      <c r="D82" s="60">
        <v>-580</v>
      </c>
      <c r="E82" s="58">
        <v>1970</v>
      </c>
      <c r="F82" s="59">
        <f t="shared" si="1"/>
        <v>-2960</v>
      </c>
      <c r="G82" s="60">
        <v>-990</v>
      </c>
      <c r="H82" s="58">
        <v>190</v>
      </c>
      <c r="I82" s="60">
        <f t="shared" si="2"/>
        <v>-270</v>
      </c>
      <c r="J82" s="60">
        <v>-80</v>
      </c>
      <c r="K82" s="58">
        <v>2750</v>
      </c>
      <c r="L82" s="59">
        <f t="shared" si="3"/>
        <v>-4400</v>
      </c>
      <c r="M82" s="60">
        <v>-1650</v>
      </c>
      <c r="N82" s="78"/>
      <c r="O82" s="48"/>
    </row>
    <row r="83" spans="1:15" hidden="1" x14ac:dyDescent="0.35">
      <c r="A83" s="61" t="s">
        <v>41</v>
      </c>
      <c r="B83" s="58">
        <v>260</v>
      </c>
      <c r="C83" s="59">
        <f t="shared" si="0"/>
        <v>-470</v>
      </c>
      <c r="D83" s="60">
        <v>-210</v>
      </c>
      <c r="E83" s="58">
        <v>900</v>
      </c>
      <c r="F83" s="59">
        <f t="shared" si="1"/>
        <v>-1220</v>
      </c>
      <c r="G83" s="60">
        <v>-320</v>
      </c>
      <c r="H83" s="58">
        <v>60</v>
      </c>
      <c r="I83" s="60">
        <f t="shared" si="2"/>
        <v>-120</v>
      </c>
      <c r="J83" s="60">
        <v>-60</v>
      </c>
      <c r="K83" s="58">
        <v>1220</v>
      </c>
      <c r="L83" s="59">
        <f t="shared" si="3"/>
        <v>-1810</v>
      </c>
      <c r="M83" s="60">
        <v>-590</v>
      </c>
      <c r="N83" s="78"/>
      <c r="O83" s="48"/>
    </row>
    <row r="84" spans="1:15" hidden="1" x14ac:dyDescent="0.35">
      <c r="A84" s="61" t="s">
        <v>42</v>
      </c>
      <c r="B84" s="58">
        <v>130</v>
      </c>
      <c r="C84" s="59">
        <f t="shared" si="0"/>
        <v>-190</v>
      </c>
      <c r="D84" s="60">
        <v>-60</v>
      </c>
      <c r="E84" s="58">
        <v>650</v>
      </c>
      <c r="F84" s="59">
        <f t="shared" si="1"/>
        <v>-660</v>
      </c>
      <c r="G84" s="60">
        <v>-20</v>
      </c>
      <c r="H84" s="58">
        <v>20</v>
      </c>
      <c r="I84" s="60">
        <f t="shared" si="2"/>
        <v>-30</v>
      </c>
      <c r="J84" s="60">
        <v>-10</v>
      </c>
      <c r="K84" s="58">
        <v>790</v>
      </c>
      <c r="L84" s="59">
        <f t="shared" si="3"/>
        <v>-870</v>
      </c>
      <c r="M84" s="60">
        <v>-80</v>
      </c>
      <c r="N84" s="78"/>
      <c r="O84" s="48"/>
    </row>
    <row r="85" spans="1:15" hidden="1" x14ac:dyDescent="0.35">
      <c r="A85" s="61" t="s">
        <v>43</v>
      </c>
      <c r="B85" s="58">
        <v>180</v>
      </c>
      <c r="C85" s="59">
        <f t="shared" si="0"/>
        <v>-230</v>
      </c>
      <c r="D85" s="60">
        <v>-50</v>
      </c>
      <c r="E85" s="58">
        <v>1890</v>
      </c>
      <c r="F85" s="59">
        <f t="shared" si="1"/>
        <v>-1700</v>
      </c>
      <c r="G85" s="60">
        <v>190</v>
      </c>
      <c r="H85" s="58">
        <v>30</v>
      </c>
      <c r="I85" s="60">
        <f t="shared" si="2"/>
        <v>-50</v>
      </c>
      <c r="J85" s="60">
        <v>-20</v>
      </c>
      <c r="K85" s="58">
        <v>2110</v>
      </c>
      <c r="L85" s="59">
        <f t="shared" si="3"/>
        <v>-1980</v>
      </c>
      <c r="M85" s="60">
        <v>130</v>
      </c>
      <c r="N85" s="78"/>
      <c r="O85" s="48"/>
    </row>
    <row r="86" spans="1:15" hidden="1" x14ac:dyDescent="0.35">
      <c r="A86" s="61" t="s">
        <v>44</v>
      </c>
      <c r="B86" s="58">
        <v>340</v>
      </c>
      <c r="C86" s="59">
        <f t="shared" si="0"/>
        <v>-380</v>
      </c>
      <c r="D86" s="60">
        <v>-40</v>
      </c>
      <c r="E86" s="58">
        <v>3080</v>
      </c>
      <c r="F86" s="59">
        <f t="shared" si="1"/>
        <v>-2870</v>
      </c>
      <c r="G86" s="60">
        <v>210</v>
      </c>
      <c r="H86" s="58">
        <v>40</v>
      </c>
      <c r="I86" s="60">
        <f t="shared" si="2"/>
        <v>-80</v>
      </c>
      <c r="J86" s="60">
        <v>-40</v>
      </c>
      <c r="K86" s="58">
        <v>3470</v>
      </c>
      <c r="L86" s="59">
        <f t="shared" si="3"/>
        <v>-3330</v>
      </c>
      <c r="M86" s="60">
        <v>140</v>
      </c>
      <c r="N86" s="78"/>
      <c r="O86" s="48"/>
    </row>
    <row r="87" spans="1:15" hidden="1" x14ac:dyDescent="0.35">
      <c r="A87" s="61" t="s">
        <v>45</v>
      </c>
      <c r="B87" s="58">
        <v>670</v>
      </c>
      <c r="C87" s="59">
        <f t="shared" si="0"/>
        <v>-740</v>
      </c>
      <c r="D87" s="60">
        <v>-70</v>
      </c>
      <c r="E87" s="58">
        <v>3800</v>
      </c>
      <c r="F87" s="59">
        <f t="shared" si="1"/>
        <v>-4720</v>
      </c>
      <c r="G87" s="60">
        <v>-920</v>
      </c>
      <c r="H87" s="58">
        <v>50</v>
      </c>
      <c r="I87" s="60">
        <f t="shared" si="2"/>
        <v>-60</v>
      </c>
      <c r="J87" s="60">
        <v>-10</v>
      </c>
      <c r="K87" s="58">
        <v>4520</v>
      </c>
      <c r="L87" s="59">
        <f t="shared" si="3"/>
        <v>-5520</v>
      </c>
      <c r="M87" s="60">
        <v>-1000</v>
      </c>
      <c r="N87" s="78"/>
      <c r="O87" s="48"/>
    </row>
    <row r="88" spans="1:15" hidden="1" x14ac:dyDescent="0.35">
      <c r="A88" s="61" t="s">
        <v>46</v>
      </c>
      <c r="B88" s="58">
        <v>120</v>
      </c>
      <c r="C88" s="59">
        <f t="shared" si="0"/>
        <v>-90</v>
      </c>
      <c r="D88" s="60">
        <v>30</v>
      </c>
      <c r="E88" s="58">
        <v>510</v>
      </c>
      <c r="F88" s="59">
        <f t="shared" si="1"/>
        <v>-460</v>
      </c>
      <c r="G88" s="60">
        <v>50</v>
      </c>
      <c r="H88" s="58">
        <v>10</v>
      </c>
      <c r="I88" s="60">
        <f t="shared" si="2"/>
        <v>-10</v>
      </c>
      <c r="J88" s="60">
        <v>0</v>
      </c>
      <c r="K88" s="58">
        <v>640</v>
      </c>
      <c r="L88" s="59">
        <f t="shared" si="3"/>
        <v>-560</v>
      </c>
      <c r="M88" s="60">
        <v>80</v>
      </c>
      <c r="N88" s="78"/>
      <c r="O88" s="48"/>
    </row>
    <row r="89" spans="1:15" hidden="1" x14ac:dyDescent="0.35">
      <c r="A89" s="61" t="s">
        <v>47</v>
      </c>
      <c r="B89" s="58">
        <v>370</v>
      </c>
      <c r="C89" s="59">
        <f t="shared" si="0"/>
        <v>-340</v>
      </c>
      <c r="D89" s="60">
        <v>30</v>
      </c>
      <c r="E89" s="58">
        <v>2400</v>
      </c>
      <c r="F89" s="59">
        <f t="shared" si="1"/>
        <v>-2180</v>
      </c>
      <c r="G89" s="60">
        <v>220</v>
      </c>
      <c r="H89" s="58">
        <v>50</v>
      </c>
      <c r="I89" s="60">
        <f t="shared" si="2"/>
        <v>-50</v>
      </c>
      <c r="J89" s="60">
        <v>-10</v>
      </c>
      <c r="K89" s="58">
        <v>2820</v>
      </c>
      <c r="L89" s="59">
        <f t="shared" si="3"/>
        <v>-2580</v>
      </c>
      <c r="M89" s="60">
        <v>240</v>
      </c>
      <c r="N89" s="78"/>
      <c r="O89" s="48"/>
    </row>
    <row r="90" spans="1:15" hidden="1" x14ac:dyDescent="0.35">
      <c r="A90" s="61" t="s">
        <v>48</v>
      </c>
      <c r="B90" s="58">
        <v>310</v>
      </c>
      <c r="C90" s="59">
        <f t="shared" si="0"/>
        <v>-370</v>
      </c>
      <c r="D90" s="60">
        <v>-60</v>
      </c>
      <c r="E90" s="58">
        <v>2880</v>
      </c>
      <c r="F90" s="59">
        <f t="shared" si="1"/>
        <v>-2750</v>
      </c>
      <c r="G90" s="60">
        <v>130</v>
      </c>
      <c r="H90" s="58">
        <v>60</v>
      </c>
      <c r="I90" s="60">
        <f t="shared" si="2"/>
        <v>-90</v>
      </c>
      <c r="J90" s="60">
        <v>-30</v>
      </c>
      <c r="K90" s="58">
        <v>3250</v>
      </c>
      <c r="L90" s="59">
        <f t="shared" si="3"/>
        <v>-3200</v>
      </c>
      <c r="M90" s="60">
        <v>40</v>
      </c>
      <c r="N90" s="78"/>
      <c r="O90" s="48"/>
    </row>
    <row r="91" spans="1:15" hidden="1" x14ac:dyDescent="0.35">
      <c r="A91" s="61" t="s">
        <v>49</v>
      </c>
      <c r="B91" s="58">
        <v>220</v>
      </c>
      <c r="C91" s="59">
        <f t="shared" si="0"/>
        <v>-400</v>
      </c>
      <c r="D91" s="60">
        <v>-180</v>
      </c>
      <c r="E91" s="58">
        <v>2110</v>
      </c>
      <c r="F91" s="59">
        <f t="shared" si="1"/>
        <v>-2380</v>
      </c>
      <c r="G91" s="60">
        <v>-270</v>
      </c>
      <c r="H91" s="58">
        <v>80</v>
      </c>
      <c r="I91" s="60">
        <f t="shared" si="2"/>
        <v>-150</v>
      </c>
      <c r="J91" s="60">
        <v>-70</v>
      </c>
      <c r="K91" s="58">
        <v>2410</v>
      </c>
      <c r="L91" s="59">
        <f t="shared" si="3"/>
        <v>-2930</v>
      </c>
      <c r="M91" s="60">
        <v>-530</v>
      </c>
      <c r="N91" s="78"/>
      <c r="O91" s="48"/>
    </row>
    <row r="92" spans="1:15" hidden="1" x14ac:dyDescent="0.35">
      <c r="A92" s="61" t="s">
        <v>50</v>
      </c>
      <c r="B92" s="58">
        <v>110</v>
      </c>
      <c r="C92" s="59">
        <f t="shared" si="0"/>
        <v>-160</v>
      </c>
      <c r="D92" s="60">
        <v>-50</v>
      </c>
      <c r="E92" s="58">
        <v>970</v>
      </c>
      <c r="F92" s="59">
        <f t="shared" si="1"/>
        <v>-940</v>
      </c>
      <c r="G92" s="60">
        <v>30</v>
      </c>
      <c r="H92" s="58">
        <v>40</v>
      </c>
      <c r="I92" s="60">
        <f t="shared" si="2"/>
        <v>-60</v>
      </c>
      <c r="J92" s="60">
        <v>-20</v>
      </c>
      <c r="K92" s="58">
        <v>1120</v>
      </c>
      <c r="L92" s="59">
        <f t="shared" si="3"/>
        <v>-1160</v>
      </c>
      <c r="M92" s="60">
        <v>-40</v>
      </c>
      <c r="N92" s="78"/>
      <c r="O92" s="48"/>
    </row>
    <row r="93" spans="1:15" hidden="1" x14ac:dyDescent="0.35">
      <c r="A93" s="61" t="s">
        <v>51</v>
      </c>
      <c r="B93" s="58">
        <v>350</v>
      </c>
      <c r="C93" s="59">
        <f t="shared" si="0"/>
        <v>-250</v>
      </c>
      <c r="D93" s="60">
        <v>100</v>
      </c>
      <c r="E93" s="58">
        <v>1930</v>
      </c>
      <c r="F93" s="59">
        <f t="shared" si="1"/>
        <v>-1680</v>
      </c>
      <c r="G93" s="60">
        <v>240</v>
      </c>
      <c r="H93" s="58">
        <v>40</v>
      </c>
      <c r="I93" s="60">
        <f t="shared" si="2"/>
        <v>-50</v>
      </c>
      <c r="J93" s="60">
        <v>-10</v>
      </c>
      <c r="K93" s="58">
        <v>2320</v>
      </c>
      <c r="L93" s="59">
        <f t="shared" si="3"/>
        <v>-1990</v>
      </c>
      <c r="M93" s="60">
        <v>330</v>
      </c>
      <c r="N93" s="78"/>
      <c r="O93" s="48"/>
    </row>
    <row r="94" spans="1:15" hidden="1" x14ac:dyDescent="0.35">
      <c r="A94" s="61" t="s">
        <v>52</v>
      </c>
      <c r="B94" s="58">
        <v>30</v>
      </c>
      <c r="C94" s="59">
        <f t="shared" si="0"/>
        <v>-20</v>
      </c>
      <c r="D94" s="60">
        <v>10</v>
      </c>
      <c r="E94" s="58">
        <v>120</v>
      </c>
      <c r="F94" s="59">
        <f t="shared" si="1"/>
        <v>-130</v>
      </c>
      <c r="G94" s="60">
        <v>-10</v>
      </c>
      <c r="H94" s="58">
        <v>0</v>
      </c>
      <c r="I94" s="60">
        <f t="shared" si="2"/>
        <v>-10</v>
      </c>
      <c r="J94" s="60">
        <v>-10</v>
      </c>
      <c r="K94" s="58">
        <v>150</v>
      </c>
      <c r="L94" s="59">
        <f t="shared" si="3"/>
        <v>-160</v>
      </c>
      <c r="M94" s="60">
        <v>-10</v>
      </c>
      <c r="N94" s="78"/>
      <c r="O94" s="48"/>
    </row>
    <row r="95" spans="1:15" hidden="1" x14ac:dyDescent="0.35">
      <c r="A95" s="61" t="s">
        <v>53</v>
      </c>
      <c r="B95" s="80">
        <v>80</v>
      </c>
      <c r="C95" s="59">
        <f t="shared" si="0"/>
        <v>-70</v>
      </c>
      <c r="D95" s="81">
        <v>10</v>
      </c>
      <c r="E95" s="80">
        <v>410</v>
      </c>
      <c r="F95" s="59">
        <f t="shared" si="1"/>
        <v>-470</v>
      </c>
      <c r="G95" s="81">
        <v>-60</v>
      </c>
      <c r="H95" s="80">
        <v>10</v>
      </c>
      <c r="I95" s="60">
        <f t="shared" si="2"/>
        <v>-20</v>
      </c>
      <c r="J95" s="81">
        <v>0</v>
      </c>
      <c r="K95" s="80">
        <v>500</v>
      </c>
      <c r="L95" s="59">
        <f t="shared" si="3"/>
        <v>-550</v>
      </c>
      <c r="M95" s="81">
        <v>-50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60</v>
      </c>
      <c r="B1" s="1"/>
      <c r="C1" s="1"/>
      <c r="D1" s="1"/>
      <c r="E1" s="1"/>
      <c r="F1" s="1"/>
      <c r="G1" s="1"/>
      <c r="I1" s="1"/>
      <c r="J1" s="1"/>
      <c r="K1" s="1"/>
      <c r="L1" s="1"/>
      <c r="M1" s="1"/>
      <c r="N1" s="1"/>
    </row>
    <row r="2" spans="1:15" ht="10.5" customHeight="1" thickBot="1" x14ac:dyDescent="0.5">
      <c r="A2" s="9"/>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20</v>
      </c>
      <c r="C5" s="59">
        <v>10</v>
      </c>
      <c r="D5" s="60">
        <v>10</v>
      </c>
      <c r="E5" s="58">
        <v>140</v>
      </c>
      <c r="F5" s="59">
        <v>130</v>
      </c>
      <c r="G5" s="60">
        <v>10</v>
      </c>
      <c r="H5" s="58">
        <v>10</v>
      </c>
      <c r="I5" s="59">
        <v>20</v>
      </c>
      <c r="J5" s="60">
        <v>-10</v>
      </c>
      <c r="K5" s="58">
        <v>170</v>
      </c>
      <c r="L5" s="59">
        <v>160</v>
      </c>
      <c r="M5" s="60">
        <v>10</v>
      </c>
      <c r="N5" s="78"/>
    </row>
    <row r="6" spans="1:15" s="61" customFormat="1" ht="11.15" customHeight="1" x14ac:dyDescent="0.25">
      <c r="A6" s="62" t="s">
        <v>14</v>
      </c>
      <c r="B6" s="58">
        <v>40</v>
      </c>
      <c r="C6" s="59">
        <v>80</v>
      </c>
      <c r="D6" s="60">
        <v>-40</v>
      </c>
      <c r="E6" s="58">
        <v>200</v>
      </c>
      <c r="F6" s="59">
        <v>200</v>
      </c>
      <c r="G6" s="60">
        <v>0</v>
      </c>
      <c r="H6" s="58">
        <v>0</v>
      </c>
      <c r="I6" s="59">
        <v>10</v>
      </c>
      <c r="J6" s="60">
        <v>-10</v>
      </c>
      <c r="K6" s="58">
        <v>250</v>
      </c>
      <c r="L6" s="59">
        <v>290</v>
      </c>
      <c r="M6" s="60">
        <v>-50</v>
      </c>
      <c r="N6" s="78"/>
    </row>
    <row r="7" spans="1:15" s="61" customFormat="1" ht="11.15" customHeight="1" x14ac:dyDescent="0.25">
      <c r="A7" s="62" t="s">
        <v>15</v>
      </c>
      <c r="B7" s="58">
        <v>50</v>
      </c>
      <c r="C7" s="59">
        <v>30</v>
      </c>
      <c r="D7" s="60">
        <v>20</v>
      </c>
      <c r="E7" s="58">
        <v>260</v>
      </c>
      <c r="F7" s="59">
        <v>180</v>
      </c>
      <c r="G7" s="60">
        <v>90</v>
      </c>
      <c r="H7" s="58">
        <v>0</v>
      </c>
      <c r="I7" s="59">
        <v>0</v>
      </c>
      <c r="J7" s="60">
        <v>0</v>
      </c>
      <c r="K7" s="58">
        <v>310</v>
      </c>
      <c r="L7" s="59">
        <v>210</v>
      </c>
      <c r="M7" s="60">
        <v>110</v>
      </c>
      <c r="N7" s="78"/>
    </row>
    <row r="8" spans="1:15" s="61" customFormat="1" ht="11.15" customHeight="1" x14ac:dyDescent="0.25">
      <c r="A8" s="62" t="s">
        <v>16</v>
      </c>
      <c r="B8" s="58">
        <v>10</v>
      </c>
      <c r="C8" s="59">
        <v>50</v>
      </c>
      <c r="D8" s="60">
        <v>-40</v>
      </c>
      <c r="E8" s="58">
        <v>260</v>
      </c>
      <c r="F8" s="59">
        <v>250</v>
      </c>
      <c r="G8" s="60">
        <v>10</v>
      </c>
      <c r="H8" s="58">
        <v>10</v>
      </c>
      <c r="I8" s="59">
        <v>30</v>
      </c>
      <c r="J8" s="60">
        <v>-20</v>
      </c>
      <c r="K8" s="58">
        <v>280</v>
      </c>
      <c r="L8" s="59">
        <v>330</v>
      </c>
      <c r="M8" s="60">
        <v>-60</v>
      </c>
      <c r="N8" s="78"/>
    </row>
    <row r="9" spans="1:15" s="61" customFormat="1" ht="11.15" customHeight="1" x14ac:dyDescent="0.25">
      <c r="A9" s="62" t="s">
        <v>17</v>
      </c>
      <c r="B9" s="58">
        <v>20</v>
      </c>
      <c r="C9" s="59">
        <v>30</v>
      </c>
      <c r="D9" s="60">
        <v>0</v>
      </c>
      <c r="E9" s="58">
        <v>110</v>
      </c>
      <c r="F9" s="59">
        <v>110</v>
      </c>
      <c r="G9" s="60">
        <v>0</v>
      </c>
      <c r="H9" s="58">
        <v>0</v>
      </c>
      <c r="I9" s="59">
        <v>10</v>
      </c>
      <c r="J9" s="60">
        <v>-10</v>
      </c>
      <c r="K9" s="58">
        <v>140</v>
      </c>
      <c r="L9" s="59">
        <v>150</v>
      </c>
      <c r="M9" s="60">
        <v>-20</v>
      </c>
      <c r="N9" s="78"/>
    </row>
    <row r="10" spans="1:15" s="61" customFormat="1" ht="11.15" customHeight="1" x14ac:dyDescent="0.25">
      <c r="A10" s="62" t="s">
        <v>18</v>
      </c>
      <c r="B10" s="58">
        <v>30</v>
      </c>
      <c r="C10" s="59">
        <v>30</v>
      </c>
      <c r="D10" s="60">
        <v>0</v>
      </c>
      <c r="E10" s="58">
        <v>130</v>
      </c>
      <c r="F10" s="59">
        <v>120</v>
      </c>
      <c r="G10" s="60">
        <v>10</v>
      </c>
      <c r="H10" s="58">
        <v>10</v>
      </c>
      <c r="I10" s="59">
        <v>10</v>
      </c>
      <c r="J10" s="60">
        <v>0</v>
      </c>
      <c r="K10" s="58">
        <v>170</v>
      </c>
      <c r="L10" s="59">
        <v>160</v>
      </c>
      <c r="M10" s="60">
        <v>10</v>
      </c>
      <c r="N10" s="78"/>
    </row>
    <row r="11" spans="1:15" s="61" customFormat="1" ht="11.15" customHeight="1" x14ac:dyDescent="0.25">
      <c r="A11" s="62" t="s">
        <v>19</v>
      </c>
      <c r="B11" s="58">
        <v>40</v>
      </c>
      <c r="C11" s="59">
        <v>100</v>
      </c>
      <c r="D11" s="60">
        <v>-70</v>
      </c>
      <c r="E11" s="58">
        <v>290</v>
      </c>
      <c r="F11" s="59">
        <v>450</v>
      </c>
      <c r="G11" s="60">
        <v>-160</v>
      </c>
      <c r="H11" s="58">
        <v>20</v>
      </c>
      <c r="I11" s="59">
        <v>110</v>
      </c>
      <c r="J11" s="60">
        <v>-80</v>
      </c>
      <c r="K11" s="58">
        <v>350</v>
      </c>
      <c r="L11" s="59">
        <v>660</v>
      </c>
      <c r="M11" s="60">
        <v>-310</v>
      </c>
      <c r="N11" s="78"/>
    </row>
    <row r="12" spans="1:15" s="61" customFormat="1" ht="11.15" customHeight="1" x14ac:dyDescent="0.25">
      <c r="A12" s="62" t="s">
        <v>20</v>
      </c>
      <c r="B12" s="58">
        <v>10</v>
      </c>
      <c r="C12" s="59">
        <v>10</v>
      </c>
      <c r="D12" s="60">
        <v>0</v>
      </c>
      <c r="E12" s="58">
        <v>130</v>
      </c>
      <c r="F12" s="59">
        <v>110</v>
      </c>
      <c r="G12" s="60">
        <v>20</v>
      </c>
      <c r="H12" s="58">
        <v>0</v>
      </c>
      <c r="I12" s="59">
        <v>0</v>
      </c>
      <c r="J12" s="60">
        <v>0</v>
      </c>
      <c r="K12" s="58">
        <v>140</v>
      </c>
      <c r="L12" s="59">
        <v>120</v>
      </c>
      <c r="M12" s="60">
        <v>20</v>
      </c>
      <c r="N12" s="78"/>
    </row>
    <row r="13" spans="1:15" s="61" customFormat="1" ht="11.15" customHeight="1" x14ac:dyDescent="0.25">
      <c r="A13" s="62" t="s">
        <v>21</v>
      </c>
      <c r="B13" s="58">
        <v>10</v>
      </c>
      <c r="C13" s="59">
        <v>30</v>
      </c>
      <c r="D13" s="60">
        <v>-20</v>
      </c>
      <c r="E13" s="58">
        <v>130</v>
      </c>
      <c r="F13" s="59">
        <v>130</v>
      </c>
      <c r="G13" s="60">
        <v>0</v>
      </c>
      <c r="H13" s="58">
        <v>10</v>
      </c>
      <c r="I13" s="59">
        <v>20</v>
      </c>
      <c r="J13" s="60">
        <v>-20</v>
      </c>
      <c r="K13" s="58">
        <v>150</v>
      </c>
      <c r="L13" s="59">
        <v>180</v>
      </c>
      <c r="M13" s="60">
        <v>-30</v>
      </c>
      <c r="N13" s="78"/>
    </row>
    <row r="14" spans="1:15" s="61" customFormat="1" ht="11.15" customHeight="1" x14ac:dyDescent="0.25">
      <c r="A14" s="62" t="s">
        <v>22</v>
      </c>
      <c r="B14" s="58">
        <v>20</v>
      </c>
      <c r="C14" s="59">
        <v>30</v>
      </c>
      <c r="D14" s="60">
        <v>-10</v>
      </c>
      <c r="E14" s="58">
        <v>190</v>
      </c>
      <c r="F14" s="59">
        <v>140</v>
      </c>
      <c r="G14" s="60">
        <v>50</v>
      </c>
      <c r="H14" s="58">
        <v>10</v>
      </c>
      <c r="I14" s="59">
        <v>10</v>
      </c>
      <c r="J14" s="60">
        <v>0</v>
      </c>
      <c r="K14" s="58">
        <v>210</v>
      </c>
      <c r="L14" s="59">
        <v>170</v>
      </c>
      <c r="M14" s="60">
        <v>40</v>
      </c>
      <c r="N14" s="78"/>
    </row>
    <row r="15" spans="1:15" s="61" customFormat="1" ht="11.15" customHeight="1" x14ac:dyDescent="0.25">
      <c r="A15" s="62" t="s">
        <v>23</v>
      </c>
      <c r="B15" s="58">
        <v>0</v>
      </c>
      <c r="C15" s="59">
        <v>10</v>
      </c>
      <c r="D15" s="60">
        <v>-10</v>
      </c>
      <c r="E15" s="58">
        <v>40</v>
      </c>
      <c r="F15" s="59">
        <v>50</v>
      </c>
      <c r="G15" s="60">
        <v>-10</v>
      </c>
      <c r="H15" s="58">
        <v>0</v>
      </c>
      <c r="I15" s="59">
        <v>0</v>
      </c>
      <c r="J15" s="60">
        <v>0</v>
      </c>
      <c r="K15" s="58">
        <v>40</v>
      </c>
      <c r="L15" s="59">
        <v>60</v>
      </c>
      <c r="M15" s="60">
        <v>-20</v>
      </c>
      <c r="N15" s="78"/>
    </row>
    <row r="16" spans="1:15" s="61" customFormat="1" ht="11.15" customHeight="1" x14ac:dyDescent="0.25">
      <c r="A16" s="62" t="s">
        <v>24</v>
      </c>
      <c r="B16" s="58">
        <v>40</v>
      </c>
      <c r="C16" s="59">
        <v>110</v>
      </c>
      <c r="D16" s="60">
        <v>-60</v>
      </c>
      <c r="E16" s="58">
        <v>210</v>
      </c>
      <c r="F16" s="59">
        <v>340</v>
      </c>
      <c r="G16" s="60">
        <v>-130</v>
      </c>
      <c r="H16" s="58">
        <v>0</v>
      </c>
      <c r="I16" s="59">
        <v>40</v>
      </c>
      <c r="J16" s="60">
        <v>-30</v>
      </c>
      <c r="K16" s="58">
        <v>250</v>
      </c>
      <c r="L16" s="59">
        <v>480</v>
      </c>
      <c r="M16" s="60">
        <v>-230</v>
      </c>
      <c r="N16" s="78"/>
    </row>
    <row r="17" spans="1:14" s="61" customFormat="1" ht="11.15" customHeight="1" x14ac:dyDescent="0.25">
      <c r="A17" s="62" t="s">
        <v>25</v>
      </c>
      <c r="B17" s="58">
        <v>30</v>
      </c>
      <c r="C17" s="59">
        <v>130</v>
      </c>
      <c r="D17" s="60">
        <v>-100</v>
      </c>
      <c r="E17" s="58">
        <v>180</v>
      </c>
      <c r="F17" s="59">
        <v>340</v>
      </c>
      <c r="G17" s="60">
        <v>-160</v>
      </c>
      <c r="H17" s="58">
        <v>10</v>
      </c>
      <c r="I17" s="59">
        <v>30</v>
      </c>
      <c r="J17" s="60">
        <v>-20</v>
      </c>
      <c r="K17" s="58">
        <v>220</v>
      </c>
      <c r="L17" s="59">
        <v>500</v>
      </c>
      <c r="M17" s="60">
        <v>-280</v>
      </c>
      <c r="N17" s="78"/>
    </row>
    <row r="18" spans="1:14" s="61" customFormat="1" ht="11.15" customHeight="1" x14ac:dyDescent="0.25">
      <c r="A18" s="62" t="s">
        <v>26</v>
      </c>
      <c r="B18" s="58">
        <v>10</v>
      </c>
      <c r="C18" s="59">
        <v>20</v>
      </c>
      <c r="D18" s="60">
        <v>-10</v>
      </c>
      <c r="E18" s="58">
        <v>100</v>
      </c>
      <c r="F18" s="59">
        <v>120</v>
      </c>
      <c r="G18" s="60">
        <v>-20</v>
      </c>
      <c r="H18" s="58">
        <v>0</v>
      </c>
      <c r="I18" s="59">
        <v>0</v>
      </c>
      <c r="J18" s="60">
        <v>0</v>
      </c>
      <c r="K18" s="58">
        <v>110</v>
      </c>
      <c r="L18" s="59">
        <v>150</v>
      </c>
      <c r="M18" s="60">
        <v>-30</v>
      </c>
      <c r="N18" s="78"/>
    </row>
    <row r="19" spans="1:14" s="61" customFormat="1" ht="11.15" customHeight="1" x14ac:dyDescent="0.25">
      <c r="A19" s="62" t="s">
        <v>27</v>
      </c>
      <c r="B19" s="58">
        <v>10</v>
      </c>
      <c r="C19" s="59">
        <v>20</v>
      </c>
      <c r="D19" s="60">
        <v>0</v>
      </c>
      <c r="E19" s="58">
        <v>90</v>
      </c>
      <c r="F19" s="59">
        <v>100</v>
      </c>
      <c r="G19" s="60">
        <v>0</v>
      </c>
      <c r="H19" s="58">
        <v>0</v>
      </c>
      <c r="I19" s="59">
        <v>0</v>
      </c>
      <c r="J19" s="60">
        <v>0</v>
      </c>
      <c r="K19" s="58">
        <v>110</v>
      </c>
      <c r="L19" s="59">
        <v>120</v>
      </c>
      <c r="M19" s="60">
        <v>-10</v>
      </c>
      <c r="N19" s="78"/>
    </row>
    <row r="20" spans="1:14" s="61" customFormat="1" ht="11.15" customHeight="1" x14ac:dyDescent="0.25">
      <c r="A20" s="62" t="s">
        <v>28</v>
      </c>
      <c r="B20" s="58">
        <v>10</v>
      </c>
      <c r="C20" s="59">
        <v>40</v>
      </c>
      <c r="D20" s="60">
        <v>-30</v>
      </c>
      <c r="E20" s="58">
        <v>170</v>
      </c>
      <c r="F20" s="59">
        <v>240</v>
      </c>
      <c r="G20" s="60">
        <v>-70</v>
      </c>
      <c r="H20" s="58">
        <v>0</v>
      </c>
      <c r="I20" s="59">
        <v>20</v>
      </c>
      <c r="J20" s="60">
        <v>-20</v>
      </c>
      <c r="K20" s="58">
        <v>190</v>
      </c>
      <c r="L20" s="59">
        <v>310</v>
      </c>
      <c r="M20" s="60">
        <v>-120</v>
      </c>
      <c r="N20" s="78"/>
    </row>
    <row r="21" spans="1:14" s="61" customFormat="1" ht="11.15" customHeight="1" x14ac:dyDescent="0.25">
      <c r="A21" s="62" t="s">
        <v>29</v>
      </c>
      <c r="B21" s="58">
        <v>20</v>
      </c>
      <c r="C21" s="59">
        <v>30</v>
      </c>
      <c r="D21" s="60">
        <v>-10</v>
      </c>
      <c r="E21" s="58">
        <v>280</v>
      </c>
      <c r="F21" s="59">
        <v>300</v>
      </c>
      <c r="G21" s="60">
        <v>-20</v>
      </c>
      <c r="H21" s="58">
        <v>10</v>
      </c>
      <c r="I21" s="59">
        <v>10</v>
      </c>
      <c r="J21" s="60">
        <v>-10</v>
      </c>
      <c r="K21" s="58">
        <v>300</v>
      </c>
      <c r="L21" s="59">
        <v>340</v>
      </c>
      <c r="M21" s="60">
        <v>-40</v>
      </c>
      <c r="N21" s="78"/>
    </row>
    <row r="22" spans="1:14" s="61" customFormat="1" ht="11.15" customHeight="1" x14ac:dyDescent="0.25">
      <c r="A22" s="62" t="s">
        <v>30</v>
      </c>
      <c r="B22" s="58">
        <v>70</v>
      </c>
      <c r="C22" s="59">
        <v>230</v>
      </c>
      <c r="D22" s="60">
        <v>-160</v>
      </c>
      <c r="E22" s="58">
        <v>480</v>
      </c>
      <c r="F22" s="59">
        <v>770</v>
      </c>
      <c r="G22" s="60">
        <v>-290</v>
      </c>
      <c r="H22" s="58">
        <v>20</v>
      </c>
      <c r="I22" s="59">
        <v>190</v>
      </c>
      <c r="J22" s="60">
        <v>-170</v>
      </c>
      <c r="K22" s="58">
        <v>570</v>
      </c>
      <c r="L22" s="59">
        <v>1190</v>
      </c>
      <c r="M22" s="60">
        <v>-610</v>
      </c>
      <c r="N22" s="78"/>
    </row>
    <row r="23" spans="1:14" s="61" customFormat="1" ht="11.15" customHeight="1" x14ac:dyDescent="0.25">
      <c r="A23" s="62" t="s">
        <v>31</v>
      </c>
      <c r="B23" s="58">
        <v>10</v>
      </c>
      <c r="C23" s="59">
        <v>20</v>
      </c>
      <c r="D23" s="60">
        <v>-10</v>
      </c>
      <c r="E23" s="58">
        <v>90</v>
      </c>
      <c r="F23" s="59">
        <v>90</v>
      </c>
      <c r="G23" s="60">
        <v>-10</v>
      </c>
      <c r="H23" s="58">
        <v>0</v>
      </c>
      <c r="I23" s="59">
        <v>10</v>
      </c>
      <c r="J23" s="60">
        <v>-10</v>
      </c>
      <c r="K23" s="58">
        <v>100</v>
      </c>
      <c r="L23" s="59">
        <v>120</v>
      </c>
      <c r="M23" s="60">
        <v>-20</v>
      </c>
      <c r="N23" s="78"/>
    </row>
    <row r="24" spans="1:14" s="61" customFormat="1" ht="11.15" customHeight="1" x14ac:dyDescent="0.25">
      <c r="A24" s="62" t="s">
        <v>32</v>
      </c>
      <c r="B24" s="58">
        <v>60</v>
      </c>
      <c r="C24" s="59">
        <v>90</v>
      </c>
      <c r="D24" s="60">
        <v>-30</v>
      </c>
      <c r="E24" s="58">
        <v>280</v>
      </c>
      <c r="F24" s="59">
        <v>310</v>
      </c>
      <c r="G24" s="60">
        <v>-30</v>
      </c>
      <c r="H24" s="58">
        <v>10</v>
      </c>
      <c r="I24" s="59">
        <v>30</v>
      </c>
      <c r="J24" s="60">
        <v>-20</v>
      </c>
      <c r="K24" s="58">
        <v>340</v>
      </c>
      <c r="L24" s="59">
        <v>420</v>
      </c>
      <c r="M24" s="60">
        <v>-80</v>
      </c>
      <c r="N24" s="78"/>
    </row>
    <row r="25" spans="1:14" s="61" customFormat="1" ht="11.15" customHeight="1" x14ac:dyDescent="0.25">
      <c r="A25" s="62" t="s">
        <v>33</v>
      </c>
      <c r="B25" s="58">
        <v>30</v>
      </c>
      <c r="C25" s="59">
        <v>20</v>
      </c>
      <c r="D25" s="60">
        <v>0</v>
      </c>
      <c r="E25" s="58">
        <v>200</v>
      </c>
      <c r="F25" s="59">
        <v>210</v>
      </c>
      <c r="G25" s="60">
        <v>-10</v>
      </c>
      <c r="H25" s="58">
        <v>0</v>
      </c>
      <c r="I25" s="59">
        <v>10</v>
      </c>
      <c r="J25" s="60">
        <v>0</v>
      </c>
      <c r="K25" s="58">
        <v>230</v>
      </c>
      <c r="L25" s="59">
        <v>240</v>
      </c>
      <c r="M25" s="60">
        <v>-10</v>
      </c>
      <c r="N25" s="78"/>
    </row>
    <row r="26" spans="1:14" s="61" customFormat="1" ht="11.15" customHeight="1" x14ac:dyDescent="0.25">
      <c r="A26" s="62" t="s">
        <v>34</v>
      </c>
      <c r="B26" s="58">
        <v>10</v>
      </c>
      <c r="C26" s="59">
        <v>50</v>
      </c>
      <c r="D26" s="60">
        <v>-30</v>
      </c>
      <c r="E26" s="58">
        <v>130</v>
      </c>
      <c r="F26" s="59">
        <v>220</v>
      </c>
      <c r="G26" s="60">
        <v>-90</v>
      </c>
      <c r="H26" s="58">
        <v>10</v>
      </c>
      <c r="I26" s="59">
        <v>20</v>
      </c>
      <c r="J26" s="60">
        <v>-20</v>
      </c>
      <c r="K26" s="58">
        <v>150</v>
      </c>
      <c r="L26" s="59">
        <v>290</v>
      </c>
      <c r="M26" s="60">
        <v>-140</v>
      </c>
      <c r="N26" s="78"/>
    </row>
    <row r="27" spans="1:14" s="61" customFormat="1" ht="11.15" customHeight="1" x14ac:dyDescent="0.25">
      <c r="A27" s="62" t="s">
        <v>35</v>
      </c>
      <c r="B27" s="58">
        <v>40</v>
      </c>
      <c r="C27" s="59">
        <v>30</v>
      </c>
      <c r="D27" s="60">
        <v>0</v>
      </c>
      <c r="E27" s="58">
        <v>170</v>
      </c>
      <c r="F27" s="59">
        <v>170</v>
      </c>
      <c r="G27" s="60">
        <v>-10</v>
      </c>
      <c r="H27" s="58">
        <v>0</v>
      </c>
      <c r="I27" s="59">
        <v>20</v>
      </c>
      <c r="J27" s="60">
        <v>-20</v>
      </c>
      <c r="K27" s="58">
        <v>210</v>
      </c>
      <c r="L27" s="59">
        <v>230</v>
      </c>
      <c r="M27" s="60">
        <v>-20</v>
      </c>
      <c r="N27" s="78"/>
    </row>
    <row r="28" spans="1:14" s="61" customFormat="1" ht="11.15" customHeight="1" x14ac:dyDescent="0.25">
      <c r="A28" s="62" t="s">
        <v>37</v>
      </c>
      <c r="B28" s="58">
        <v>190</v>
      </c>
      <c r="C28" s="59">
        <v>160</v>
      </c>
      <c r="D28" s="60">
        <v>30</v>
      </c>
      <c r="E28" s="58">
        <v>710</v>
      </c>
      <c r="F28" s="59">
        <v>640</v>
      </c>
      <c r="G28" s="60">
        <v>70</v>
      </c>
      <c r="H28" s="58">
        <v>10</v>
      </c>
      <c r="I28" s="59">
        <v>10</v>
      </c>
      <c r="J28" s="60">
        <v>-10</v>
      </c>
      <c r="K28" s="58">
        <v>910</v>
      </c>
      <c r="L28" s="59">
        <v>810</v>
      </c>
      <c r="M28" s="60">
        <v>100</v>
      </c>
      <c r="N28" s="78"/>
    </row>
    <row r="29" spans="1:14" s="61" customFormat="1" ht="11.15" customHeight="1" x14ac:dyDescent="0.25">
      <c r="A29" s="62" t="s">
        <v>38</v>
      </c>
      <c r="B29" s="58">
        <v>180</v>
      </c>
      <c r="C29" s="59">
        <v>220</v>
      </c>
      <c r="D29" s="60">
        <v>-40</v>
      </c>
      <c r="E29" s="58">
        <v>750</v>
      </c>
      <c r="F29" s="59">
        <v>870</v>
      </c>
      <c r="G29" s="60">
        <v>-120</v>
      </c>
      <c r="H29" s="58">
        <v>20</v>
      </c>
      <c r="I29" s="59">
        <v>40</v>
      </c>
      <c r="J29" s="60">
        <v>-20</v>
      </c>
      <c r="K29" s="58">
        <v>950</v>
      </c>
      <c r="L29" s="59">
        <v>1130</v>
      </c>
      <c r="M29" s="60">
        <v>-180</v>
      </c>
      <c r="N29" s="78"/>
    </row>
    <row r="30" spans="1:14" s="61" customFormat="1" ht="11.15" customHeight="1" x14ac:dyDescent="0.25">
      <c r="A30" s="62" t="s">
        <v>39</v>
      </c>
      <c r="B30" s="58">
        <v>740</v>
      </c>
      <c r="C30" s="59">
        <v>1080</v>
      </c>
      <c r="D30" s="60">
        <v>-340</v>
      </c>
      <c r="E30" s="58">
        <v>2270</v>
      </c>
      <c r="F30" s="59">
        <v>3130</v>
      </c>
      <c r="G30" s="60">
        <v>-860</v>
      </c>
      <c r="H30" s="58">
        <v>80</v>
      </c>
      <c r="I30" s="59">
        <v>170</v>
      </c>
      <c r="J30" s="60">
        <v>-90</v>
      </c>
      <c r="K30" s="58">
        <v>3100</v>
      </c>
      <c r="L30" s="59">
        <v>4380</v>
      </c>
      <c r="M30" s="60">
        <v>-1280</v>
      </c>
      <c r="N30" s="78"/>
    </row>
    <row r="31" spans="1:14" s="61" customFormat="1" ht="11.15" customHeight="1" x14ac:dyDescent="0.25">
      <c r="A31" s="62" t="s">
        <v>40</v>
      </c>
      <c r="B31" s="58">
        <v>470</v>
      </c>
      <c r="C31" s="59">
        <v>890</v>
      </c>
      <c r="D31" s="60">
        <v>-420</v>
      </c>
      <c r="E31" s="58">
        <v>1950</v>
      </c>
      <c r="F31" s="59">
        <v>2630</v>
      </c>
      <c r="G31" s="60">
        <v>-680</v>
      </c>
      <c r="H31" s="58">
        <v>150</v>
      </c>
      <c r="I31" s="59">
        <v>230</v>
      </c>
      <c r="J31" s="60">
        <v>-80</v>
      </c>
      <c r="K31" s="58">
        <v>2570</v>
      </c>
      <c r="L31" s="59">
        <v>3750</v>
      </c>
      <c r="M31" s="60">
        <v>-1180</v>
      </c>
      <c r="N31" s="78"/>
    </row>
    <row r="32" spans="1:14" s="61" customFormat="1" ht="11.15" customHeight="1" x14ac:dyDescent="0.25">
      <c r="A32" s="62" t="s">
        <v>41</v>
      </c>
      <c r="B32" s="58">
        <v>270</v>
      </c>
      <c r="C32" s="59">
        <v>390</v>
      </c>
      <c r="D32" s="60">
        <v>-120</v>
      </c>
      <c r="E32" s="58">
        <v>850</v>
      </c>
      <c r="F32" s="59">
        <v>1150</v>
      </c>
      <c r="G32" s="60">
        <v>-300</v>
      </c>
      <c r="H32" s="58">
        <v>60</v>
      </c>
      <c r="I32" s="59">
        <v>110</v>
      </c>
      <c r="J32" s="60">
        <v>-50</v>
      </c>
      <c r="K32" s="58">
        <v>1180</v>
      </c>
      <c r="L32" s="59">
        <v>1650</v>
      </c>
      <c r="M32" s="60">
        <v>-470</v>
      </c>
      <c r="N32" s="78"/>
    </row>
    <row r="33" spans="1:14" s="61" customFormat="1" ht="11.15" customHeight="1" x14ac:dyDescent="0.25">
      <c r="A33" s="62" t="s">
        <v>42</v>
      </c>
      <c r="B33" s="58">
        <v>130</v>
      </c>
      <c r="C33" s="59">
        <v>160</v>
      </c>
      <c r="D33" s="60">
        <v>-30</v>
      </c>
      <c r="E33" s="58">
        <v>590</v>
      </c>
      <c r="F33" s="59">
        <v>540</v>
      </c>
      <c r="G33" s="60">
        <v>40</v>
      </c>
      <c r="H33" s="58">
        <v>10</v>
      </c>
      <c r="I33" s="59">
        <v>20</v>
      </c>
      <c r="J33" s="60">
        <v>-20</v>
      </c>
      <c r="K33" s="58">
        <v>730</v>
      </c>
      <c r="L33" s="59">
        <v>730</v>
      </c>
      <c r="M33" s="60">
        <v>0</v>
      </c>
      <c r="N33" s="78"/>
    </row>
    <row r="34" spans="1:14" s="61" customFormat="1" ht="11.15" customHeight="1" x14ac:dyDescent="0.25">
      <c r="A34" s="62" t="s">
        <v>43</v>
      </c>
      <c r="B34" s="58">
        <v>220</v>
      </c>
      <c r="C34" s="59">
        <v>210</v>
      </c>
      <c r="D34" s="60">
        <v>0</v>
      </c>
      <c r="E34" s="58">
        <v>1880</v>
      </c>
      <c r="F34" s="59">
        <v>1690</v>
      </c>
      <c r="G34" s="60">
        <v>190</v>
      </c>
      <c r="H34" s="58">
        <v>30</v>
      </c>
      <c r="I34" s="59">
        <v>40</v>
      </c>
      <c r="J34" s="60">
        <v>-10</v>
      </c>
      <c r="K34" s="58">
        <v>2120</v>
      </c>
      <c r="L34" s="59">
        <v>1940</v>
      </c>
      <c r="M34" s="60">
        <v>180</v>
      </c>
      <c r="N34" s="78"/>
    </row>
    <row r="35" spans="1:14" s="61" customFormat="1" ht="11.15" customHeight="1" x14ac:dyDescent="0.25">
      <c r="A35" s="62" t="s">
        <v>44</v>
      </c>
      <c r="B35" s="58">
        <v>280</v>
      </c>
      <c r="C35" s="59">
        <v>340</v>
      </c>
      <c r="D35" s="60">
        <v>-60</v>
      </c>
      <c r="E35" s="58">
        <v>3120</v>
      </c>
      <c r="F35" s="59">
        <v>2920</v>
      </c>
      <c r="G35" s="60">
        <v>200</v>
      </c>
      <c r="H35" s="58">
        <v>40</v>
      </c>
      <c r="I35" s="59">
        <v>70</v>
      </c>
      <c r="J35" s="60">
        <v>-30</v>
      </c>
      <c r="K35" s="58">
        <v>3440</v>
      </c>
      <c r="L35" s="59">
        <v>3330</v>
      </c>
      <c r="M35" s="60">
        <v>110</v>
      </c>
      <c r="N35" s="78"/>
    </row>
    <row r="36" spans="1:14" s="61" customFormat="1" ht="11.15" customHeight="1" x14ac:dyDescent="0.25">
      <c r="A36" s="62" t="s">
        <v>45</v>
      </c>
      <c r="B36" s="58">
        <v>820</v>
      </c>
      <c r="C36" s="59">
        <v>690</v>
      </c>
      <c r="D36" s="60">
        <v>140</v>
      </c>
      <c r="E36" s="58">
        <v>3960</v>
      </c>
      <c r="F36" s="59">
        <v>4790</v>
      </c>
      <c r="G36" s="60">
        <v>-830</v>
      </c>
      <c r="H36" s="58">
        <v>70</v>
      </c>
      <c r="I36" s="59">
        <v>50</v>
      </c>
      <c r="J36" s="60">
        <v>20</v>
      </c>
      <c r="K36" s="58">
        <v>4850</v>
      </c>
      <c r="L36" s="59">
        <v>5520</v>
      </c>
      <c r="M36" s="60">
        <v>-670</v>
      </c>
      <c r="N36" s="78"/>
    </row>
    <row r="37" spans="1:14" s="61" customFormat="1" ht="11.15" customHeight="1" x14ac:dyDescent="0.25">
      <c r="A37" s="62" t="s">
        <v>46</v>
      </c>
      <c r="B37" s="58">
        <v>90</v>
      </c>
      <c r="C37" s="59">
        <v>90</v>
      </c>
      <c r="D37" s="60">
        <v>0</v>
      </c>
      <c r="E37" s="58">
        <v>500</v>
      </c>
      <c r="F37" s="59">
        <v>410</v>
      </c>
      <c r="G37" s="60">
        <v>90</v>
      </c>
      <c r="H37" s="58">
        <v>10</v>
      </c>
      <c r="I37" s="59">
        <v>0</v>
      </c>
      <c r="J37" s="60">
        <v>0</v>
      </c>
      <c r="K37" s="58">
        <v>600</v>
      </c>
      <c r="L37" s="59">
        <v>510</v>
      </c>
      <c r="M37" s="60">
        <v>90</v>
      </c>
      <c r="N37" s="78"/>
    </row>
    <row r="38" spans="1:14" s="61" customFormat="1" ht="11.15" customHeight="1" x14ac:dyDescent="0.25">
      <c r="A38" s="62" t="s">
        <v>47</v>
      </c>
      <c r="B38" s="58">
        <v>380</v>
      </c>
      <c r="C38" s="59">
        <v>300</v>
      </c>
      <c r="D38" s="60">
        <v>80</v>
      </c>
      <c r="E38" s="58">
        <v>2300</v>
      </c>
      <c r="F38" s="59">
        <v>2210</v>
      </c>
      <c r="G38" s="60">
        <v>100</v>
      </c>
      <c r="H38" s="58">
        <v>40</v>
      </c>
      <c r="I38" s="59">
        <v>50</v>
      </c>
      <c r="J38" s="60">
        <v>-20</v>
      </c>
      <c r="K38" s="58">
        <v>2720</v>
      </c>
      <c r="L38" s="59">
        <v>2560</v>
      </c>
      <c r="M38" s="60">
        <v>160</v>
      </c>
      <c r="N38" s="78"/>
    </row>
    <row r="39" spans="1:14" s="61" customFormat="1" ht="11.15" customHeight="1" x14ac:dyDescent="0.25">
      <c r="A39" s="62" t="s">
        <v>48</v>
      </c>
      <c r="B39" s="58">
        <v>360</v>
      </c>
      <c r="C39" s="59">
        <v>320</v>
      </c>
      <c r="D39" s="60">
        <v>30</v>
      </c>
      <c r="E39" s="58">
        <v>2970</v>
      </c>
      <c r="F39" s="59">
        <v>2900</v>
      </c>
      <c r="G39" s="60">
        <v>70</v>
      </c>
      <c r="H39" s="58">
        <v>50</v>
      </c>
      <c r="I39" s="59">
        <v>70</v>
      </c>
      <c r="J39" s="60">
        <v>-20</v>
      </c>
      <c r="K39" s="58">
        <v>3370</v>
      </c>
      <c r="L39" s="59">
        <v>3290</v>
      </c>
      <c r="M39" s="60">
        <v>80</v>
      </c>
      <c r="N39" s="78"/>
    </row>
    <row r="40" spans="1:14" s="61" customFormat="1" ht="11.15" customHeight="1" x14ac:dyDescent="0.25">
      <c r="A40" s="62" t="s">
        <v>49</v>
      </c>
      <c r="B40" s="58">
        <v>220</v>
      </c>
      <c r="C40" s="59">
        <v>330</v>
      </c>
      <c r="D40" s="60">
        <v>-100</v>
      </c>
      <c r="E40" s="58">
        <v>2190</v>
      </c>
      <c r="F40" s="59">
        <v>2380</v>
      </c>
      <c r="G40" s="60">
        <v>-190</v>
      </c>
      <c r="H40" s="58">
        <v>70</v>
      </c>
      <c r="I40" s="59">
        <v>140</v>
      </c>
      <c r="J40" s="60">
        <v>-70</v>
      </c>
      <c r="K40" s="58">
        <v>2480</v>
      </c>
      <c r="L40" s="59">
        <v>2850</v>
      </c>
      <c r="M40" s="60">
        <v>-370</v>
      </c>
      <c r="N40" s="78"/>
    </row>
    <row r="41" spans="1:14" s="61" customFormat="1" ht="11.15" customHeight="1" x14ac:dyDescent="0.25">
      <c r="A41" s="62" t="s">
        <v>50</v>
      </c>
      <c r="B41" s="58">
        <v>180</v>
      </c>
      <c r="C41" s="59">
        <v>160</v>
      </c>
      <c r="D41" s="60">
        <v>20</v>
      </c>
      <c r="E41" s="58">
        <v>1030</v>
      </c>
      <c r="F41" s="59">
        <v>1020</v>
      </c>
      <c r="G41" s="60">
        <v>0</v>
      </c>
      <c r="H41" s="58">
        <v>40</v>
      </c>
      <c r="I41" s="59">
        <v>60</v>
      </c>
      <c r="J41" s="60">
        <v>-30</v>
      </c>
      <c r="K41" s="58">
        <v>1240</v>
      </c>
      <c r="L41" s="59">
        <v>1240</v>
      </c>
      <c r="M41" s="60">
        <v>-10</v>
      </c>
      <c r="N41" s="78"/>
    </row>
    <row r="42" spans="1:14" s="61" customFormat="1" ht="11.15" customHeight="1" x14ac:dyDescent="0.25">
      <c r="A42" s="62" t="s">
        <v>51</v>
      </c>
      <c r="B42" s="58">
        <v>340</v>
      </c>
      <c r="C42" s="59">
        <v>290</v>
      </c>
      <c r="D42" s="60">
        <v>50</v>
      </c>
      <c r="E42" s="58">
        <v>1980</v>
      </c>
      <c r="F42" s="59">
        <v>1710</v>
      </c>
      <c r="G42" s="60">
        <v>270</v>
      </c>
      <c r="H42" s="58">
        <v>30</v>
      </c>
      <c r="I42" s="59">
        <v>30</v>
      </c>
      <c r="J42" s="60">
        <v>0</v>
      </c>
      <c r="K42" s="58">
        <v>2350</v>
      </c>
      <c r="L42" s="59">
        <v>2030</v>
      </c>
      <c r="M42" s="60">
        <v>320</v>
      </c>
      <c r="N42" s="78"/>
    </row>
    <row r="43" spans="1:14" s="61" customFormat="1" ht="11.15" customHeight="1" x14ac:dyDescent="0.25">
      <c r="A43" s="62" t="s">
        <v>52</v>
      </c>
      <c r="B43" s="58">
        <v>30</v>
      </c>
      <c r="C43" s="59">
        <v>40</v>
      </c>
      <c r="D43" s="60">
        <v>-10</v>
      </c>
      <c r="E43" s="58">
        <v>130</v>
      </c>
      <c r="F43" s="59">
        <v>150</v>
      </c>
      <c r="G43" s="60">
        <v>-20</v>
      </c>
      <c r="H43" s="58">
        <v>0</v>
      </c>
      <c r="I43" s="59">
        <v>10</v>
      </c>
      <c r="J43" s="60">
        <v>-10</v>
      </c>
      <c r="K43" s="58">
        <v>160</v>
      </c>
      <c r="L43" s="59">
        <v>190</v>
      </c>
      <c r="M43" s="60">
        <v>-30</v>
      </c>
      <c r="N43" s="78"/>
    </row>
    <row r="44" spans="1:14" s="61" customFormat="1" ht="11.15" customHeight="1" thickBot="1" x14ac:dyDescent="0.3">
      <c r="A44" s="66" t="s">
        <v>53</v>
      </c>
      <c r="B44" s="63">
        <v>90</v>
      </c>
      <c r="C44" s="64">
        <v>120</v>
      </c>
      <c r="D44" s="65">
        <v>-30</v>
      </c>
      <c r="E44" s="63">
        <v>470</v>
      </c>
      <c r="F44" s="64">
        <v>460</v>
      </c>
      <c r="G44" s="65">
        <v>10</v>
      </c>
      <c r="H44" s="63">
        <v>10</v>
      </c>
      <c r="I44" s="64">
        <v>20</v>
      </c>
      <c r="J44" s="65">
        <v>-10</v>
      </c>
      <c r="K44" s="63">
        <v>570</v>
      </c>
      <c r="L44" s="64">
        <v>600</v>
      </c>
      <c r="M44" s="65">
        <v>-30</v>
      </c>
      <c r="N44" s="78"/>
    </row>
    <row r="45" spans="1:14" s="61" customFormat="1" ht="11.15" customHeight="1" thickBot="1" x14ac:dyDescent="0.3">
      <c r="A45" s="67" t="s">
        <v>36</v>
      </c>
      <c r="B45" s="68">
        <v>5580</v>
      </c>
      <c r="C45" s="69">
        <v>6970</v>
      </c>
      <c r="D45" s="70">
        <v>-1390</v>
      </c>
      <c r="E45" s="68">
        <v>31930</v>
      </c>
      <c r="F45" s="69">
        <v>34720</v>
      </c>
      <c r="G45" s="70">
        <v>-2790</v>
      </c>
      <c r="H45" s="68">
        <v>840</v>
      </c>
      <c r="I45" s="69">
        <v>1750</v>
      </c>
      <c r="J45" s="70">
        <v>-910</v>
      </c>
      <c r="K45" s="68">
        <v>38350</v>
      </c>
      <c r="L45" s="69">
        <v>43430</v>
      </c>
      <c r="M45" s="70">
        <v>-5080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20</v>
      </c>
      <c r="C56" s="59">
        <f>-C5</f>
        <v>-10</v>
      </c>
      <c r="D56" s="60">
        <v>10</v>
      </c>
      <c r="E56" s="58">
        <v>140</v>
      </c>
      <c r="F56" s="59">
        <f>-F5</f>
        <v>-130</v>
      </c>
      <c r="G56" s="60">
        <v>10</v>
      </c>
      <c r="H56" s="58">
        <v>10</v>
      </c>
      <c r="I56" s="60">
        <f>-I5</f>
        <v>-20</v>
      </c>
      <c r="J56" s="60">
        <v>-10</v>
      </c>
      <c r="K56" s="58">
        <v>170</v>
      </c>
      <c r="L56" s="59">
        <f>-L5</f>
        <v>-160</v>
      </c>
      <c r="M56" s="60">
        <v>10</v>
      </c>
      <c r="N56" s="78"/>
      <c r="O56" s="48"/>
    </row>
    <row r="57" spans="1:15" hidden="1" x14ac:dyDescent="0.35">
      <c r="A57" s="61" t="s">
        <v>14</v>
      </c>
      <c r="B57" s="58">
        <v>40</v>
      </c>
      <c r="C57" s="59">
        <f t="shared" ref="C57:C95" si="0">-C6</f>
        <v>-80</v>
      </c>
      <c r="D57" s="60">
        <v>-40</v>
      </c>
      <c r="E57" s="58">
        <v>200</v>
      </c>
      <c r="F57" s="59">
        <f t="shared" ref="F57:F95" si="1">-F6</f>
        <v>-200</v>
      </c>
      <c r="G57" s="60">
        <v>0</v>
      </c>
      <c r="H57" s="58">
        <v>0</v>
      </c>
      <c r="I57" s="60">
        <f t="shared" ref="I57:I95" si="2">-I6</f>
        <v>-10</v>
      </c>
      <c r="J57" s="60">
        <v>-10</v>
      </c>
      <c r="K57" s="58">
        <v>250</v>
      </c>
      <c r="L57" s="59">
        <f t="shared" ref="L57:L95" si="3">-L6</f>
        <v>-290</v>
      </c>
      <c r="M57" s="60">
        <v>-50</v>
      </c>
      <c r="N57" s="78"/>
      <c r="O57" s="48"/>
    </row>
    <row r="58" spans="1:15" hidden="1" x14ac:dyDescent="0.35">
      <c r="A58" s="61" t="s">
        <v>15</v>
      </c>
      <c r="B58" s="58">
        <v>50</v>
      </c>
      <c r="C58" s="59">
        <f t="shared" si="0"/>
        <v>-30</v>
      </c>
      <c r="D58" s="60">
        <v>20</v>
      </c>
      <c r="E58" s="58">
        <v>260</v>
      </c>
      <c r="F58" s="59">
        <f t="shared" si="1"/>
        <v>-180</v>
      </c>
      <c r="G58" s="60">
        <v>90</v>
      </c>
      <c r="H58" s="58">
        <v>0</v>
      </c>
      <c r="I58" s="60">
        <f t="shared" si="2"/>
        <v>0</v>
      </c>
      <c r="J58" s="60">
        <v>0</v>
      </c>
      <c r="K58" s="58">
        <v>310</v>
      </c>
      <c r="L58" s="59">
        <f t="shared" si="3"/>
        <v>-210</v>
      </c>
      <c r="M58" s="60">
        <v>110</v>
      </c>
      <c r="N58" s="78"/>
      <c r="O58" s="48"/>
    </row>
    <row r="59" spans="1:15" hidden="1" x14ac:dyDescent="0.35">
      <c r="A59" s="61" t="s">
        <v>16</v>
      </c>
      <c r="B59" s="58">
        <v>10</v>
      </c>
      <c r="C59" s="59">
        <f t="shared" si="0"/>
        <v>-50</v>
      </c>
      <c r="D59" s="60">
        <v>-40</v>
      </c>
      <c r="E59" s="58">
        <v>260</v>
      </c>
      <c r="F59" s="59">
        <f t="shared" si="1"/>
        <v>-250</v>
      </c>
      <c r="G59" s="60">
        <v>10</v>
      </c>
      <c r="H59" s="58">
        <v>10</v>
      </c>
      <c r="I59" s="60">
        <f t="shared" si="2"/>
        <v>-30</v>
      </c>
      <c r="J59" s="60">
        <v>-20</v>
      </c>
      <c r="K59" s="58">
        <v>280</v>
      </c>
      <c r="L59" s="59">
        <f t="shared" si="3"/>
        <v>-330</v>
      </c>
      <c r="M59" s="60">
        <v>-60</v>
      </c>
      <c r="N59" s="78"/>
      <c r="O59" s="48"/>
    </row>
    <row r="60" spans="1:15" hidden="1" x14ac:dyDescent="0.35">
      <c r="A60" s="61" t="s">
        <v>17</v>
      </c>
      <c r="B60" s="58">
        <v>20</v>
      </c>
      <c r="C60" s="59">
        <f t="shared" si="0"/>
        <v>-30</v>
      </c>
      <c r="D60" s="60">
        <v>0</v>
      </c>
      <c r="E60" s="58">
        <v>110</v>
      </c>
      <c r="F60" s="59">
        <f t="shared" si="1"/>
        <v>-110</v>
      </c>
      <c r="G60" s="60">
        <v>0</v>
      </c>
      <c r="H60" s="58">
        <v>0</v>
      </c>
      <c r="I60" s="60">
        <f t="shared" si="2"/>
        <v>-10</v>
      </c>
      <c r="J60" s="60">
        <v>-10</v>
      </c>
      <c r="K60" s="58">
        <v>140</v>
      </c>
      <c r="L60" s="59">
        <f t="shared" si="3"/>
        <v>-150</v>
      </c>
      <c r="M60" s="60">
        <v>-20</v>
      </c>
      <c r="N60" s="78"/>
      <c r="O60" s="48"/>
    </row>
    <row r="61" spans="1:15" hidden="1" x14ac:dyDescent="0.35">
      <c r="A61" s="61" t="s">
        <v>18</v>
      </c>
      <c r="B61" s="58">
        <v>30</v>
      </c>
      <c r="C61" s="59">
        <f t="shared" si="0"/>
        <v>-30</v>
      </c>
      <c r="D61" s="60">
        <v>0</v>
      </c>
      <c r="E61" s="58">
        <v>130</v>
      </c>
      <c r="F61" s="59">
        <f t="shared" si="1"/>
        <v>-120</v>
      </c>
      <c r="G61" s="60">
        <v>10</v>
      </c>
      <c r="H61" s="58">
        <v>10</v>
      </c>
      <c r="I61" s="60">
        <f t="shared" si="2"/>
        <v>-10</v>
      </c>
      <c r="J61" s="60">
        <v>0</v>
      </c>
      <c r="K61" s="58">
        <v>170</v>
      </c>
      <c r="L61" s="59">
        <f t="shared" si="3"/>
        <v>-160</v>
      </c>
      <c r="M61" s="60">
        <v>10</v>
      </c>
      <c r="N61" s="78"/>
      <c r="O61" s="48"/>
    </row>
    <row r="62" spans="1:15" hidden="1" x14ac:dyDescent="0.35">
      <c r="A62" s="61" t="s">
        <v>19</v>
      </c>
      <c r="B62" s="58">
        <v>40</v>
      </c>
      <c r="C62" s="59">
        <f t="shared" si="0"/>
        <v>-100</v>
      </c>
      <c r="D62" s="60">
        <v>-70</v>
      </c>
      <c r="E62" s="58">
        <v>290</v>
      </c>
      <c r="F62" s="59">
        <f t="shared" si="1"/>
        <v>-450</v>
      </c>
      <c r="G62" s="60">
        <v>-160</v>
      </c>
      <c r="H62" s="58">
        <v>20</v>
      </c>
      <c r="I62" s="60">
        <f t="shared" si="2"/>
        <v>-110</v>
      </c>
      <c r="J62" s="60">
        <v>-80</v>
      </c>
      <c r="K62" s="58">
        <v>350</v>
      </c>
      <c r="L62" s="59">
        <f t="shared" si="3"/>
        <v>-660</v>
      </c>
      <c r="M62" s="60">
        <v>-310</v>
      </c>
      <c r="N62" s="78"/>
      <c r="O62" s="48"/>
    </row>
    <row r="63" spans="1:15" hidden="1" x14ac:dyDescent="0.35">
      <c r="A63" s="61" t="s">
        <v>20</v>
      </c>
      <c r="B63" s="58">
        <v>10</v>
      </c>
      <c r="C63" s="59">
        <f t="shared" si="0"/>
        <v>-10</v>
      </c>
      <c r="D63" s="60">
        <v>0</v>
      </c>
      <c r="E63" s="58">
        <v>130</v>
      </c>
      <c r="F63" s="59">
        <f t="shared" si="1"/>
        <v>-110</v>
      </c>
      <c r="G63" s="60">
        <v>20</v>
      </c>
      <c r="H63" s="58">
        <v>0</v>
      </c>
      <c r="I63" s="60">
        <f t="shared" si="2"/>
        <v>0</v>
      </c>
      <c r="J63" s="60">
        <v>0</v>
      </c>
      <c r="K63" s="58">
        <v>140</v>
      </c>
      <c r="L63" s="59">
        <f t="shared" si="3"/>
        <v>-120</v>
      </c>
      <c r="M63" s="60">
        <v>20</v>
      </c>
      <c r="N63" s="78"/>
      <c r="O63" s="48"/>
    </row>
    <row r="64" spans="1:15" hidden="1" x14ac:dyDescent="0.35">
      <c r="A64" s="61" t="s">
        <v>21</v>
      </c>
      <c r="B64" s="58">
        <v>10</v>
      </c>
      <c r="C64" s="59">
        <f t="shared" si="0"/>
        <v>-30</v>
      </c>
      <c r="D64" s="60">
        <v>-20</v>
      </c>
      <c r="E64" s="58">
        <v>130</v>
      </c>
      <c r="F64" s="59">
        <f t="shared" si="1"/>
        <v>-130</v>
      </c>
      <c r="G64" s="60">
        <v>0</v>
      </c>
      <c r="H64" s="58">
        <v>10</v>
      </c>
      <c r="I64" s="60">
        <f t="shared" si="2"/>
        <v>-20</v>
      </c>
      <c r="J64" s="60">
        <v>-20</v>
      </c>
      <c r="K64" s="58">
        <v>150</v>
      </c>
      <c r="L64" s="59">
        <f t="shared" si="3"/>
        <v>-180</v>
      </c>
      <c r="M64" s="60">
        <v>-30</v>
      </c>
      <c r="N64" s="78"/>
      <c r="O64" s="48"/>
    </row>
    <row r="65" spans="1:15" hidden="1" x14ac:dyDescent="0.35">
      <c r="A65" s="61" t="s">
        <v>22</v>
      </c>
      <c r="B65" s="58">
        <v>20</v>
      </c>
      <c r="C65" s="59">
        <f t="shared" si="0"/>
        <v>-30</v>
      </c>
      <c r="D65" s="60">
        <v>-10</v>
      </c>
      <c r="E65" s="58">
        <v>190</v>
      </c>
      <c r="F65" s="59">
        <f t="shared" si="1"/>
        <v>-140</v>
      </c>
      <c r="G65" s="60">
        <v>50</v>
      </c>
      <c r="H65" s="58">
        <v>10</v>
      </c>
      <c r="I65" s="60">
        <f t="shared" si="2"/>
        <v>-10</v>
      </c>
      <c r="J65" s="60">
        <v>0</v>
      </c>
      <c r="K65" s="58">
        <v>210</v>
      </c>
      <c r="L65" s="59">
        <f t="shared" si="3"/>
        <v>-170</v>
      </c>
      <c r="M65" s="60">
        <v>40</v>
      </c>
      <c r="N65" s="78"/>
      <c r="O65" s="48"/>
    </row>
    <row r="66" spans="1:15" hidden="1" x14ac:dyDescent="0.35">
      <c r="A66" s="61" t="s">
        <v>23</v>
      </c>
      <c r="B66" s="58">
        <v>0</v>
      </c>
      <c r="C66" s="59">
        <f t="shared" si="0"/>
        <v>-10</v>
      </c>
      <c r="D66" s="60">
        <v>-10</v>
      </c>
      <c r="E66" s="58">
        <v>40</v>
      </c>
      <c r="F66" s="59">
        <f t="shared" si="1"/>
        <v>-50</v>
      </c>
      <c r="G66" s="60">
        <v>-10</v>
      </c>
      <c r="H66" s="58">
        <v>0</v>
      </c>
      <c r="I66" s="60">
        <f t="shared" si="2"/>
        <v>0</v>
      </c>
      <c r="J66" s="60">
        <v>0</v>
      </c>
      <c r="K66" s="58">
        <v>40</v>
      </c>
      <c r="L66" s="59">
        <f t="shared" si="3"/>
        <v>-60</v>
      </c>
      <c r="M66" s="60">
        <v>-20</v>
      </c>
      <c r="N66" s="78"/>
      <c r="O66" s="48"/>
    </row>
    <row r="67" spans="1:15" hidden="1" x14ac:dyDescent="0.35">
      <c r="A67" s="61" t="s">
        <v>24</v>
      </c>
      <c r="B67" s="58">
        <v>40</v>
      </c>
      <c r="C67" s="59">
        <f t="shared" si="0"/>
        <v>-110</v>
      </c>
      <c r="D67" s="60">
        <v>-60</v>
      </c>
      <c r="E67" s="58">
        <v>210</v>
      </c>
      <c r="F67" s="59">
        <f t="shared" si="1"/>
        <v>-340</v>
      </c>
      <c r="G67" s="60">
        <v>-130</v>
      </c>
      <c r="H67" s="58">
        <v>0</v>
      </c>
      <c r="I67" s="60">
        <f t="shared" si="2"/>
        <v>-40</v>
      </c>
      <c r="J67" s="60">
        <v>-30</v>
      </c>
      <c r="K67" s="58">
        <v>250</v>
      </c>
      <c r="L67" s="59">
        <f t="shared" si="3"/>
        <v>-480</v>
      </c>
      <c r="M67" s="60">
        <v>-230</v>
      </c>
      <c r="N67" s="78"/>
      <c r="O67" s="48"/>
    </row>
    <row r="68" spans="1:15" hidden="1" x14ac:dyDescent="0.35">
      <c r="A68" s="61" t="s">
        <v>25</v>
      </c>
      <c r="B68" s="58">
        <v>30</v>
      </c>
      <c r="C68" s="59">
        <f t="shared" si="0"/>
        <v>-130</v>
      </c>
      <c r="D68" s="60">
        <v>-100</v>
      </c>
      <c r="E68" s="58">
        <v>180</v>
      </c>
      <c r="F68" s="59">
        <f t="shared" si="1"/>
        <v>-340</v>
      </c>
      <c r="G68" s="60">
        <v>-160</v>
      </c>
      <c r="H68" s="58">
        <v>10</v>
      </c>
      <c r="I68" s="60">
        <f t="shared" si="2"/>
        <v>-30</v>
      </c>
      <c r="J68" s="60">
        <v>-20</v>
      </c>
      <c r="K68" s="58">
        <v>220</v>
      </c>
      <c r="L68" s="59">
        <f t="shared" si="3"/>
        <v>-500</v>
      </c>
      <c r="M68" s="60">
        <v>-280</v>
      </c>
      <c r="N68" s="78"/>
      <c r="O68" s="48"/>
    </row>
    <row r="69" spans="1:15" hidden="1" x14ac:dyDescent="0.35">
      <c r="A69" s="61" t="s">
        <v>26</v>
      </c>
      <c r="B69" s="58">
        <v>10</v>
      </c>
      <c r="C69" s="59">
        <f t="shared" si="0"/>
        <v>-20</v>
      </c>
      <c r="D69" s="60">
        <v>-10</v>
      </c>
      <c r="E69" s="58">
        <v>100</v>
      </c>
      <c r="F69" s="59">
        <f t="shared" si="1"/>
        <v>-120</v>
      </c>
      <c r="G69" s="60">
        <v>-20</v>
      </c>
      <c r="H69" s="58">
        <v>0</v>
      </c>
      <c r="I69" s="60">
        <f t="shared" si="2"/>
        <v>0</v>
      </c>
      <c r="J69" s="60">
        <v>0</v>
      </c>
      <c r="K69" s="58">
        <v>110</v>
      </c>
      <c r="L69" s="59">
        <f t="shared" si="3"/>
        <v>-150</v>
      </c>
      <c r="M69" s="60">
        <v>-30</v>
      </c>
      <c r="N69" s="78"/>
      <c r="O69" s="48"/>
    </row>
    <row r="70" spans="1:15" hidden="1" x14ac:dyDescent="0.35">
      <c r="A70" s="61" t="s">
        <v>27</v>
      </c>
      <c r="B70" s="58">
        <v>10</v>
      </c>
      <c r="C70" s="59">
        <f t="shared" si="0"/>
        <v>-20</v>
      </c>
      <c r="D70" s="60">
        <v>0</v>
      </c>
      <c r="E70" s="58">
        <v>90</v>
      </c>
      <c r="F70" s="59">
        <f t="shared" si="1"/>
        <v>-100</v>
      </c>
      <c r="G70" s="60">
        <v>0</v>
      </c>
      <c r="H70" s="58">
        <v>0</v>
      </c>
      <c r="I70" s="60">
        <f t="shared" si="2"/>
        <v>0</v>
      </c>
      <c r="J70" s="60">
        <v>0</v>
      </c>
      <c r="K70" s="58">
        <v>110</v>
      </c>
      <c r="L70" s="59">
        <f t="shared" si="3"/>
        <v>-120</v>
      </c>
      <c r="M70" s="60">
        <v>-10</v>
      </c>
      <c r="N70" s="78"/>
      <c r="O70" s="48"/>
    </row>
    <row r="71" spans="1:15" hidden="1" x14ac:dyDescent="0.35">
      <c r="A71" s="61" t="s">
        <v>28</v>
      </c>
      <c r="B71" s="58">
        <v>10</v>
      </c>
      <c r="C71" s="59">
        <f t="shared" si="0"/>
        <v>-40</v>
      </c>
      <c r="D71" s="60">
        <v>-30</v>
      </c>
      <c r="E71" s="58">
        <v>170</v>
      </c>
      <c r="F71" s="59">
        <f t="shared" si="1"/>
        <v>-240</v>
      </c>
      <c r="G71" s="60">
        <v>-70</v>
      </c>
      <c r="H71" s="58">
        <v>0</v>
      </c>
      <c r="I71" s="60">
        <f t="shared" si="2"/>
        <v>-20</v>
      </c>
      <c r="J71" s="60">
        <v>-20</v>
      </c>
      <c r="K71" s="58">
        <v>190</v>
      </c>
      <c r="L71" s="59">
        <f t="shared" si="3"/>
        <v>-310</v>
      </c>
      <c r="M71" s="60">
        <v>-120</v>
      </c>
      <c r="N71" s="78"/>
      <c r="O71" s="48"/>
    </row>
    <row r="72" spans="1:15" hidden="1" x14ac:dyDescent="0.35">
      <c r="A72" s="61" t="s">
        <v>29</v>
      </c>
      <c r="B72" s="58">
        <v>20</v>
      </c>
      <c r="C72" s="59">
        <f t="shared" si="0"/>
        <v>-30</v>
      </c>
      <c r="D72" s="60">
        <v>-10</v>
      </c>
      <c r="E72" s="58">
        <v>280</v>
      </c>
      <c r="F72" s="59">
        <f t="shared" si="1"/>
        <v>-300</v>
      </c>
      <c r="G72" s="60">
        <v>-20</v>
      </c>
      <c r="H72" s="58">
        <v>10</v>
      </c>
      <c r="I72" s="60">
        <f t="shared" si="2"/>
        <v>-10</v>
      </c>
      <c r="J72" s="60">
        <v>-10</v>
      </c>
      <c r="K72" s="58">
        <v>300</v>
      </c>
      <c r="L72" s="59">
        <f t="shared" si="3"/>
        <v>-340</v>
      </c>
      <c r="M72" s="60">
        <v>-40</v>
      </c>
      <c r="N72" s="78"/>
      <c r="O72" s="48"/>
    </row>
    <row r="73" spans="1:15" hidden="1" x14ac:dyDescent="0.35">
      <c r="A73" s="61" t="s">
        <v>30</v>
      </c>
      <c r="B73" s="58">
        <v>70</v>
      </c>
      <c r="C73" s="59">
        <f t="shared" si="0"/>
        <v>-230</v>
      </c>
      <c r="D73" s="60">
        <v>-160</v>
      </c>
      <c r="E73" s="58">
        <v>480</v>
      </c>
      <c r="F73" s="59">
        <f t="shared" si="1"/>
        <v>-770</v>
      </c>
      <c r="G73" s="60">
        <v>-290</v>
      </c>
      <c r="H73" s="58">
        <v>20</v>
      </c>
      <c r="I73" s="60">
        <f t="shared" si="2"/>
        <v>-190</v>
      </c>
      <c r="J73" s="60">
        <v>-170</v>
      </c>
      <c r="K73" s="58">
        <v>570</v>
      </c>
      <c r="L73" s="59">
        <f t="shared" si="3"/>
        <v>-1190</v>
      </c>
      <c r="M73" s="60">
        <v>-610</v>
      </c>
      <c r="N73" s="78"/>
      <c r="O73" s="48"/>
    </row>
    <row r="74" spans="1:15" hidden="1" x14ac:dyDescent="0.35">
      <c r="A74" s="61" t="s">
        <v>31</v>
      </c>
      <c r="B74" s="58">
        <v>10</v>
      </c>
      <c r="C74" s="59">
        <f t="shared" si="0"/>
        <v>-20</v>
      </c>
      <c r="D74" s="60">
        <v>-10</v>
      </c>
      <c r="E74" s="58">
        <v>90</v>
      </c>
      <c r="F74" s="59">
        <f t="shared" si="1"/>
        <v>-90</v>
      </c>
      <c r="G74" s="60">
        <v>-10</v>
      </c>
      <c r="H74" s="58">
        <v>0</v>
      </c>
      <c r="I74" s="60">
        <f t="shared" si="2"/>
        <v>-10</v>
      </c>
      <c r="J74" s="60">
        <v>-10</v>
      </c>
      <c r="K74" s="58">
        <v>100</v>
      </c>
      <c r="L74" s="59">
        <f t="shared" si="3"/>
        <v>-120</v>
      </c>
      <c r="M74" s="60">
        <v>-20</v>
      </c>
      <c r="N74" s="78"/>
      <c r="O74" s="48"/>
    </row>
    <row r="75" spans="1:15" hidden="1" x14ac:dyDescent="0.35">
      <c r="A75" s="61" t="s">
        <v>32</v>
      </c>
      <c r="B75" s="58">
        <v>60</v>
      </c>
      <c r="C75" s="59">
        <f t="shared" si="0"/>
        <v>-90</v>
      </c>
      <c r="D75" s="60">
        <v>-30</v>
      </c>
      <c r="E75" s="58">
        <v>280</v>
      </c>
      <c r="F75" s="59">
        <f t="shared" si="1"/>
        <v>-310</v>
      </c>
      <c r="G75" s="60">
        <v>-30</v>
      </c>
      <c r="H75" s="58">
        <v>10</v>
      </c>
      <c r="I75" s="60">
        <f t="shared" si="2"/>
        <v>-30</v>
      </c>
      <c r="J75" s="60">
        <v>-20</v>
      </c>
      <c r="K75" s="58">
        <v>340</v>
      </c>
      <c r="L75" s="59">
        <f t="shared" si="3"/>
        <v>-420</v>
      </c>
      <c r="M75" s="60">
        <v>-80</v>
      </c>
      <c r="N75" s="78"/>
      <c r="O75" s="48"/>
    </row>
    <row r="76" spans="1:15" hidden="1" x14ac:dyDescent="0.35">
      <c r="A76" s="61" t="s">
        <v>33</v>
      </c>
      <c r="B76" s="58">
        <v>30</v>
      </c>
      <c r="C76" s="59">
        <f t="shared" si="0"/>
        <v>-20</v>
      </c>
      <c r="D76" s="60">
        <v>0</v>
      </c>
      <c r="E76" s="58">
        <v>200</v>
      </c>
      <c r="F76" s="59">
        <f t="shared" si="1"/>
        <v>-210</v>
      </c>
      <c r="G76" s="60">
        <v>-10</v>
      </c>
      <c r="H76" s="58">
        <v>0</v>
      </c>
      <c r="I76" s="60">
        <f t="shared" si="2"/>
        <v>-10</v>
      </c>
      <c r="J76" s="60">
        <v>0</v>
      </c>
      <c r="K76" s="58">
        <v>230</v>
      </c>
      <c r="L76" s="59">
        <f t="shared" si="3"/>
        <v>-240</v>
      </c>
      <c r="M76" s="60">
        <v>-10</v>
      </c>
      <c r="N76" s="78"/>
      <c r="O76" s="48"/>
    </row>
    <row r="77" spans="1:15" hidden="1" x14ac:dyDescent="0.35">
      <c r="A77" s="61" t="s">
        <v>34</v>
      </c>
      <c r="B77" s="58">
        <v>10</v>
      </c>
      <c r="C77" s="59">
        <f t="shared" si="0"/>
        <v>-50</v>
      </c>
      <c r="D77" s="60">
        <v>-30</v>
      </c>
      <c r="E77" s="58">
        <v>130</v>
      </c>
      <c r="F77" s="59">
        <f t="shared" si="1"/>
        <v>-220</v>
      </c>
      <c r="G77" s="60">
        <v>-90</v>
      </c>
      <c r="H77" s="58">
        <v>10</v>
      </c>
      <c r="I77" s="60">
        <f t="shared" si="2"/>
        <v>-20</v>
      </c>
      <c r="J77" s="60">
        <v>-20</v>
      </c>
      <c r="K77" s="58">
        <v>150</v>
      </c>
      <c r="L77" s="59">
        <f t="shared" si="3"/>
        <v>-290</v>
      </c>
      <c r="M77" s="60">
        <v>-140</v>
      </c>
      <c r="N77" s="78"/>
      <c r="O77" s="48"/>
    </row>
    <row r="78" spans="1:15" hidden="1" x14ac:dyDescent="0.35">
      <c r="A78" s="61" t="s">
        <v>35</v>
      </c>
      <c r="B78" s="58">
        <v>40</v>
      </c>
      <c r="C78" s="59">
        <f t="shared" si="0"/>
        <v>-30</v>
      </c>
      <c r="D78" s="60">
        <v>0</v>
      </c>
      <c r="E78" s="58">
        <v>170</v>
      </c>
      <c r="F78" s="59">
        <f t="shared" si="1"/>
        <v>-170</v>
      </c>
      <c r="G78" s="60">
        <v>-10</v>
      </c>
      <c r="H78" s="58">
        <v>0</v>
      </c>
      <c r="I78" s="60">
        <f t="shared" si="2"/>
        <v>-20</v>
      </c>
      <c r="J78" s="60">
        <v>-20</v>
      </c>
      <c r="K78" s="58">
        <v>210</v>
      </c>
      <c r="L78" s="59">
        <f t="shared" si="3"/>
        <v>-230</v>
      </c>
      <c r="M78" s="60">
        <v>-20</v>
      </c>
      <c r="N78" s="78"/>
      <c r="O78" s="48"/>
    </row>
    <row r="79" spans="1:15" hidden="1" x14ac:dyDescent="0.35">
      <c r="A79" s="61" t="s">
        <v>37</v>
      </c>
      <c r="B79" s="58">
        <v>190</v>
      </c>
      <c r="C79" s="59">
        <f t="shared" si="0"/>
        <v>-160</v>
      </c>
      <c r="D79" s="60">
        <v>30</v>
      </c>
      <c r="E79" s="58">
        <v>710</v>
      </c>
      <c r="F79" s="59">
        <f t="shared" si="1"/>
        <v>-640</v>
      </c>
      <c r="G79" s="60">
        <v>70</v>
      </c>
      <c r="H79" s="58">
        <v>10</v>
      </c>
      <c r="I79" s="60">
        <f t="shared" si="2"/>
        <v>-10</v>
      </c>
      <c r="J79" s="60">
        <v>-10</v>
      </c>
      <c r="K79" s="58">
        <v>910</v>
      </c>
      <c r="L79" s="59">
        <f t="shared" si="3"/>
        <v>-810</v>
      </c>
      <c r="M79" s="60">
        <v>100</v>
      </c>
      <c r="N79" s="78"/>
      <c r="O79" s="48"/>
    </row>
    <row r="80" spans="1:15" hidden="1" x14ac:dyDescent="0.35">
      <c r="A80" s="61" t="s">
        <v>38</v>
      </c>
      <c r="B80" s="58">
        <v>180</v>
      </c>
      <c r="C80" s="59">
        <f t="shared" si="0"/>
        <v>-220</v>
      </c>
      <c r="D80" s="60">
        <v>-40</v>
      </c>
      <c r="E80" s="58">
        <v>750</v>
      </c>
      <c r="F80" s="59">
        <f t="shared" si="1"/>
        <v>-870</v>
      </c>
      <c r="G80" s="60">
        <v>-120</v>
      </c>
      <c r="H80" s="58">
        <v>20</v>
      </c>
      <c r="I80" s="60">
        <f t="shared" si="2"/>
        <v>-40</v>
      </c>
      <c r="J80" s="60">
        <v>-20</v>
      </c>
      <c r="K80" s="58">
        <v>950</v>
      </c>
      <c r="L80" s="59">
        <f t="shared" si="3"/>
        <v>-1130</v>
      </c>
      <c r="M80" s="60">
        <v>-180</v>
      </c>
      <c r="N80" s="78"/>
      <c r="O80" s="48"/>
    </row>
    <row r="81" spans="1:15" hidden="1" x14ac:dyDescent="0.35">
      <c r="A81" s="61" t="s">
        <v>39</v>
      </c>
      <c r="B81" s="58">
        <v>740</v>
      </c>
      <c r="C81" s="59">
        <f t="shared" si="0"/>
        <v>-1080</v>
      </c>
      <c r="D81" s="60">
        <v>-340</v>
      </c>
      <c r="E81" s="58">
        <v>2270</v>
      </c>
      <c r="F81" s="59">
        <f t="shared" si="1"/>
        <v>-3130</v>
      </c>
      <c r="G81" s="60">
        <v>-860</v>
      </c>
      <c r="H81" s="58">
        <v>80</v>
      </c>
      <c r="I81" s="60">
        <f t="shared" si="2"/>
        <v>-170</v>
      </c>
      <c r="J81" s="60">
        <v>-90</v>
      </c>
      <c r="K81" s="58">
        <v>3100</v>
      </c>
      <c r="L81" s="59">
        <f t="shared" si="3"/>
        <v>-4380</v>
      </c>
      <c r="M81" s="60">
        <v>-1280</v>
      </c>
      <c r="N81" s="78"/>
      <c r="O81" s="48"/>
    </row>
    <row r="82" spans="1:15" hidden="1" x14ac:dyDescent="0.35">
      <c r="A82" s="61" t="s">
        <v>40</v>
      </c>
      <c r="B82" s="58">
        <v>470</v>
      </c>
      <c r="C82" s="59">
        <f t="shared" si="0"/>
        <v>-890</v>
      </c>
      <c r="D82" s="60">
        <v>-420</v>
      </c>
      <c r="E82" s="58">
        <v>1950</v>
      </c>
      <c r="F82" s="59">
        <f t="shared" si="1"/>
        <v>-2630</v>
      </c>
      <c r="G82" s="60">
        <v>-680</v>
      </c>
      <c r="H82" s="58">
        <v>150</v>
      </c>
      <c r="I82" s="60">
        <f t="shared" si="2"/>
        <v>-230</v>
      </c>
      <c r="J82" s="60">
        <v>-80</v>
      </c>
      <c r="K82" s="58">
        <v>2570</v>
      </c>
      <c r="L82" s="59">
        <f t="shared" si="3"/>
        <v>-3750</v>
      </c>
      <c r="M82" s="60">
        <v>-1180</v>
      </c>
      <c r="N82" s="78"/>
      <c r="O82" s="48"/>
    </row>
    <row r="83" spans="1:15" hidden="1" x14ac:dyDescent="0.35">
      <c r="A83" s="61" t="s">
        <v>41</v>
      </c>
      <c r="B83" s="58">
        <v>270</v>
      </c>
      <c r="C83" s="59">
        <f t="shared" si="0"/>
        <v>-390</v>
      </c>
      <c r="D83" s="60">
        <v>-120</v>
      </c>
      <c r="E83" s="58">
        <v>850</v>
      </c>
      <c r="F83" s="59">
        <f t="shared" si="1"/>
        <v>-1150</v>
      </c>
      <c r="G83" s="60">
        <v>-300</v>
      </c>
      <c r="H83" s="58">
        <v>60</v>
      </c>
      <c r="I83" s="60">
        <f t="shared" si="2"/>
        <v>-110</v>
      </c>
      <c r="J83" s="60">
        <v>-50</v>
      </c>
      <c r="K83" s="58">
        <v>1180</v>
      </c>
      <c r="L83" s="59">
        <f t="shared" si="3"/>
        <v>-1650</v>
      </c>
      <c r="M83" s="60">
        <v>-470</v>
      </c>
      <c r="N83" s="78"/>
      <c r="O83" s="48"/>
    </row>
    <row r="84" spans="1:15" hidden="1" x14ac:dyDescent="0.35">
      <c r="A84" s="61" t="s">
        <v>42</v>
      </c>
      <c r="B84" s="58">
        <v>130</v>
      </c>
      <c r="C84" s="59">
        <f t="shared" si="0"/>
        <v>-160</v>
      </c>
      <c r="D84" s="60">
        <v>-30</v>
      </c>
      <c r="E84" s="58">
        <v>590</v>
      </c>
      <c r="F84" s="59">
        <f t="shared" si="1"/>
        <v>-540</v>
      </c>
      <c r="G84" s="60">
        <v>40</v>
      </c>
      <c r="H84" s="58">
        <v>10</v>
      </c>
      <c r="I84" s="60">
        <f t="shared" si="2"/>
        <v>-20</v>
      </c>
      <c r="J84" s="60">
        <v>-20</v>
      </c>
      <c r="K84" s="58">
        <v>730</v>
      </c>
      <c r="L84" s="59">
        <f t="shared" si="3"/>
        <v>-730</v>
      </c>
      <c r="M84" s="60">
        <v>0</v>
      </c>
      <c r="N84" s="78"/>
      <c r="O84" s="48"/>
    </row>
    <row r="85" spans="1:15" hidden="1" x14ac:dyDescent="0.35">
      <c r="A85" s="61" t="s">
        <v>43</v>
      </c>
      <c r="B85" s="58">
        <v>220</v>
      </c>
      <c r="C85" s="59">
        <f t="shared" si="0"/>
        <v>-210</v>
      </c>
      <c r="D85" s="60">
        <v>0</v>
      </c>
      <c r="E85" s="58">
        <v>1880</v>
      </c>
      <c r="F85" s="59">
        <f t="shared" si="1"/>
        <v>-1690</v>
      </c>
      <c r="G85" s="60">
        <v>190</v>
      </c>
      <c r="H85" s="58">
        <v>30</v>
      </c>
      <c r="I85" s="60">
        <f t="shared" si="2"/>
        <v>-40</v>
      </c>
      <c r="J85" s="60">
        <v>-10</v>
      </c>
      <c r="K85" s="58">
        <v>2120</v>
      </c>
      <c r="L85" s="59">
        <f t="shared" si="3"/>
        <v>-1940</v>
      </c>
      <c r="M85" s="60">
        <v>180</v>
      </c>
      <c r="N85" s="78"/>
      <c r="O85" s="48"/>
    </row>
    <row r="86" spans="1:15" hidden="1" x14ac:dyDescent="0.35">
      <c r="A86" s="61" t="s">
        <v>44</v>
      </c>
      <c r="B86" s="58">
        <v>280</v>
      </c>
      <c r="C86" s="59">
        <f t="shared" si="0"/>
        <v>-340</v>
      </c>
      <c r="D86" s="60">
        <v>-60</v>
      </c>
      <c r="E86" s="58">
        <v>3120</v>
      </c>
      <c r="F86" s="59">
        <f t="shared" si="1"/>
        <v>-2920</v>
      </c>
      <c r="G86" s="60">
        <v>200</v>
      </c>
      <c r="H86" s="58">
        <v>40</v>
      </c>
      <c r="I86" s="60">
        <f t="shared" si="2"/>
        <v>-70</v>
      </c>
      <c r="J86" s="60">
        <v>-30</v>
      </c>
      <c r="K86" s="58">
        <v>3440</v>
      </c>
      <c r="L86" s="59">
        <f t="shared" si="3"/>
        <v>-3330</v>
      </c>
      <c r="M86" s="60">
        <v>110</v>
      </c>
      <c r="N86" s="78"/>
      <c r="O86" s="48"/>
    </row>
    <row r="87" spans="1:15" hidden="1" x14ac:dyDescent="0.35">
      <c r="A87" s="61" t="s">
        <v>45</v>
      </c>
      <c r="B87" s="58">
        <v>820</v>
      </c>
      <c r="C87" s="59">
        <f t="shared" si="0"/>
        <v>-690</v>
      </c>
      <c r="D87" s="60">
        <v>140</v>
      </c>
      <c r="E87" s="58">
        <v>3960</v>
      </c>
      <c r="F87" s="59">
        <f t="shared" si="1"/>
        <v>-4790</v>
      </c>
      <c r="G87" s="60">
        <v>-830</v>
      </c>
      <c r="H87" s="58">
        <v>70</v>
      </c>
      <c r="I87" s="60">
        <f t="shared" si="2"/>
        <v>-50</v>
      </c>
      <c r="J87" s="60">
        <v>20</v>
      </c>
      <c r="K87" s="58">
        <v>4850</v>
      </c>
      <c r="L87" s="59">
        <f t="shared" si="3"/>
        <v>-5520</v>
      </c>
      <c r="M87" s="60">
        <v>-670</v>
      </c>
      <c r="N87" s="78"/>
      <c r="O87" s="48"/>
    </row>
    <row r="88" spans="1:15" hidden="1" x14ac:dyDescent="0.35">
      <c r="A88" s="61" t="s">
        <v>46</v>
      </c>
      <c r="B88" s="58">
        <v>90</v>
      </c>
      <c r="C88" s="59">
        <f t="shared" si="0"/>
        <v>-90</v>
      </c>
      <c r="D88" s="60">
        <v>0</v>
      </c>
      <c r="E88" s="58">
        <v>500</v>
      </c>
      <c r="F88" s="59">
        <f t="shared" si="1"/>
        <v>-410</v>
      </c>
      <c r="G88" s="60">
        <v>90</v>
      </c>
      <c r="H88" s="58">
        <v>10</v>
      </c>
      <c r="I88" s="60">
        <f t="shared" si="2"/>
        <v>0</v>
      </c>
      <c r="J88" s="60">
        <v>0</v>
      </c>
      <c r="K88" s="58">
        <v>600</v>
      </c>
      <c r="L88" s="59">
        <f t="shared" si="3"/>
        <v>-510</v>
      </c>
      <c r="M88" s="60">
        <v>90</v>
      </c>
      <c r="N88" s="78"/>
      <c r="O88" s="48"/>
    </row>
    <row r="89" spans="1:15" hidden="1" x14ac:dyDescent="0.35">
      <c r="A89" s="61" t="s">
        <v>47</v>
      </c>
      <c r="B89" s="58">
        <v>380</v>
      </c>
      <c r="C89" s="59">
        <f t="shared" si="0"/>
        <v>-300</v>
      </c>
      <c r="D89" s="60">
        <v>80</v>
      </c>
      <c r="E89" s="58">
        <v>2300</v>
      </c>
      <c r="F89" s="59">
        <f t="shared" si="1"/>
        <v>-2210</v>
      </c>
      <c r="G89" s="60">
        <v>100</v>
      </c>
      <c r="H89" s="58">
        <v>40</v>
      </c>
      <c r="I89" s="60">
        <f t="shared" si="2"/>
        <v>-50</v>
      </c>
      <c r="J89" s="60">
        <v>-20</v>
      </c>
      <c r="K89" s="58">
        <v>2720</v>
      </c>
      <c r="L89" s="59">
        <f t="shared" si="3"/>
        <v>-2560</v>
      </c>
      <c r="M89" s="60">
        <v>160</v>
      </c>
      <c r="N89" s="78"/>
      <c r="O89" s="48"/>
    </row>
    <row r="90" spans="1:15" hidden="1" x14ac:dyDescent="0.35">
      <c r="A90" s="61" t="s">
        <v>48</v>
      </c>
      <c r="B90" s="58">
        <v>360</v>
      </c>
      <c r="C90" s="59">
        <f t="shared" si="0"/>
        <v>-320</v>
      </c>
      <c r="D90" s="60">
        <v>30</v>
      </c>
      <c r="E90" s="58">
        <v>2970</v>
      </c>
      <c r="F90" s="59">
        <f t="shared" si="1"/>
        <v>-2900</v>
      </c>
      <c r="G90" s="60">
        <v>70</v>
      </c>
      <c r="H90" s="58">
        <v>50</v>
      </c>
      <c r="I90" s="60">
        <f t="shared" si="2"/>
        <v>-70</v>
      </c>
      <c r="J90" s="60">
        <v>-20</v>
      </c>
      <c r="K90" s="58">
        <v>3370</v>
      </c>
      <c r="L90" s="59">
        <f t="shared" si="3"/>
        <v>-3290</v>
      </c>
      <c r="M90" s="60">
        <v>80</v>
      </c>
      <c r="N90" s="78"/>
      <c r="O90" s="48"/>
    </row>
    <row r="91" spans="1:15" hidden="1" x14ac:dyDescent="0.35">
      <c r="A91" s="61" t="s">
        <v>49</v>
      </c>
      <c r="B91" s="58">
        <v>220</v>
      </c>
      <c r="C91" s="59">
        <f t="shared" si="0"/>
        <v>-330</v>
      </c>
      <c r="D91" s="60">
        <v>-100</v>
      </c>
      <c r="E91" s="58">
        <v>2190</v>
      </c>
      <c r="F91" s="59">
        <f t="shared" si="1"/>
        <v>-2380</v>
      </c>
      <c r="G91" s="60">
        <v>-190</v>
      </c>
      <c r="H91" s="58">
        <v>70</v>
      </c>
      <c r="I91" s="60">
        <f t="shared" si="2"/>
        <v>-140</v>
      </c>
      <c r="J91" s="60">
        <v>-70</v>
      </c>
      <c r="K91" s="58">
        <v>2480</v>
      </c>
      <c r="L91" s="59">
        <f t="shared" si="3"/>
        <v>-2850</v>
      </c>
      <c r="M91" s="60">
        <v>-370</v>
      </c>
      <c r="N91" s="78"/>
      <c r="O91" s="48"/>
    </row>
    <row r="92" spans="1:15" hidden="1" x14ac:dyDescent="0.35">
      <c r="A92" s="61" t="s">
        <v>50</v>
      </c>
      <c r="B92" s="58">
        <v>180</v>
      </c>
      <c r="C92" s="59">
        <f t="shared" si="0"/>
        <v>-160</v>
      </c>
      <c r="D92" s="60">
        <v>20</v>
      </c>
      <c r="E92" s="58">
        <v>1030</v>
      </c>
      <c r="F92" s="59">
        <f t="shared" si="1"/>
        <v>-1020</v>
      </c>
      <c r="G92" s="60">
        <v>0</v>
      </c>
      <c r="H92" s="58">
        <v>40</v>
      </c>
      <c r="I92" s="60">
        <f t="shared" si="2"/>
        <v>-60</v>
      </c>
      <c r="J92" s="60">
        <v>-30</v>
      </c>
      <c r="K92" s="58">
        <v>1240</v>
      </c>
      <c r="L92" s="59">
        <f t="shared" si="3"/>
        <v>-1240</v>
      </c>
      <c r="M92" s="60">
        <v>-10</v>
      </c>
      <c r="N92" s="78"/>
      <c r="O92" s="48"/>
    </row>
    <row r="93" spans="1:15" hidden="1" x14ac:dyDescent="0.35">
      <c r="A93" s="61" t="s">
        <v>51</v>
      </c>
      <c r="B93" s="58">
        <v>340</v>
      </c>
      <c r="C93" s="59">
        <f t="shared" si="0"/>
        <v>-290</v>
      </c>
      <c r="D93" s="60">
        <v>50</v>
      </c>
      <c r="E93" s="58">
        <v>1980</v>
      </c>
      <c r="F93" s="59">
        <f t="shared" si="1"/>
        <v>-1710</v>
      </c>
      <c r="G93" s="60">
        <v>270</v>
      </c>
      <c r="H93" s="58">
        <v>30</v>
      </c>
      <c r="I93" s="60">
        <f t="shared" si="2"/>
        <v>-30</v>
      </c>
      <c r="J93" s="60">
        <v>0</v>
      </c>
      <c r="K93" s="58">
        <v>2350</v>
      </c>
      <c r="L93" s="59">
        <f t="shared" si="3"/>
        <v>-2030</v>
      </c>
      <c r="M93" s="60">
        <v>320</v>
      </c>
      <c r="N93" s="78"/>
      <c r="O93" s="48"/>
    </row>
    <row r="94" spans="1:15" hidden="1" x14ac:dyDescent="0.35">
      <c r="A94" s="61" t="s">
        <v>52</v>
      </c>
      <c r="B94" s="58">
        <v>30</v>
      </c>
      <c r="C94" s="59">
        <f t="shared" si="0"/>
        <v>-40</v>
      </c>
      <c r="D94" s="60">
        <v>-10</v>
      </c>
      <c r="E94" s="58">
        <v>130</v>
      </c>
      <c r="F94" s="59">
        <f t="shared" si="1"/>
        <v>-150</v>
      </c>
      <c r="G94" s="60">
        <v>-20</v>
      </c>
      <c r="H94" s="58">
        <v>0</v>
      </c>
      <c r="I94" s="60">
        <f t="shared" si="2"/>
        <v>-10</v>
      </c>
      <c r="J94" s="60">
        <v>-10</v>
      </c>
      <c r="K94" s="58">
        <v>160</v>
      </c>
      <c r="L94" s="59">
        <f t="shared" si="3"/>
        <v>-190</v>
      </c>
      <c r="M94" s="60">
        <v>-30</v>
      </c>
      <c r="N94" s="78"/>
      <c r="O94" s="48"/>
    </row>
    <row r="95" spans="1:15" hidden="1" x14ac:dyDescent="0.35">
      <c r="A95" s="61" t="s">
        <v>53</v>
      </c>
      <c r="B95" s="80">
        <v>90</v>
      </c>
      <c r="C95" s="59">
        <f t="shared" si="0"/>
        <v>-120</v>
      </c>
      <c r="D95" s="81">
        <v>-30</v>
      </c>
      <c r="E95" s="80">
        <v>470</v>
      </c>
      <c r="F95" s="59">
        <f t="shared" si="1"/>
        <v>-460</v>
      </c>
      <c r="G95" s="81">
        <v>10</v>
      </c>
      <c r="H95" s="80">
        <v>10</v>
      </c>
      <c r="I95" s="60">
        <f t="shared" si="2"/>
        <v>-20</v>
      </c>
      <c r="J95" s="81">
        <v>-10</v>
      </c>
      <c r="K95" s="80">
        <v>570</v>
      </c>
      <c r="L95" s="59">
        <f t="shared" si="3"/>
        <v>-600</v>
      </c>
      <c r="M95" s="81">
        <v>-30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59</v>
      </c>
      <c r="B1" s="1"/>
      <c r="C1" s="1"/>
      <c r="D1" s="1"/>
      <c r="E1" s="1"/>
      <c r="F1" s="1"/>
      <c r="G1" s="1"/>
      <c r="I1" s="1"/>
      <c r="J1" s="1"/>
      <c r="K1" s="1"/>
      <c r="L1" s="1"/>
      <c r="M1" s="1"/>
      <c r="N1" s="1"/>
    </row>
    <row r="2" spans="1:15" ht="10.5" customHeight="1" thickBot="1" x14ac:dyDescent="0.5">
      <c r="A2" s="8"/>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50</v>
      </c>
      <c r="D5" s="60">
        <v>-40</v>
      </c>
      <c r="E5" s="58">
        <v>120</v>
      </c>
      <c r="F5" s="59">
        <v>150</v>
      </c>
      <c r="G5" s="60">
        <v>-20</v>
      </c>
      <c r="H5" s="58">
        <v>10</v>
      </c>
      <c r="I5" s="59">
        <v>30</v>
      </c>
      <c r="J5" s="60">
        <v>-20</v>
      </c>
      <c r="K5" s="58">
        <v>140</v>
      </c>
      <c r="L5" s="59">
        <v>220</v>
      </c>
      <c r="M5" s="60">
        <v>-80</v>
      </c>
      <c r="N5" s="78"/>
    </row>
    <row r="6" spans="1:15" s="61" customFormat="1" ht="11.15" customHeight="1" x14ac:dyDescent="0.25">
      <c r="A6" s="62" t="s">
        <v>14</v>
      </c>
      <c r="B6" s="58">
        <v>40</v>
      </c>
      <c r="C6" s="59">
        <v>50</v>
      </c>
      <c r="D6" s="60">
        <v>-10</v>
      </c>
      <c r="E6" s="58">
        <v>200</v>
      </c>
      <c r="F6" s="59">
        <v>180</v>
      </c>
      <c r="G6" s="60">
        <v>20</v>
      </c>
      <c r="H6" s="58">
        <v>0</v>
      </c>
      <c r="I6" s="59">
        <v>0</v>
      </c>
      <c r="J6" s="60">
        <v>0</v>
      </c>
      <c r="K6" s="58">
        <v>250</v>
      </c>
      <c r="L6" s="59">
        <v>230</v>
      </c>
      <c r="M6" s="60">
        <v>20</v>
      </c>
      <c r="N6" s="78"/>
    </row>
    <row r="7" spans="1:15" s="61" customFormat="1" ht="11.15" customHeight="1" x14ac:dyDescent="0.25">
      <c r="A7" s="62" t="s">
        <v>15</v>
      </c>
      <c r="B7" s="58">
        <v>50</v>
      </c>
      <c r="C7" s="59">
        <v>70</v>
      </c>
      <c r="D7" s="60">
        <v>-20</v>
      </c>
      <c r="E7" s="58">
        <v>230</v>
      </c>
      <c r="F7" s="59">
        <v>230</v>
      </c>
      <c r="G7" s="60">
        <v>-10</v>
      </c>
      <c r="H7" s="58">
        <v>0</v>
      </c>
      <c r="I7" s="59">
        <v>0</v>
      </c>
      <c r="J7" s="60">
        <v>0</v>
      </c>
      <c r="K7" s="58">
        <v>280</v>
      </c>
      <c r="L7" s="59">
        <v>310</v>
      </c>
      <c r="M7" s="60">
        <v>-30</v>
      </c>
      <c r="N7" s="78"/>
    </row>
    <row r="8" spans="1:15" s="61" customFormat="1" ht="11.15" customHeight="1" x14ac:dyDescent="0.25">
      <c r="A8" s="62" t="s">
        <v>16</v>
      </c>
      <c r="B8" s="58">
        <v>10</v>
      </c>
      <c r="C8" s="59">
        <v>60</v>
      </c>
      <c r="D8" s="60">
        <v>-50</v>
      </c>
      <c r="E8" s="58">
        <v>220</v>
      </c>
      <c r="F8" s="59">
        <v>260</v>
      </c>
      <c r="G8" s="60">
        <v>-30</v>
      </c>
      <c r="H8" s="58">
        <v>10</v>
      </c>
      <c r="I8" s="59">
        <v>20</v>
      </c>
      <c r="J8" s="60">
        <v>-10</v>
      </c>
      <c r="K8" s="58">
        <v>250</v>
      </c>
      <c r="L8" s="59">
        <v>340</v>
      </c>
      <c r="M8" s="60">
        <v>-90</v>
      </c>
      <c r="N8" s="78"/>
    </row>
    <row r="9" spans="1:15" s="61" customFormat="1" ht="11.15" customHeight="1" x14ac:dyDescent="0.25">
      <c r="A9" s="62" t="s">
        <v>17</v>
      </c>
      <c r="B9" s="58">
        <v>10</v>
      </c>
      <c r="C9" s="59">
        <v>30</v>
      </c>
      <c r="D9" s="60">
        <v>-10</v>
      </c>
      <c r="E9" s="58">
        <v>100</v>
      </c>
      <c r="F9" s="59">
        <v>150</v>
      </c>
      <c r="G9" s="60">
        <v>-50</v>
      </c>
      <c r="H9" s="58">
        <v>10</v>
      </c>
      <c r="I9" s="59">
        <v>10</v>
      </c>
      <c r="J9" s="60">
        <v>-10</v>
      </c>
      <c r="K9" s="58">
        <v>120</v>
      </c>
      <c r="L9" s="59">
        <v>190</v>
      </c>
      <c r="M9" s="60">
        <v>-70</v>
      </c>
      <c r="N9" s="78"/>
    </row>
    <row r="10" spans="1:15" s="61" customFormat="1" ht="11.15" customHeight="1" x14ac:dyDescent="0.25">
      <c r="A10" s="62" t="s">
        <v>18</v>
      </c>
      <c r="B10" s="58">
        <v>20</v>
      </c>
      <c r="C10" s="59">
        <v>20</v>
      </c>
      <c r="D10" s="60">
        <v>0</v>
      </c>
      <c r="E10" s="58">
        <v>100</v>
      </c>
      <c r="F10" s="59">
        <v>120</v>
      </c>
      <c r="G10" s="60">
        <v>-20</v>
      </c>
      <c r="H10" s="58">
        <v>0</v>
      </c>
      <c r="I10" s="59">
        <v>10</v>
      </c>
      <c r="J10" s="60">
        <v>-10</v>
      </c>
      <c r="K10" s="58">
        <v>130</v>
      </c>
      <c r="L10" s="59">
        <v>150</v>
      </c>
      <c r="M10" s="60">
        <v>-30</v>
      </c>
      <c r="N10" s="78"/>
    </row>
    <row r="11" spans="1:15" s="61" customFormat="1" ht="11.15" customHeight="1" x14ac:dyDescent="0.25">
      <c r="A11" s="62" t="s">
        <v>19</v>
      </c>
      <c r="B11" s="58">
        <v>70</v>
      </c>
      <c r="C11" s="59">
        <v>110</v>
      </c>
      <c r="D11" s="60">
        <v>-50</v>
      </c>
      <c r="E11" s="58">
        <v>260</v>
      </c>
      <c r="F11" s="59">
        <v>590</v>
      </c>
      <c r="G11" s="60">
        <v>-320</v>
      </c>
      <c r="H11" s="58">
        <v>40</v>
      </c>
      <c r="I11" s="59">
        <v>120</v>
      </c>
      <c r="J11" s="60">
        <v>-90</v>
      </c>
      <c r="K11" s="58">
        <v>370</v>
      </c>
      <c r="L11" s="59">
        <v>820</v>
      </c>
      <c r="M11" s="60">
        <v>-460</v>
      </c>
      <c r="N11" s="78"/>
    </row>
    <row r="12" spans="1:15" s="61" customFormat="1" ht="11.15" customHeight="1" x14ac:dyDescent="0.25">
      <c r="A12" s="62" t="s">
        <v>20</v>
      </c>
      <c r="B12" s="58">
        <v>10</v>
      </c>
      <c r="C12" s="59">
        <v>20</v>
      </c>
      <c r="D12" s="60">
        <v>-10</v>
      </c>
      <c r="E12" s="58">
        <v>140</v>
      </c>
      <c r="F12" s="59">
        <v>110</v>
      </c>
      <c r="G12" s="60">
        <v>30</v>
      </c>
      <c r="H12" s="58">
        <v>0</v>
      </c>
      <c r="I12" s="59">
        <v>0</v>
      </c>
      <c r="J12" s="60">
        <v>0</v>
      </c>
      <c r="K12" s="58">
        <v>140</v>
      </c>
      <c r="L12" s="59">
        <v>130</v>
      </c>
      <c r="M12" s="60">
        <v>20</v>
      </c>
      <c r="N12" s="78"/>
    </row>
    <row r="13" spans="1:15" s="61" customFormat="1" ht="11.15" customHeight="1" x14ac:dyDescent="0.25">
      <c r="A13" s="62" t="s">
        <v>21</v>
      </c>
      <c r="B13" s="58">
        <v>20</v>
      </c>
      <c r="C13" s="59">
        <v>20</v>
      </c>
      <c r="D13" s="60">
        <v>-10</v>
      </c>
      <c r="E13" s="58">
        <v>150</v>
      </c>
      <c r="F13" s="59">
        <v>160</v>
      </c>
      <c r="G13" s="60">
        <v>-10</v>
      </c>
      <c r="H13" s="58">
        <v>0</v>
      </c>
      <c r="I13" s="59">
        <v>20</v>
      </c>
      <c r="J13" s="60">
        <v>-20</v>
      </c>
      <c r="K13" s="58">
        <v>170</v>
      </c>
      <c r="L13" s="59">
        <v>200</v>
      </c>
      <c r="M13" s="60">
        <v>-40</v>
      </c>
      <c r="N13" s="78"/>
    </row>
    <row r="14" spans="1:15" s="61" customFormat="1" ht="11.15" customHeight="1" x14ac:dyDescent="0.25">
      <c r="A14" s="62" t="s">
        <v>22</v>
      </c>
      <c r="B14" s="58">
        <v>20</v>
      </c>
      <c r="C14" s="59">
        <v>30</v>
      </c>
      <c r="D14" s="60">
        <v>-10</v>
      </c>
      <c r="E14" s="58">
        <v>130</v>
      </c>
      <c r="F14" s="59">
        <v>140</v>
      </c>
      <c r="G14" s="60">
        <v>0</v>
      </c>
      <c r="H14" s="58">
        <v>0</v>
      </c>
      <c r="I14" s="59">
        <v>10</v>
      </c>
      <c r="J14" s="60">
        <v>0</v>
      </c>
      <c r="K14" s="58">
        <v>150</v>
      </c>
      <c r="L14" s="59">
        <v>170</v>
      </c>
      <c r="M14" s="60">
        <v>-20</v>
      </c>
      <c r="N14" s="78"/>
    </row>
    <row r="15" spans="1:15" s="61" customFormat="1" ht="11.15" customHeight="1" x14ac:dyDescent="0.25">
      <c r="A15" s="62" t="s">
        <v>23</v>
      </c>
      <c r="B15" s="58">
        <v>0</v>
      </c>
      <c r="C15" s="59">
        <v>10</v>
      </c>
      <c r="D15" s="60">
        <v>-10</v>
      </c>
      <c r="E15" s="58">
        <v>50</v>
      </c>
      <c r="F15" s="59">
        <v>30</v>
      </c>
      <c r="G15" s="60">
        <v>20</v>
      </c>
      <c r="H15" s="58">
        <v>0</v>
      </c>
      <c r="I15" s="59">
        <v>0</v>
      </c>
      <c r="J15" s="60">
        <v>0</v>
      </c>
      <c r="K15" s="58">
        <v>50</v>
      </c>
      <c r="L15" s="59">
        <v>40</v>
      </c>
      <c r="M15" s="60">
        <v>10</v>
      </c>
      <c r="N15" s="78"/>
    </row>
    <row r="16" spans="1:15" s="61" customFormat="1" ht="11.15" customHeight="1" x14ac:dyDescent="0.25">
      <c r="A16" s="62" t="s">
        <v>24</v>
      </c>
      <c r="B16" s="58">
        <v>30</v>
      </c>
      <c r="C16" s="59">
        <v>90</v>
      </c>
      <c r="D16" s="60">
        <v>-60</v>
      </c>
      <c r="E16" s="58">
        <v>220</v>
      </c>
      <c r="F16" s="59">
        <v>420</v>
      </c>
      <c r="G16" s="60">
        <v>-210</v>
      </c>
      <c r="H16" s="58">
        <v>10</v>
      </c>
      <c r="I16" s="59">
        <v>60</v>
      </c>
      <c r="J16" s="60">
        <v>-50</v>
      </c>
      <c r="K16" s="58">
        <v>260</v>
      </c>
      <c r="L16" s="59">
        <v>580</v>
      </c>
      <c r="M16" s="60">
        <v>-310</v>
      </c>
      <c r="N16" s="78"/>
    </row>
    <row r="17" spans="1:14" s="61" customFormat="1" ht="11.15" customHeight="1" x14ac:dyDescent="0.25">
      <c r="A17" s="62" t="s">
        <v>25</v>
      </c>
      <c r="B17" s="58">
        <v>50</v>
      </c>
      <c r="C17" s="59">
        <v>80</v>
      </c>
      <c r="D17" s="60">
        <v>-30</v>
      </c>
      <c r="E17" s="58">
        <v>220</v>
      </c>
      <c r="F17" s="59">
        <v>430</v>
      </c>
      <c r="G17" s="60">
        <v>-210</v>
      </c>
      <c r="H17" s="58">
        <v>10</v>
      </c>
      <c r="I17" s="59">
        <v>50</v>
      </c>
      <c r="J17" s="60">
        <v>-40</v>
      </c>
      <c r="K17" s="58">
        <v>280</v>
      </c>
      <c r="L17" s="59">
        <v>560</v>
      </c>
      <c r="M17" s="60">
        <v>-280</v>
      </c>
      <c r="N17" s="78"/>
    </row>
    <row r="18" spans="1:14" s="61" customFormat="1" ht="11.15" customHeight="1" x14ac:dyDescent="0.25">
      <c r="A18" s="62" t="s">
        <v>26</v>
      </c>
      <c r="B18" s="58">
        <v>30</v>
      </c>
      <c r="C18" s="59">
        <v>40</v>
      </c>
      <c r="D18" s="60">
        <v>-10</v>
      </c>
      <c r="E18" s="58">
        <v>110</v>
      </c>
      <c r="F18" s="59">
        <v>140</v>
      </c>
      <c r="G18" s="60">
        <v>-30</v>
      </c>
      <c r="H18" s="58">
        <v>0</v>
      </c>
      <c r="I18" s="59">
        <v>10</v>
      </c>
      <c r="J18" s="60">
        <v>-10</v>
      </c>
      <c r="K18" s="58">
        <v>130</v>
      </c>
      <c r="L18" s="59">
        <v>190</v>
      </c>
      <c r="M18" s="60">
        <v>-50</v>
      </c>
      <c r="N18" s="78"/>
    </row>
    <row r="19" spans="1:14" s="61" customFormat="1" ht="11.15" customHeight="1" x14ac:dyDescent="0.25">
      <c r="A19" s="62" t="s">
        <v>27</v>
      </c>
      <c r="B19" s="58">
        <v>10</v>
      </c>
      <c r="C19" s="59">
        <v>20</v>
      </c>
      <c r="D19" s="60">
        <v>-10</v>
      </c>
      <c r="E19" s="58">
        <v>100</v>
      </c>
      <c r="F19" s="59">
        <v>100</v>
      </c>
      <c r="G19" s="60">
        <v>0</v>
      </c>
      <c r="H19" s="58">
        <v>10</v>
      </c>
      <c r="I19" s="59">
        <v>0</v>
      </c>
      <c r="J19" s="60">
        <v>0</v>
      </c>
      <c r="K19" s="58">
        <v>110</v>
      </c>
      <c r="L19" s="59">
        <v>120</v>
      </c>
      <c r="M19" s="60">
        <v>-10</v>
      </c>
      <c r="N19" s="78"/>
    </row>
    <row r="20" spans="1:14" s="61" customFormat="1" ht="11.15" customHeight="1" x14ac:dyDescent="0.25">
      <c r="A20" s="62" t="s">
        <v>28</v>
      </c>
      <c r="B20" s="58">
        <v>10</v>
      </c>
      <c r="C20" s="59">
        <v>50</v>
      </c>
      <c r="D20" s="60">
        <v>-30</v>
      </c>
      <c r="E20" s="58">
        <v>170</v>
      </c>
      <c r="F20" s="59">
        <v>260</v>
      </c>
      <c r="G20" s="60">
        <v>-90</v>
      </c>
      <c r="H20" s="58">
        <v>20</v>
      </c>
      <c r="I20" s="59">
        <v>30</v>
      </c>
      <c r="J20" s="60">
        <v>-20</v>
      </c>
      <c r="K20" s="58">
        <v>210</v>
      </c>
      <c r="L20" s="59">
        <v>340</v>
      </c>
      <c r="M20" s="60">
        <v>-140</v>
      </c>
      <c r="N20" s="78"/>
    </row>
    <row r="21" spans="1:14" s="61" customFormat="1" ht="11.15" customHeight="1" x14ac:dyDescent="0.25">
      <c r="A21" s="62" t="s">
        <v>29</v>
      </c>
      <c r="B21" s="58">
        <v>30</v>
      </c>
      <c r="C21" s="59">
        <v>20</v>
      </c>
      <c r="D21" s="60">
        <v>10</v>
      </c>
      <c r="E21" s="58">
        <v>270</v>
      </c>
      <c r="F21" s="59">
        <v>300</v>
      </c>
      <c r="G21" s="60">
        <v>-40</v>
      </c>
      <c r="H21" s="58">
        <v>0</v>
      </c>
      <c r="I21" s="59">
        <v>10</v>
      </c>
      <c r="J21" s="60">
        <v>-10</v>
      </c>
      <c r="K21" s="58">
        <v>300</v>
      </c>
      <c r="L21" s="59">
        <v>330</v>
      </c>
      <c r="M21" s="60">
        <v>-40</v>
      </c>
      <c r="N21" s="78"/>
    </row>
    <row r="22" spans="1:14" s="61" customFormat="1" ht="11.15" customHeight="1" x14ac:dyDescent="0.25">
      <c r="A22" s="62" t="s">
        <v>30</v>
      </c>
      <c r="B22" s="58">
        <v>110</v>
      </c>
      <c r="C22" s="59">
        <v>310</v>
      </c>
      <c r="D22" s="60">
        <v>-190</v>
      </c>
      <c r="E22" s="58">
        <v>610</v>
      </c>
      <c r="F22" s="59">
        <v>990</v>
      </c>
      <c r="G22" s="60">
        <v>-380</v>
      </c>
      <c r="H22" s="58">
        <v>40</v>
      </c>
      <c r="I22" s="59">
        <v>200</v>
      </c>
      <c r="J22" s="60">
        <v>-160</v>
      </c>
      <c r="K22" s="58">
        <v>760</v>
      </c>
      <c r="L22" s="59">
        <v>1490</v>
      </c>
      <c r="M22" s="60">
        <v>-730</v>
      </c>
      <c r="N22" s="78"/>
    </row>
    <row r="23" spans="1:14" s="61" customFormat="1" ht="11.15" customHeight="1" x14ac:dyDescent="0.25">
      <c r="A23" s="62" t="s">
        <v>31</v>
      </c>
      <c r="B23" s="58">
        <v>10</v>
      </c>
      <c r="C23" s="59">
        <v>30</v>
      </c>
      <c r="D23" s="60">
        <v>-20</v>
      </c>
      <c r="E23" s="58">
        <v>70</v>
      </c>
      <c r="F23" s="59">
        <v>150</v>
      </c>
      <c r="G23" s="60">
        <v>-80</v>
      </c>
      <c r="H23" s="58">
        <v>0</v>
      </c>
      <c r="I23" s="59">
        <v>20</v>
      </c>
      <c r="J23" s="60">
        <v>-20</v>
      </c>
      <c r="K23" s="58">
        <v>80</v>
      </c>
      <c r="L23" s="59">
        <v>200</v>
      </c>
      <c r="M23" s="60">
        <v>-120</v>
      </c>
      <c r="N23" s="78"/>
    </row>
    <row r="24" spans="1:14" s="61" customFormat="1" ht="11.15" customHeight="1" x14ac:dyDescent="0.25">
      <c r="A24" s="62" t="s">
        <v>32</v>
      </c>
      <c r="B24" s="58">
        <v>40</v>
      </c>
      <c r="C24" s="59">
        <v>90</v>
      </c>
      <c r="D24" s="60">
        <v>-60</v>
      </c>
      <c r="E24" s="58">
        <v>270</v>
      </c>
      <c r="F24" s="59">
        <v>370</v>
      </c>
      <c r="G24" s="60">
        <v>-100</v>
      </c>
      <c r="H24" s="58">
        <v>20</v>
      </c>
      <c r="I24" s="59">
        <v>30</v>
      </c>
      <c r="J24" s="60">
        <v>-20</v>
      </c>
      <c r="K24" s="58">
        <v>330</v>
      </c>
      <c r="L24" s="59">
        <v>500</v>
      </c>
      <c r="M24" s="60">
        <v>-180</v>
      </c>
      <c r="N24" s="78"/>
    </row>
    <row r="25" spans="1:14" s="61" customFormat="1" ht="11.15" customHeight="1" x14ac:dyDescent="0.25">
      <c r="A25" s="62" t="s">
        <v>33</v>
      </c>
      <c r="B25" s="58">
        <v>10</v>
      </c>
      <c r="C25" s="59">
        <v>30</v>
      </c>
      <c r="D25" s="60">
        <v>-20</v>
      </c>
      <c r="E25" s="58">
        <v>180</v>
      </c>
      <c r="F25" s="59">
        <v>180</v>
      </c>
      <c r="G25" s="60">
        <v>0</v>
      </c>
      <c r="H25" s="58">
        <v>10</v>
      </c>
      <c r="I25" s="59">
        <v>10</v>
      </c>
      <c r="J25" s="60">
        <v>0</v>
      </c>
      <c r="K25" s="58">
        <v>200</v>
      </c>
      <c r="L25" s="59">
        <v>220</v>
      </c>
      <c r="M25" s="60">
        <v>-30</v>
      </c>
      <c r="N25" s="78"/>
    </row>
    <row r="26" spans="1:14" s="61" customFormat="1" ht="11.15" customHeight="1" x14ac:dyDescent="0.25">
      <c r="A26" s="62" t="s">
        <v>34</v>
      </c>
      <c r="B26" s="58">
        <v>20</v>
      </c>
      <c r="C26" s="59">
        <v>50</v>
      </c>
      <c r="D26" s="60">
        <v>-30</v>
      </c>
      <c r="E26" s="58">
        <v>150</v>
      </c>
      <c r="F26" s="59">
        <v>230</v>
      </c>
      <c r="G26" s="60">
        <v>-90</v>
      </c>
      <c r="H26" s="58">
        <v>10</v>
      </c>
      <c r="I26" s="59">
        <v>30</v>
      </c>
      <c r="J26" s="60">
        <v>-20</v>
      </c>
      <c r="K26" s="58">
        <v>180</v>
      </c>
      <c r="L26" s="59">
        <v>310</v>
      </c>
      <c r="M26" s="60">
        <v>-130</v>
      </c>
      <c r="N26" s="78"/>
    </row>
    <row r="27" spans="1:14" s="61" customFormat="1" ht="11.15" customHeight="1" x14ac:dyDescent="0.25">
      <c r="A27" s="62" t="s">
        <v>35</v>
      </c>
      <c r="B27" s="58">
        <v>30</v>
      </c>
      <c r="C27" s="59">
        <v>50</v>
      </c>
      <c r="D27" s="60">
        <v>-30</v>
      </c>
      <c r="E27" s="58">
        <v>190</v>
      </c>
      <c r="F27" s="59">
        <v>250</v>
      </c>
      <c r="G27" s="60">
        <v>-70</v>
      </c>
      <c r="H27" s="58">
        <v>10</v>
      </c>
      <c r="I27" s="59">
        <v>20</v>
      </c>
      <c r="J27" s="60">
        <v>-10</v>
      </c>
      <c r="K27" s="58">
        <v>230</v>
      </c>
      <c r="L27" s="59">
        <v>330</v>
      </c>
      <c r="M27" s="60">
        <v>-100</v>
      </c>
      <c r="N27" s="78"/>
    </row>
    <row r="28" spans="1:14" s="61" customFormat="1" ht="11.15" customHeight="1" x14ac:dyDescent="0.25">
      <c r="A28" s="62" t="s">
        <v>37</v>
      </c>
      <c r="B28" s="58">
        <v>130</v>
      </c>
      <c r="C28" s="59">
        <v>130</v>
      </c>
      <c r="D28" s="60">
        <v>0</v>
      </c>
      <c r="E28" s="58">
        <v>670</v>
      </c>
      <c r="F28" s="59">
        <v>630</v>
      </c>
      <c r="G28" s="60">
        <v>50</v>
      </c>
      <c r="H28" s="58">
        <v>10</v>
      </c>
      <c r="I28" s="59">
        <v>10</v>
      </c>
      <c r="J28" s="60">
        <v>-10</v>
      </c>
      <c r="K28" s="58">
        <v>810</v>
      </c>
      <c r="L28" s="59">
        <v>770</v>
      </c>
      <c r="M28" s="60">
        <v>40</v>
      </c>
      <c r="N28" s="78"/>
    </row>
    <row r="29" spans="1:14" s="61" customFormat="1" ht="11.15" customHeight="1" x14ac:dyDescent="0.25">
      <c r="A29" s="62" t="s">
        <v>38</v>
      </c>
      <c r="B29" s="58">
        <v>130</v>
      </c>
      <c r="C29" s="59">
        <v>300</v>
      </c>
      <c r="D29" s="60">
        <v>-170</v>
      </c>
      <c r="E29" s="58">
        <v>650</v>
      </c>
      <c r="F29" s="59">
        <v>980</v>
      </c>
      <c r="G29" s="60">
        <v>-320</v>
      </c>
      <c r="H29" s="58">
        <v>20</v>
      </c>
      <c r="I29" s="59">
        <v>70</v>
      </c>
      <c r="J29" s="60">
        <v>-50</v>
      </c>
      <c r="K29" s="58">
        <v>810</v>
      </c>
      <c r="L29" s="59">
        <v>1340</v>
      </c>
      <c r="M29" s="60">
        <v>-540</v>
      </c>
      <c r="N29" s="78"/>
    </row>
    <row r="30" spans="1:14" s="61" customFormat="1" ht="11.15" customHeight="1" x14ac:dyDescent="0.25">
      <c r="A30" s="62" t="s">
        <v>39</v>
      </c>
      <c r="B30" s="58">
        <v>680</v>
      </c>
      <c r="C30" s="59">
        <v>980</v>
      </c>
      <c r="D30" s="60">
        <v>-300</v>
      </c>
      <c r="E30" s="58">
        <v>2240</v>
      </c>
      <c r="F30" s="59">
        <v>3210</v>
      </c>
      <c r="G30" s="60">
        <v>-970</v>
      </c>
      <c r="H30" s="58">
        <v>90</v>
      </c>
      <c r="I30" s="59">
        <v>170</v>
      </c>
      <c r="J30" s="60">
        <v>-80</v>
      </c>
      <c r="K30" s="58">
        <v>3010</v>
      </c>
      <c r="L30" s="59">
        <v>4360</v>
      </c>
      <c r="M30" s="60">
        <v>-1360</v>
      </c>
      <c r="N30" s="78"/>
    </row>
    <row r="31" spans="1:14" s="61" customFormat="1" ht="11.15" customHeight="1" x14ac:dyDescent="0.25">
      <c r="A31" s="62" t="s">
        <v>40</v>
      </c>
      <c r="B31" s="58">
        <v>420</v>
      </c>
      <c r="C31" s="59">
        <v>1160</v>
      </c>
      <c r="D31" s="60">
        <v>-740</v>
      </c>
      <c r="E31" s="58">
        <v>2000</v>
      </c>
      <c r="F31" s="59">
        <v>3110</v>
      </c>
      <c r="G31" s="60">
        <v>-1110</v>
      </c>
      <c r="H31" s="58">
        <v>170</v>
      </c>
      <c r="I31" s="59">
        <v>280</v>
      </c>
      <c r="J31" s="60">
        <v>-110</v>
      </c>
      <c r="K31" s="58">
        <v>2590</v>
      </c>
      <c r="L31" s="59">
        <v>4550</v>
      </c>
      <c r="M31" s="60">
        <v>-1960</v>
      </c>
      <c r="N31" s="78"/>
    </row>
    <row r="32" spans="1:14" s="61" customFormat="1" ht="11.15" customHeight="1" x14ac:dyDescent="0.25">
      <c r="A32" s="62" t="s">
        <v>41</v>
      </c>
      <c r="B32" s="58">
        <v>280</v>
      </c>
      <c r="C32" s="59">
        <v>470</v>
      </c>
      <c r="D32" s="60">
        <v>-190</v>
      </c>
      <c r="E32" s="58">
        <v>920</v>
      </c>
      <c r="F32" s="59">
        <v>1290</v>
      </c>
      <c r="G32" s="60">
        <v>-370</v>
      </c>
      <c r="H32" s="58">
        <v>80</v>
      </c>
      <c r="I32" s="59">
        <v>110</v>
      </c>
      <c r="J32" s="60">
        <v>-30</v>
      </c>
      <c r="K32" s="58">
        <v>1280</v>
      </c>
      <c r="L32" s="59">
        <v>1870</v>
      </c>
      <c r="M32" s="60">
        <v>-600</v>
      </c>
      <c r="N32" s="78"/>
    </row>
    <row r="33" spans="1:14" s="61" customFormat="1" ht="11.15" customHeight="1" x14ac:dyDescent="0.25">
      <c r="A33" s="62" t="s">
        <v>42</v>
      </c>
      <c r="B33" s="58">
        <v>120</v>
      </c>
      <c r="C33" s="59">
        <v>140</v>
      </c>
      <c r="D33" s="60">
        <v>-20</v>
      </c>
      <c r="E33" s="58">
        <v>610</v>
      </c>
      <c r="F33" s="59">
        <v>530</v>
      </c>
      <c r="G33" s="60">
        <v>80</v>
      </c>
      <c r="H33" s="58">
        <v>10</v>
      </c>
      <c r="I33" s="59">
        <v>20</v>
      </c>
      <c r="J33" s="60">
        <v>-10</v>
      </c>
      <c r="K33" s="58">
        <v>730</v>
      </c>
      <c r="L33" s="59">
        <v>680</v>
      </c>
      <c r="M33" s="60">
        <v>50</v>
      </c>
      <c r="N33" s="78"/>
    </row>
    <row r="34" spans="1:14" s="61" customFormat="1" ht="11.15" customHeight="1" x14ac:dyDescent="0.25">
      <c r="A34" s="62" t="s">
        <v>43</v>
      </c>
      <c r="B34" s="58">
        <v>190</v>
      </c>
      <c r="C34" s="59">
        <v>180</v>
      </c>
      <c r="D34" s="60">
        <v>10</v>
      </c>
      <c r="E34" s="58">
        <v>1780</v>
      </c>
      <c r="F34" s="59">
        <v>1600</v>
      </c>
      <c r="G34" s="60">
        <v>170</v>
      </c>
      <c r="H34" s="58">
        <v>20</v>
      </c>
      <c r="I34" s="59">
        <v>50</v>
      </c>
      <c r="J34" s="60">
        <v>-30</v>
      </c>
      <c r="K34" s="58">
        <v>1990</v>
      </c>
      <c r="L34" s="59">
        <v>1840</v>
      </c>
      <c r="M34" s="60">
        <v>150</v>
      </c>
      <c r="N34" s="78"/>
    </row>
    <row r="35" spans="1:14" s="61" customFormat="1" ht="11.15" customHeight="1" x14ac:dyDescent="0.25">
      <c r="A35" s="62" t="s">
        <v>44</v>
      </c>
      <c r="B35" s="58">
        <v>240</v>
      </c>
      <c r="C35" s="59">
        <v>360</v>
      </c>
      <c r="D35" s="60">
        <v>-120</v>
      </c>
      <c r="E35" s="58">
        <v>2920</v>
      </c>
      <c r="F35" s="59">
        <v>2750</v>
      </c>
      <c r="G35" s="60">
        <v>170</v>
      </c>
      <c r="H35" s="58">
        <v>40</v>
      </c>
      <c r="I35" s="59">
        <v>90</v>
      </c>
      <c r="J35" s="60">
        <v>-40</v>
      </c>
      <c r="K35" s="58">
        <v>3200</v>
      </c>
      <c r="L35" s="59">
        <v>3200</v>
      </c>
      <c r="M35" s="60">
        <v>10</v>
      </c>
      <c r="N35" s="78"/>
    </row>
    <row r="36" spans="1:14" s="61" customFormat="1" ht="11.15" customHeight="1" x14ac:dyDescent="0.25">
      <c r="A36" s="62" t="s">
        <v>45</v>
      </c>
      <c r="B36" s="58">
        <v>730</v>
      </c>
      <c r="C36" s="59">
        <v>550</v>
      </c>
      <c r="D36" s="60">
        <v>190</v>
      </c>
      <c r="E36" s="58">
        <v>3600</v>
      </c>
      <c r="F36" s="59">
        <v>4430</v>
      </c>
      <c r="G36" s="60">
        <v>-830</v>
      </c>
      <c r="H36" s="58">
        <v>60</v>
      </c>
      <c r="I36" s="59">
        <v>50</v>
      </c>
      <c r="J36" s="60">
        <v>10</v>
      </c>
      <c r="K36" s="58">
        <v>4400</v>
      </c>
      <c r="L36" s="59">
        <v>5030</v>
      </c>
      <c r="M36" s="60">
        <v>-630</v>
      </c>
      <c r="N36" s="78"/>
    </row>
    <row r="37" spans="1:14" s="61" customFormat="1" ht="11.15" customHeight="1" x14ac:dyDescent="0.25">
      <c r="A37" s="62" t="s">
        <v>46</v>
      </c>
      <c r="B37" s="58">
        <v>80</v>
      </c>
      <c r="C37" s="59">
        <v>80</v>
      </c>
      <c r="D37" s="60">
        <v>10</v>
      </c>
      <c r="E37" s="58">
        <v>520</v>
      </c>
      <c r="F37" s="59">
        <v>420</v>
      </c>
      <c r="G37" s="60">
        <v>100</v>
      </c>
      <c r="H37" s="58">
        <v>10</v>
      </c>
      <c r="I37" s="59">
        <v>10</v>
      </c>
      <c r="J37" s="60">
        <v>-10</v>
      </c>
      <c r="K37" s="58">
        <v>610</v>
      </c>
      <c r="L37" s="59">
        <v>510</v>
      </c>
      <c r="M37" s="60">
        <v>100</v>
      </c>
      <c r="N37" s="78"/>
    </row>
    <row r="38" spans="1:14" s="61" customFormat="1" ht="11.15" customHeight="1" x14ac:dyDescent="0.25">
      <c r="A38" s="62" t="s">
        <v>47</v>
      </c>
      <c r="B38" s="58">
        <v>370</v>
      </c>
      <c r="C38" s="59">
        <v>330</v>
      </c>
      <c r="D38" s="60">
        <v>40</v>
      </c>
      <c r="E38" s="58">
        <v>2260</v>
      </c>
      <c r="F38" s="59">
        <v>2100</v>
      </c>
      <c r="G38" s="60">
        <v>160</v>
      </c>
      <c r="H38" s="58">
        <v>60</v>
      </c>
      <c r="I38" s="59">
        <v>60</v>
      </c>
      <c r="J38" s="60">
        <v>0</v>
      </c>
      <c r="K38" s="58">
        <v>2690</v>
      </c>
      <c r="L38" s="59">
        <v>2490</v>
      </c>
      <c r="M38" s="60">
        <v>210</v>
      </c>
      <c r="N38" s="78"/>
    </row>
    <row r="39" spans="1:14" s="61" customFormat="1" ht="11.15" customHeight="1" x14ac:dyDescent="0.25">
      <c r="A39" s="62" t="s">
        <v>48</v>
      </c>
      <c r="B39" s="58">
        <v>390</v>
      </c>
      <c r="C39" s="59">
        <v>330</v>
      </c>
      <c r="D39" s="60">
        <v>60</v>
      </c>
      <c r="E39" s="58">
        <v>2850</v>
      </c>
      <c r="F39" s="59">
        <v>2950</v>
      </c>
      <c r="G39" s="60">
        <v>-100</v>
      </c>
      <c r="H39" s="58">
        <v>40</v>
      </c>
      <c r="I39" s="59">
        <v>80</v>
      </c>
      <c r="J39" s="60">
        <v>-40</v>
      </c>
      <c r="K39" s="58">
        <v>3290</v>
      </c>
      <c r="L39" s="59">
        <v>3360</v>
      </c>
      <c r="M39" s="60">
        <v>-80</v>
      </c>
      <c r="N39" s="78"/>
    </row>
    <row r="40" spans="1:14" s="61" customFormat="1" ht="11.15" customHeight="1" x14ac:dyDescent="0.25">
      <c r="A40" s="62" t="s">
        <v>49</v>
      </c>
      <c r="B40" s="58">
        <v>260</v>
      </c>
      <c r="C40" s="59">
        <v>330</v>
      </c>
      <c r="D40" s="60">
        <v>-70</v>
      </c>
      <c r="E40" s="58">
        <v>2170</v>
      </c>
      <c r="F40" s="59">
        <v>2430</v>
      </c>
      <c r="G40" s="60">
        <v>-260</v>
      </c>
      <c r="H40" s="58">
        <v>50</v>
      </c>
      <c r="I40" s="59">
        <v>180</v>
      </c>
      <c r="J40" s="60">
        <v>-120</v>
      </c>
      <c r="K40" s="58">
        <v>2480</v>
      </c>
      <c r="L40" s="59">
        <v>2940</v>
      </c>
      <c r="M40" s="60">
        <v>-460</v>
      </c>
      <c r="N40" s="78"/>
    </row>
    <row r="41" spans="1:14" s="61" customFormat="1" ht="11.15" customHeight="1" x14ac:dyDescent="0.25">
      <c r="A41" s="62" t="s">
        <v>50</v>
      </c>
      <c r="B41" s="58">
        <v>140</v>
      </c>
      <c r="C41" s="59">
        <v>170</v>
      </c>
      <c r="D41" s="60">
        <v>-40</v>
      </c>
      <c r="E41" s="58">
        <v>910</v>
      </c>
      <c r="F41" s="59">
        <v>1160</v>
      </c>
      <c r="G41" s="60">
        <v>-250</v>
      </c>
      <c r="H41" s="58">
        <v>30</v>
      </c>
      <c r="I41" s="59">
        <v>70</v>
      </c>
      <c r="J41" s="60">
        <v>-40</v>
      </c>
      <c r="K41" s="58">
        <v>1070</v>
      </c>
      <c r="L41" s="59">
        <v>1400</v>
      </c>
      <c r="M41" s="60">
        <v>-320</v>
      </c>
      <c r="N41" s="78"/>
    </row>
    <row r="42" spans="1:14" s="61" customFormat="1" ht="11.15" customHeight="1" x14ac:dyDescent="0.25">
      <c r="A42" s="62" t="s">
        <v>51</v>
      </c>
      <c r="B42" s="58">
        <v>310</v>
      </c>
      <c r="C42" s="59">
        <v>290</v>
      </c>
      <c r="D42" s="60">
        <v>20</v>
      </c>
      <c r="E42" s="58">
        <v>1960</v>
      </c>
      <c r="F42" s="59">
        <v>1710</v>
      </c>
      <c r="G42" s="60">
        <v>260</v>
      </c>
      <c r="H42" s="58">
        <v>20</v>
      </c>
      <c r="I42" s="59">
        <v>50</v>
      </c>
      <c r="J42" s="60">
        <v>-30</v>
      </c>
      <c r="K42" s="58">
        <v>2290</v>
      </c>
      <c r="L42" s="59">
        <v>2050</v>
      </c>
      <c r="M42" s="60">
        <v>240</v>
      </c>
      <c r="N42" s="78"/>
    </row>
    <row r="43" spans="1:14" s="61" customFormat="1" ht="11.15" customHeight="1" x14ac:dyDescent="0.25">
      <c r="A43" s="62" t="s">
        <v>52</v>
      </c>
      <c r="B43" s="58">
        <v>30</v>
      </c>
      <c r="C43" s="59">
        <v>40</v>
      </c>
      <c r="D43" s="60">
        <v>-10</v>
      </c>
      <c r="E43" s="58">
        <v>110</v>
      </c>
      <c r="F43" s="59">
        <v>130</v>
      </c>
      <c r="G43" s="60">
        <v>-20</v>
      </c>
      <c r="H43" s="58">
        <v>0</v>
      </c>
      <c r="I43" s="59">
        <v>20</v>
      </c>
      <c r="J43" s="60">
        <v>-10</v>
      </c>
      <c r="K43" s="58">
        <v>140</v>
      </c>
      <c r="L43" s="59">
        <v>190</v>
      </c>
      <c r="M43" s="60">
        <v>-50</v>
      </c>
      <c r="N43" s="78"/>
    </row>
    <row r="44" spans="1:14" s="61" customFormat="1" ht="11.15" customHeight="1" thickBot="1" x14ac:dyDescent="0.3">
      <c r="A44" s="66" t="s">
        <v>53</v>
      </c>
      <c r="B44" s="63">
        <v>90</v>
      </c>
      <c r="C44" s="64">
        <v>130</v>
      </c>
      <c r="D44" s="65">
        <v>-40</v>
      </c>
      <c r="E44" s="63">
        <v>430</v>
      </c>
      <c r="F44" s="64">
        <v>530</v>
      </c>
      <c r="G44" s="65">
        <v>-100</v>
      </c>
      <c r="H44" s="63">
        <v>20</v>
      </c>
      <c r="I44" s="64">
        <v>30</v>
      </c>
      <c r="J44" s="65">
        <v>-10</v>
      </c>
      <c r="K44" s="63">
        <v>540</v>
      </c>
      <c r="L44" s="64">
        <v>690</v>
      </c>
      <c r="M44" s="65">
        <v>-160</v>
      </c>
      <c r="N44" s="78"/>
    </row>
    <row r="45" spans="1:14" s="61" customFormat="1" ht="11.15" customHeight="1" thickBot="1" x14ac:dyDescent="0.3">
      <c r="A45" s="67" t="s">
        <v>36</v>
      </c>
      <c r="B45" s="68">
        <v>5220</v>
      </c>
      <c r="C45" s="69">
        <v>7310</v>
      </c>
      <c r="D45" s="70">
        <v>-2090</v>
      </c>
      <c r="E45" s="68">
        <v>30870</v>
      </c>
      <c r="F45" s="69">
        <v>35900</v>
      </c>
      <c r="G45" s="70">
        <v>-5030</v>
      </c>
      <c r="H45" s="68">
        <v>950</v>
      </c>
      <c r="I45" s="69">
        <v>2070</v>
      </c>
      <c r="J45" s="70">
        <v>-1120</v>
      </c>
      <c r="K45" s="68">
        <v>37030</v>
      </c>
      <c r="L45" s="69">
        <v>45270</v>
      </c>
      <c r="M45" s="70">
        <v>-8240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53"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54"/>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-50</v>
      </c>
      <c r="D56" s="60">
        <v>-40</v>
      </c>
      <c r="E56" s="58">
        <v>120</v>
      </c>
      <c r="F56" s="59">
        <f>-F5</f>
        <v>-150</v>
      </c>
      <c r="G56" s="60">
        <v>-20</v>
      </c>
      <c r="H56" s="58">
        <v>10</v>
      </c>
      <c r="I56" s="60">
        <f>-I5</f>
        <v>-30</v>
      </c>
      <c r="J56" s="60">
        <v>-20</v>
      </c>
      <c r="K56" s="58">
        <v>140</v>
      </c>
      <c r="L56" s="59">
        <f>-L5</f>
        <v>-220</v>
      </c>
      <c r="M56" s="60">
        <v>-80</v>
      </c>
      <c r="N56" s="78"/>
      <c r="O56" s="48"/>
    </row>
    <row r="57" spans="1:15" hidden="1" x14ac:dyDescent="0.35">
      <c r="A57" s="61" t="s">
        <v>14</v>
      </c>
      <c r="B57" s="58">
        <v>40</v>
      </c>
      <c r="C57" s="59">
        <f t="shared" ref="C57:C95" si="0">-C6</f>
        <v>-50</v>
      </c>
      <c r="D57" s="60">
        <v>-10</v>
      </c>
      <c r="E57" s="58">
        <v>200</v>
      </c>
      <c r="F57" s="59">
        <f t="shared" ref="F57:F95" si="1">-F6</f>
        <v>-180</v>
      </c>
      <c r="G57" s="60">
        <v>20</v>
      </c>
      <c r="H57" s="58">
        <v>0</v>
      </c>
      <c r="I57" s="60">
        <f t="shared" ref="I57:I95" si="2">-I6</f>
        <v>0</v>
      </c>
      <c r="J57" s="60">
        <v>0</v>
      </c>
      <c r="K57" s="58">
        <v>250</v>
      </c>
      <c r="L57" s="59">
        <f t="shared" ref="L57:L95" si="3">-L6</f>
        <v>-230</v>
      </c>
      <c r="M57" s="60">
        <v>20</v>
      </c>
      <c r="N57" s="78"/>
      <c r="O57" s="48"/>
    </row>
    <row r="58" spans="1:15" hidden="1" x14ac:dyDescent="0.35">
      <c r="A58" s="61" t="s">
        <v>15</v>
      </c>
      <c r="B58" s="58">
        <v>50</v>
      </c>
      <c r="C58" s="59">
        <f t="shared" si="0"/>
        <v>-70</v>
      </c>
      <c r="D58" s="60">
        <v>-20</v>
      </c>
      <c r="E58" s="58">
        <v>230</v>
      </c>
      <c r="F58" s="59">
        <f t="shared" si="1"/>
        <v>-230</v>
      </c>
      <c r="G58" s="60">
        <v>-10</v>
      </c>
      <c r="H58" s="58">
        <v>0</v>
      </c>
      <c r="I58" s="60">
        <f t="shared" si="2"/>
        <v>0</v>
      </c>
      <c r="J58" s="60">
        <v>0</v>
      </c>
      <c r="K58" s="58">
        <v>280</v>
      </c>
      <c r="L58" s="59">
        <f t="shared" si="3"/>
        <v>-310</v>
      </c>
      <c r="M58" s="60">
        <v>-30</v>
      </c>
      <c r="N58" s="78"/>
      <c r="O58" s="48"/>
    </row>
    <row r="59" spans="1:15" hidden="1" x14ac:dyDescent="0.35">
      <c r="A59" s="61" t="s">
        <v>16</v>
      </c>
      <c r="B59" s="58">
        <v>10</v>
      </c>
      <c r="C59" s="59">
        <f t="shared" si="0"/>
        <v>-60</v>
      </c>
      <c r="D59" s="60">
        <v>-50</v>
      </c>
      <c r="E59" s="58">
        <v>220</v>
      </c>
      <c r="F59" s="59">
        <f t="shared" si="1"/>
        <v>-260</v>
      </c>
      <c r="G59" s="60">
        <v>-30</v>
      </c>
      <c r="H59" s="58">
        <v>10</v>
      </c>
      <c r="I59" s="60">
        <f t="shared" si="2"/>
        <v>-20</v>
      </c>
      <c r="J59" s="60">
        <v>-10</v>
      </c>
      <c r="K59" s="58">
        <v>250</v>
      </c>
      <c r="L59" s="59">
        <f t="shared" si="3"/>
        <v>-340</v>
      </c>
      <c r="M59" s="60">
        <v>-90</v>
      </c>
      <c r="N59" s="78"/>
      <c r="O59" s="48"/>
    </row>
    <row r="60" spans="1:15" hidden="1" x14ac:dyDescent="0.35">
      <c r="A60" s="61" t="s">
        <v>17</v>
      </c>
      <c r="B60" s="58">
        <v>10</v>
      </c>
      <c r="C60" s="59">
        <f t="shared" si="0"/>
        <v>-30</v>
      </c>
      <c r="D60" s="60">
        <v>-10</v>
      </c>
      <c r="E60" s="58">
        <v>100</v>
      </c>
      <c r="F60" s="59">
        <f t="shared" si="1"/>
        <v>-150</v>
      </c>
      <c r="G60" s="60">
        <v>-50</v>
      </c>
      <c r="H60" s="58">
        <v>10</v>
      </c>
      <c r="I60" s="60">
        <f t="shared" si="2"/>
        <v>-10</v>
      </c>
      <c r="J60" s="60">
        <v>-10</v>
      </c>
      <c r="K60" s="58">
        <v>120</v>
      </c>
      <c r="L60" s="59">
        <f t="shared" si="3"/>
        <v>-190</v>
      </c>
      <c r="M60" s="60">
        <v>-70</v>
      </c>
      <c r="N60" s="78"/>
      <c r="O60" s="48"/>
    </row>
    <row r="61" spans="1:15" hidden="1" x14ac:dyDescent="0.35">
      <c r="A61" s="61" t="s">
        <v>18</v>
      </c>
      <c r="B61" s="58">
        <v>20</v>
      </c>
      <c r="C61" s="59">
        <f t="shared" si="0"/>
        <v>-20</v>
      </c>
      <c r="D61" s="60">
        <v>0</v>
      </c>
      <c r="E61" s="58">
        <v>100</v>
      </c>
      <c r="F61" s="59">
        <f t="shared" si="1"/>
        <v>-120</v>
      </c>
      <c r="G61" s="60">
        <v>-20</v>
      </c>
      <c r="H61" s="58">
        <v>0</v>
      </c>
      <c r="I61" s="60">
        <f t="shared" si="2"/>
        <v>-10</v>
      </c>
      <c r="J61" s="60">
        <v>-10</v>
      </c>
      <c r="K61" s="58">
        <v>130</v>
      </c>
      <c r="L61" s="59">
        <f t="shared" si="3"/>
        <v>-150</v>
      </c>
      <c r="M61" s="60">
        <v>-30</v>
      </c>
      <c r="N61" s="78"/>
      <c r="O61" s="48"/>
    </row>
    <row r="62" spans="1:15" hidden="1" x14ac:dyDescent="0.35">
      <c r="A62" s="61" t="s">
        <v>19</v>
      </c>
      <c r="B62" s="58">
        <v>70</v>
      </c>
      <c r="C62" s="59">
        <f t="shared" si="0"/>
        <v>-110</v>
      </c>
      <c r="D62" s="60">
        <v>-50</v>
      </c>
      <c r="E62" s="58">
        <v>260</v>
      </c>
      <c r="F62" s="59">
        <f t="shared" si="1"/>
        <v>-590</v>
      </c>
      <c r="G62" s="60">
        <v>-320</v>
      </c>
      <c r="H62" s="58">
        <v>40</v>
      </c>
      <c r="I62" s="60">
        <f t="shared" si="2"/>
        <v>-120</v>
      </c>
      <c r="J62" s="60">
        <v>-90</v>
      </c>
      <c r="K62" s="58">
        <v>370</v>
      </c>
      <c r="L62" s="59">
        <f t="shared" si="3"/>
        <v>-820</v>
      </c>
      <c r="M62" s="60">
        <v>-460</v>
      </c>
      <c r="N62" s="78"/>
      <c r="O62" s="48"/>
    </row>
    <row r="63" spans="1:15" hidden="1" x14ac:dyDescent="0.35">
      <c r="A63" s="61" t="s">
        <v>20</v>
      </c>
      <c r="B63" s="58">
        <v>10</v>
      </c>
      <c r="C63" s="59">
        <f t="shared" si="0"/>
        <v>-20</v>
      </c>
      <c r="D63" s="60">
        <v>-10</v>
      </c>
      <c r="E63" s="58">
        <v>140</v>
      </c>
      <c r="F63" s="59">
        <f t="shared" si="1"/>
        <v>-110</v>
      </c>
      <c r="G63" s="60">
        <v>30</v>
      </c>
      <c r="H63" s="58">
        <v>0</v>
      </c>
      <c r="I63" s="60">
        <f t="shared" si="2"/>
        <v>0</v>
      </c>
      <c r="J63" s="60">
        <v>0</v>
      </c>
      <c r="K63" s="58">
        <v>140</v>
      </c>
      <c r="L63" s="59">
        <f t="shared" si="3"/>
        <v>-130</v>
      </c>
      <c r="M63" s="60">
        <v>20</v>
      </c>
      <c r="N63" s="78"/>
      <c r="O63" s="48"/>
    </row>
    <row r="64" spans="1:15" hidden="1" x14ac:dyDescent="0.35">
      <c r="A64" s="61" t="s">
        <v>21</v>
      </c>
      <c r="B64" s="58">
        <v>20</v>
      </c>
      <c r="C64" s="59">
        <f t="shared" si="0"/>
        <v>-20</v>
      </c>
      <c r="D64" s="60">
        <v>-10</v>
      </c>
      <c r="E64" s="58">
        <v>150</v>
      </c>
      <c r="F64" s="59">
        <f t="shared" si="1"/>
        <v>-160</v>
      </c>
      <c r="G64" s="60">
        <v>-10</v>
      </c>
      <c r="H64" s="58">
        <v>0</v>
      </c>
      <c r="I64" s="60">
        <f t="shared" si="2"/>
        <v>-20</v>
      </c>
      <c r="J64" s="60">
        <v>-20</v>
      </c>
      <c r="K64" s="58">
        <v>170</v>
      </c>
      <c r="L64" s="59">
        <f t="shared" si="3"/>
        <v>-200</v>
      </c>
      <c r="M64" s="60">
        <v>-40</v>
      </c>
      <c r="N64" s="78"/>
      <c r="O64" s="48"/>
    </row>
    <row r="65" spans="1:15" hidden="1" x14ac:dyDescent="0.35">
      <c r="A65" s="61" t="s">
        <v>22</v>
      </c>
      <c r="B65" s="58">
        <v>20</v>
      </c>
      <c r="C65" s="59">
        <f t="shared" si="0"/>
        <v>-30</v>
      </c>
      <c r="D65" s="60">
        <v>-10</v>
      </c>
      <c r="E65" s="58">
        <v>130</v>
      </c>
      <c r="F65" s="59">
        <f t="shared" si="1"/>
        <v>-140</v>
      </c>
      <c r="G65" s="60">
        <v>0</v>
      </c>
      <c r="H65" s="58">
        <v>0</v>
      </c>
      <c r="I65" s="60">
        <f t="shared" si="2"/>
        <v>-10</v>
      </c>
      <c r="J65" s="60">
        <v>0</v>
      </c>
      <c r="K65" s="58">
        <v>150</v>
      </c>
      <c r="L65" s="59">
        <f t="shared" si="3"/>
        <v>-170</v>
      </c>
      <c r="M65" s="60">
        <v>-20</v>
      </c>
      <c r="N65" s="78"/>
      <c r="O65" s="48"/>
    </row>
    <row r="66" spans="1:15" hidden="1" x14ac:dyDescent="0.35">
      <c r="A66" s="61" t="s">
        <v>23</v>
      </c>
      <c r="B66" s="58">
        <v>0</v>
      </c>
      <c r="C66" s="59">
        <f t="shared" si="0"/>
        <v>-10</v>
      </c>
      <c r="D66" s="60">
        <v>-10</v>
      </c>
      <c r="E66" s="58">
        <v>50</v>
      </c>
      <c r="F66" s="59">
        <f t="shared" si="1"/>
        <v>-30</v>
      </c>
      <c r="G66" s="60">
        <v>20</v>
      </c>
      <c r="H66" s="58">
        <v>0</v>
      </c>
      <c r="I66" s="60">
        <f t="shared" si="2"/>
        <v>0</v>
      </c>
      <c r="J66" s="60">
        <v>0</v>
      </c>
      <c r="K66" s="58">
        <v>50</v>
      </c>
      <c r="L66" s="59">
        <f t="shared" si="3"/>
        <v>-40</v>
      </c>
      <c r="M66" s="60">
        <v>10</v>
      </c>
      <c r="N66" s="78"/>
      <c r="O66" s="48"/>
    </row>
    <row r="67" spans="1:15" hidden="1" x14ac:dyDescent="0.35">
      <c r="A67" s="61" t="s">
        <v>24</v>
      </c>
      <c r="B67" s="58">
        <v>30</v>
      </c>
      <c r="C67" s="59">
        <f t="shared" si="0"/>
        <v>-90</v>
      </c>
      <c r="D67" s="60">
        <v>-60</v>
      </c>
      <c r="E67" s="58">
        <v>220</v>
      </c>
      <c r="F67" s="59">
        <f t="shared" si="1"/>
        <v>-420</v>
      </c>
      <c r="G67" s="60">
        <v>-210</v>
      </c>
      <c r="H67" s="58">
        <v>10</v>
      </c>
      <c r="I67" s="60">
        <f t="shared" si="2"/>
        <v>-60</v>
      </c>
      <c r="J67" s="60">
        <v>-50</v>
      </c>
      <c r="K67" s="58">
        <v>260</v>
      </c>
      <c r="L67" s="59">
        <f t="shared" si="3"/>
        <v>-580</v>
      </c>
      <c r="M67" s="60">
        <v>-310</v>
      </c>
      <c r="N67" s="78"/>
      <c r="O67" s="48"/>
    </row>
    <row r="68" spans="1:15" hidden="1" x14ac:dyDescent="0.35">
      <c r="A68" s="61" t="s">
        <v>25</v>
      </c>
      <c r="B68" s="58">
        <v>50</v>
      </c>
      <c r="C68" s="59">
        <f t="shared" si="0"/>
        <v>-80</v>
      </c>
      <c r="D68" s="60">
        <v>-30</v>
      </c>
      <c r="E68" s="58">
        <v>220</v>
      </c>
      <c r="F68" s="59">
        <f t="shared" si="1"/>
        <v>-430</v>
      </c>
      <c r="G68" s="60">
        <v>-210</v>
      </c>
      <c r="H68" s="58">
        <v>10</v>
      </c>
      <c r="I68" s="60">
        <f t="shared" si="2"/>
        <v>-50</v>
      </c>
      <c r="J68" s="60">
        <v>-40</v>
      </c>
      <c r="K68" s="58">
        <v>280</v>
      </c>
      <c r="L68" s="59">
        <f t="shared" si="3"/>
        <v>-560</v>
      </c>
      <c r="M68" s="60">
        <v>-280</v>
      </c>
      <c r="N68" s="78"/>
      <c r="O68" s="48"/>
    </row>
    <row r="69" spans="1:15" hidden="1" x14ac:dyDescent="0.35">
      <c r="A69" s="61" t="s">
        <v>26</v>
      </c>
      <c r="B69" s="58">
        <v>30</v>
      </c>
      <c r="C69" s="59">
        <f t="shared" si="0"/>
        <v>-40</v>
      </c>
      <c r="D69" s="60">
        <v>-10</v>
      </c>
      <c r="E69" s="58">
        <v>110</v>
      </c>
      <c r="F69" s="59">
        <f t="shared" si="1"/>
        <v>-140</v>
      </c>
      <c r="G69" s="60">
        <v>-30</v>
      </c>
      <c r="H69" s="58">
        <v>0</v>
      </c>
      <c r="I69" s="60">
        <f t="shared" si="2"/>
        <v>-10</v>
      </c>
      <c r="J69" s="60">
        <v>-10</v>
      </c>
      <c r="K69" s="58">
        <v>130</v>
      </c>
      <c r="L69" s="59">
        <f t="shared" si="3"/>
        <v>-190</v>
      </c>
      <c r="M69" s="60">
        <v>-50</v>
      </c>
      <c r="N69" s="78"/>
      <c r="O69" s="48"/>
    </row>
    <row r="70" spans="1:15" hidden="1" x14ac:dyDescent="0.35">
      <c r="A70" s="61" t="s">
        <v>27</v>
      </c>
      <c r="B70" s="58">
        <v>10</v>
      </c>
      <c r="C70" s="59">
        <f t="shared" si="0"/>
        <v>-20</v>
      </c>
      <c r="D70" s="60">
        <v>-10</v>
      </c>
      <c r="E70" s="58">
        <v>100</v>
      </c>
      <c r="F70" s="59">
        <f t="shared" si="1"/>
        <v>-100</v>
      </c>
      <c r="G70" s="60">
        <v>0</v>
      </c>
      <c r="H70" s="58">
        <v>10</v>
      </c>
      <c r="I70" s="60">
        <f t="shared" si="2"/>
        <v>0</v>
      </c>
      <c r="J70" s="60">
        <v>0</v>
      </c>
      <c r="K70" s="58">
        <v>110</v>
      </c>
      <c r="L70" s="59">
        <f t="shared" si="3"/>
        <v>-120</v>
      </c>
      <c r="M70" s="60">
        <v>-10</v>
      </c>
      <c r="N70" s="78"/>
      <c r="O70" s="48"/>
    </row>
    <row r="71" spans="1:15" hidden="1" x14ac:dyDescent="0.35">
      <c r="A71" s="61" t="s">
        <v>28</v>
      </c>
      <c r="B71" s="58">
        <v>10</v>
      </c>
      <c r="C71" s="59">
        <f t="shared" si="0"/>
        <v>-50</v>
      </c>
      <c r="D71" s="60">
        <v>-30</v>
      </c>
      <c r="E71" s="58">
        <v>170</v>
      </c>
      <c r="F71" s="59">
        <f t="shared" si="1"/>
        <v>-260</v>
      </c>
      <c r="G71" s="60">
        <v>-90</v>
      </c>
      <c r="H71" s="58">
        <v>20</v>
      </c>
      <c r="I71" s="60">
        <f t="shared" si="2"/>
        <v>-30</v>
      </c>
      <c r="J71" s="60">
        <v>-20</v>
      </c>
      <c r="K71" s="58">
        <v>210</v>
      </c>
      <c r="L71" s="59">
        <f t="shared" si="3"/>
        <v>-340</v>
      </c>
      <c r="M71" s="60">
        <v>-140</v>
      </c>
      <c r="N71" s="78"/>
      <c r="O71" s="48"/>
    </row>
    <row r="72" spans="1:15" hidden="1" x14ac:dyDescent="0.35">
      <c r="A72" s="61" t="s">
        <v>29</v>
      </c>
      <c r="B72" s="58">
        <v>30</v>
      </c>
      <c r="C72" s="59">
        <f t="shared" si="0"/>
        <v>-20</v>
      </c>
      <c r="D72" s="60">
        <v>10</v>
      </c>
      <c r="E72" s="58">
        <v>270</v>
      </c>
      <c r="F72" s="59">
        <f t="shared" si="1"/>
        <v>-300</v>
      </c>
      <c r="G72" s="60">
        <v>-40</v>
      </c>
      <c r="H72" s="58">
        <v>0</v>
      </c>
      <c r="I72" s="60">
        <f t="shared" si="2"/>
        <v>-10</v>
      </c>
      <c r="J72" s="60">
        <v>-10</v>
      </c>
      <c r="K72" s="58">
        <v>300</v>
      </c>
      <c r="L72" s="59">
        <f t="shared" si="3"/>
        <v>-330</v>
      </c>
      <c r="M72" s="60">
        <v>-40</v>
      </c>
      <c r="N72" s="78"/>
      <c r="O72" s="48"/>
    </row>
    <row r="73" spans="1:15" hidden="1" x14ac:dyDescent="0.35">
      <c r="A73" s="61" t="s">
        <v>30</v>
      </c>
      <c r="B73" s="58">
        <v>110</v>
      </c>
      <c r="C73" s="59">
        <f t="shared" si="0"/>
        <v>-310</v>
      </c>
      <c r="D73" s="60">
        <v>-190</v>
      </c>
      <c r="E73" s="58">
        <v>610</v>
      </c>
      <c r="F73" s="59">
        <f t="shared" si="1"/>
        <v>-990</v>
      </c>
      <c r="G73" s="60">
        <v>-380</v>
      </c>
      <c r="H73" s="58">
        <v>40</v>
      </c>
      <c r="I73" s="60">
        <f t="shared" si="2"/>
        <v>-200</v>
      </c>
      <c r="J73" s="60">
        <v>-160</v>
      </c>
      <c r="K73" s="58">
        <v>760</v>
      </c>
      <c r="L73" s="59">
        <f t="shared" si="3"/>
        <v>-1490</v>
      </c>
      <c r="M73" s="60">
        <v>-730</v>
      </c>
      <c r="N73" s="78"/>
      <c r="O73" s="48"/>
    </row>
    <row r="74" spans="1:15" hidden="1" x14ac:dyDescent="0.35">
      <c r="A74" s="61" t="s">
        <v>31</v>
      </c>
      <c r="B74" s="58">
        <v>10</v>
      </c>
      <c r="C74" s="59">
        <f t="shared" si="0"/>
        <v>-30</v>
      </c>
      <c r="D74" s="60">
        <v>-20</v>
      </c>
      <c r="E74" s="58">
        <v>70</v>
      </c>
      <c r="F74" s="59">
        <f t="shared" si="1"/>
        <v>-150</v>
      </c>
      <c r="G74" s="60">
        <v>-80</v>
      </c>
      <c r="H74" s="58">
        <v>0</v>
      </c>
      <c r="I74" s="60">
        <f t="shared" si="2"/>
        <v>-20</v>
      </c>
      <c r="J74" s="60">
        <v>-20</v>
      </c>
      <c r="K74" s="58">
        <v>80</v>
      </c>
      <c r="L74" s="59">
        <f t="shared" si="3"/>
        <v>-200</v>
      </c>
      <c r="M74" s="60">
        <v>-120</v>
      </c>
      <c r="N74" s="78"/>
      <c r="O74" s="48"/>
    </row>
    <row r="75" spans="1:15" hidden="1" x14ac:dyDescent="0.35">
      <c r="A75" s="61" t="s">
        <v>32</v>
      </c>
      <c r="B75" s="58">
        <v>40</v>
      </c>
      <c r="C75" s="59">
        <f t="shared" si="0"/>
        <v>-90</v>
      </c>
      <c r="D75" s="60">
        <v>-60</v>
      </c>
      <c r="E75" s="58">
        <v>270</v>
      </c>
      <c r="F75" s="59">
        <f t="shared" si="1"/>
        <v>-370</v>
      </c>
      <c r="G75" s="60">
        <v>-100</v>
      </c>
      <c r="H75" s="58">
        <v>20</v>
      </c>
      <c r="I75" s="60">
        <f t="shared" si="2"/>
        <v>-30</v>
      </c>
      <c r="J75" s="60">
        <v>-20</v>
      </c>
      <c r="K75" s="58">
        <v>330</v>
      </c>
      <c r="L75" s="59">
        <f t="shared" si="3"/>
        <v>-500</v>
      </c>
      <c r="M75" s="60">
        <v>-180</v>
      </c>
      <c r="N75" s="78"/>
      <c r="O75" s="48"/>
    </row>
    <row r="76" spans="1:15" hidden="1" x14ac:dyDescent="0.35">
      <c r="A76" s="61" t="s">
        <v>33</v>
      </c>
      <c r="B76" s="58">
        <v>10</v>
      </c>
      <c r="C76" s="59">
        <f t="shared" si="0"/>
        <v>-30</v>
      </c>
      <c r="D76" s="60">
        <v>-20</v>
      </c>
      <c r="E76" s="58">
        <v>180</v>
      </c>
      <c r="F76" s="59">
        <f t="shared" si="1"/>
        <v>-180</v>
      </c>
      <c r="G76" s="60">
        <v>0</v>
      </c>
      <c r="H76" s="58">
        <v>10</v>
      </c>
      <c r="I76" s="60">
        <f t="shared" si="2"/>
        <v>-10</v>
      </c>
      <c r="J76" s="60">
        <v>0</v>
      </c>
      <c r="K76" s="58">
        <v>200</v>
      </c>
      <c r="L76" s="59">
        <f t="shared" si="3"/>
        <v>-220</v>
      </c>
      <c r="M76" s="60">
        <v>-30</v>
      </c>
      <c r="N76" s="78"/>
      <c r="O76" s="48"/>
    </row>
    <row r="77" spans="1:15" hidden="1" x14ac:dyDescent="0.35">
      <c r="A77" s="61" t="s">
        <v>34</v>
      </c>
      <c r="B77" s="58">
        <v>20</v>
      </c>
      <c r="C77" s="59">
        <f t="shared" si="0"/>
        <v>-50</v>
      </c>
      <c r="D77" s="60">
        <v>-30</v>
      </c>
      <c r="E77" s="58">
        <v>150</v>
      </c>
      <c r="F77" s="59">
        <f t="shared" si="1"/>
        <v>-230</v>
      </c>
      <c r="G77" s="60">
        <v>-90</v>
      </c>
      <c r="H77" s="58">
        <v>10</v>
      </c>
      <c r="I77" s="60">
        <f t="shared" si="2"/>
        <v>-30</v>
      </c>
      <c r="J77" s="60">
        <v>-20</v>
      </c>
      <c r="K77" s="58">
        <v>180</v>
      </c>
      <c r="L77" s="59">
        <f t="shared" si="3"/>
        <v>-310</v>
      </c>
      <c r="M77" s="60">
        <v>-130</v>
      </c>
      <c r="N77" s="78"/>
      <c r="O77" s="48"/>
    </row>
    <row r="78" spans="1:15" hidden="1" x14ac:dyDescent="0.35">
      <c r="A78" s="61" t="s">
        <v>35</v>
      </c>
      <c r="B78" s="58">
        <v>30</v>
      </c>
      <c r="C78" s="59">
        <f t="shared" si="0"/>
        <v>-50</v>
      </c>
      <c r="D78" s="60">
        <v>-30</v>
      </c>
      <c r="E78" s="58">
        <v>190</v>
      </c>
      <c r="F78" s="59">
        <f t="shared" si="1"/>
        <v>-250</v>
      </c>
      <c r="G78" s="60">
        <v>-70</v>
      </c>
      <c r="H78" s="58">
        <v>10</v>
      </c>
      <c r="I78" s="60">
        <f t="shared" si="2"/>
        <v>-20</v>
      </c>
      <c r="J78" s="60">
        <v>-10</v>
      </c>
      <c r="K78" s="58">
        <v>230</v>
      </c>
      <c r="L78" s="59">
        <f t="shared" si="3"/>
        <v>-330</v>
      </c>
      <c r="M78" s="60">
        <v>-100</v>
      </c>
      <c r="N78" s="78"/>
      <c r="O78" s="48"/>
    </row>
    <row r="79" spans="1:15" hidden="1" x14ac:dyDescent="0.35">
      <c r="A79" s="61" t="s">
        <v>37</v>
      </c>
      <c r="B79" s="58">
        <v>130</v>
      </c>
      <c r="C79" s="59">
        <f t="shared" si="0"/>
        <v>-130</v>
      </c>
      <c r="D79" s="60">
        <v>0</v>
      </c>
      <c r="E79" s="58">
        <v>670</v>
      </c>
      <c r="F79" s="59">
        <f t="shared" si="1"/>
        <v>-630</v>
      </c>
      <c r="G79" s="60">
        <v>50</v>
      </c>
      <c r="H79" s="58">
        <v>10</v>
      </c>
      <c r="I79" s="60">
        <f t="shared" si="2"/>
        <v>-10</v>
      </c>
      <c r="J79" s="60">
        <v>-10</v>
      </c>
      <c r="K79" s="58">
        <v>810</v>
      </c>
      <c r="L79" s="59">
        <f t="shared" si="3"/>
        <v>-770</v>
      </c>
      <c r="M79" s="60">
        <v>40</v>
      </c>
      <c r="N79" s="78"/>
      <c r="O79" s="48"/>
    </row>
    <row r="80" spans="1:15" hidden="1" x14ac:dyDescent="0.35">
      <c r="A80" s="61" t="s">
        <v>38</v>
      </c>
      <c r="B80" s="58">
        <v>130</v>
      </c>
      <c r="C80" s="59">
        <f t="shared" si="0"/>
        <v>-300</v>
      </c>
      <c r="D80" s="60">
        <v>-170</v>
      </c>
      <c r="E80" s="58">
        <v>650</v>
      </c>
      <c r="F80" s="59">
        <f t="shared" si="1"/>
        <v>-980</v>
      </c>
      <c r="G80" s="60">
        <v>-320</v>
      </c>
      <c r="H80" s="58">
        <v>20</v>
      </c>
      <c r="I80" s="60">
        <f t="shared" si="2"/>
        <v>-70</v>
      </c>
      <c r="J80" s="60">
        <v>-50</v>
      </c>
      <c r="K80" s="58">
        <v>810</v>
      </c>
      <c r="L80" s="59">
        <f t="shared" si="3"/>
        <v>-1340</v>
      </c>
      <c r="M80" s="60">
        <v>-540</v>
      </c>
      <c r="N80" s="78"/>
      <c r="O80" s="48"/>
    </row>
    <row r="81" spans="1:15" hidden="1" x14ac:dyDescent="0.35">
      <c r="A81" s="61" t="s">
        <v>39</v>
      </c>
      <c r="B81" s="58">
        <v>680</v>
      </c>
      <c r="C81" s="59">
        <f t="shared" si="0"/>
        <v>-980</v>
      </c>
      <c r="D81" s="60">
        <v>-300</v>
      </c>
      <c r="E81" s="58">
        <v>2240</v>
      </c>
      <c r="F81" s="59">
        <f t="shared" si="1"/>
        <v>-3210</v>
      </c>
      <c r="G81" s="60">
        <v>-970</v>
      </c>
      <c r="H81" s="58">
        <v>90</v>
      </c>
      <c r="I81" s="60">
        <f t="shared" si="2"/>
        <v>-170</v>
      </c>
      <c r="J81" s="60">
        <v>-80</v>
      </c>
      <c r="K81" s="58">
        <v>3010</v>
      </c>
      <c r="L81" s="59">
        <f t="shared" si="3"/>
        <v>-4360</v>
      </c>
      <c r="M81" s="60">
        <v>-1360</v>
      </c>
      <c r="N81" s="78"/>
      <c r="O81" s="48"/>
    </row>
    <row r="82" spans="1:15" hidden="1" x14ac:dyDescent="0.35">
      <c r="A82" s="61" t="s">
        <v>40</v>
      </c>
      <c r="B82" s="58">
        <v>420</v>
      </c>
      <c r="C82" s="59">
        <f t="shared" si="0"/>
        <v>-1160</v>
      </c>
      <c r="D82" s="60">
        <v>-740</v>
      </c>
      <c r="E82" s="58">
        <v>2000</v>
      </c>
      <c r="F82" s="59">
        <f t="shared" si="1"/>
        <v>-3110</v>
      </c>
      <c r="G82" s="60">
        <v>-1110</v>
      </c>
      <c r="H82" s="58">
        <v>170</v>
      </c>
      <c r="I82" s="60">
        <f t="shared" si="2"/>
        <v>-280</v>
      </c>
      <c r="J82" s="60">
        <v>-110</v>
      </c>
      <c r="K82" s="58">
        <v>2590</v>
      </c>
      <c r="L82" s="59">
        <f t="shared" si="3"/>
        <v>-4550</v>
      </c>
      <c r="M82" s="60">
        <v>-1960</v>
      </c>
      <c r="N82" s="78"/>
      <c r="O82" s="48"/>
    </row>
    <row r="83" spans="1:15" hidden="1" x14ac:dyDescent="0.35">
      <c r="A83" s="61" t="s">
        <v>41</v>
      </c>
      <c r="B83" s="58">
        <v>280</v>
      </c>
      <c r="C83" s="59">
        <f t="shared" si="0"/>
        <v>-470</v>
      </c>
      <c r="D83" s="60">
        <v>-190</v>
      </c>
      <c r="E83" s="58">
        <v>920</v>
      </c>
      <c r="F83" s="59">
        <f t="shared" si="1"/>
        <v>-1290</v>
      </c>
      <c r="G83" s="60">
        <v>-370</v>
      </c>
      <c r="H83" s="58">
        <v>80</v>
      </c>
      <c r="I83" s="60">
        <f t="shared" si="2"/>
        <v>-110</v>
      </c>
      <c r="J83" s="60">
        <v>-30</v>
      </c>
      <c r="K83" s="58">
        <v>1280</v>
      </c>
      <c r="L83" s="59">
        <f t="shared" si="3"/>
        <v>-1870</v>
      </c>
      <c r="M83" s="60">
        <v>-600</v>
      </c>
      <c r="N83" s="78"/>
      <c r="O83" s="48"/>
    </row>
    <row r="84" spans="1:15" hidden="1" x14ac:dyDescent="0.35">
      <c r="A84" s="61" t="s">
        <v>42</v>
      </c>
      <c r="B84" s="58">
        <v>120</v>
      </c>
      <c r="C84" s="59">
        <f t="shared" si="0"/>
        <v>-140</v>
      </c>
      <c r="D84" s="60">
        <v>-20</v>
      </c>
      <c r="E84" s="58">
        <v>610</v>
      </c>
      <c r="F84" s="59">
        <f t="shared" si="1"/>
        <v>-530</v>
      </c>
      <c r="G84" s="60">
        <v>80</v>
      </c>
      <c r="H84" s="58">
        <v>10</v>
      </c>
      <c r="I84" s="60">
        <f t="shared" si="2"/>
        <v>-20</v>
      </c>
      <c r="J84" s="60">
        <v>-10</v>
      </c>
      <c r="K84" s="58">
        <v>730</v>
      </c>
      <c r="L84" s="59">
        <f t="shared" si="3"/>
        <v>-680</v>
      </c>
      <c r="M84" s="60">
        <v>50</v>
      </c>
      <c r="N84" s="78"/>
      <c r="O84" s="48"/>
    </row>
    <row r="85" spans="1:15" hidden="1" x14ac:dyDescent="0.35">
      <c r="A85" s="61" t="s">
        <v>43</v>
      </c>
      <c r="B85" s="58">
        <v>190</v>
      </c>
      <c r="C85" s="59">
        <f t="shared" si="0"/>
        <v>-180</v>
      </c>
      <c r="D85" s="60">
        <v>10</v>
      </c>
      <c r="E85" s="58">
        <v>1780</v>
      </c>
      <c r="F85" s="59">
        <f t="shared" si="1"/>
        <v>-1600</v>
      </c>
      <c r="G85" s="60">
        <v>170</v>
      </c>
      <c r="H85" s="58">
        <v>20</v>
      </c>
      <c r="I85" s="60">
        <f t="shared" si="2"/>
        <v>-50</v>
      </c>
      <c r="J85" s="60">
        <v>-30</v>
      </c>
      <c r="K85" s="58">
        <v>1990</v>
      </c>
      <c r="L85" s="59">
        <f t="shared" si="3"/>
        <v>-1840</v>
      </c>
      <c r="M85" s="60">
        <v>150</v>
      </c>
      <c r="N85" s="78"/>
      <c r="O85" s="48"/>
    </row>
    <row r="86" spans="1:15" hidden="1" x14ac:dyDescent="0.35">
      <c r="A86" s="61" t="s">
        <v>44</v>
      </c>
      <c r="B86" s="58">
        <v>240</v>
      </c>
      <c r="C86" s="59">
        <f t="shared" si="0"/>
        <v>-360</v>
      </c>
      <c r="D86" s="60">
        <v>-120</v>
      </c>
      <c r="E86" s="58">
        <v>2920</v>
      </c>
      <c r="F86" s="59">
        <f t="shared" si="1"/>
        <v>-2750</v>
      </c>
      <c r="G86" s="60">
        <v>170</v>
      </c>
      <c r="H86" s="58">
        <v>40</v>
      </c>
      <c r="I86" s="60">
        <f t="shared" si="2"/>
        <v>-90</v>
      </c>
      <c r="J86" s="60">
        <v>-40</v>
      </c>
      <c r="K86" s="58">
        <v>3200</v>
      </c>
      <c r="L86" s="59">
        <f t="shared" si="3"/>
        <v>-3200</v>
      </c>
      <c r="M86" s="60">
        <v>10</v>
      </c>
      <c r="N86" s="78"/>
      <c r="O86" s="48"/>
    </row>
    <row r="87" spans="1:15" hidden="1" x14ac:dyDescent="0.35">
      <c r="A87" s="61" t="s">
        <v>45</v>
      </c>
      <c r="B87" s="58">
        <v>730</v>
      </c>
      <c r="C87" s="59">
        <f t="shared" si="0"/>
        <v>-550</v>
      </c>
      <c r="D87" s="60">
        <v>190</v>
      </c>
      <c r="E87" s="58">
        <v>3600</v>
      </c>
      <c r="F87" s="59">
        <f t="shared" si="1"/>
        <v>-4430</v>
      </c>
      <c r="G87" s="60">
        <v>-830</v>
      </c>
      <c r="H87" s="58">
        <v>60</v>
      </c>
      <c r="I87" s="60">
        <f t="shared" si="2"/>
        <v>-50</v>
      </c>
      <c r="J87" s="60">
        <v>10</v>
      </c>
      <c r="K87" s="58">
        <v>4400</v>
      </c>
      <c r="L87" s="59">
        <f t="shared" si="3"/>
        <v>-5030</v>
      </c>
      <c r="M87" s="60">
        <v>-630</v>
      </c>
      <c r="N87" s="78"/>
      <c r="O87" s="48"/>
    </row>
    <row r="88" spans="1:15" hidden="1" x14ac:dyDescent="0.35">
      <c r="A88" s="61" t="s">
        <v>46</v>
      </c>
      <c r="B88" s="58">
        <v>80</v>
      </c>
      <c r="C88" s="59">
        <f t="shared" si="0"/>
        <v>-80</v>
      </c>
      <c r="D88" s="60">
        <v>10</v>
      </c>
      <c r="E88" s="58">
        <v>520</v>
      </c>
      <c r="F88" s="59">
        <f t="shared" si="1"/>
        <v>-420</v>
      </c>
      <c r="G88" s="60">
        <v>100</v>
      </c>
      <c r="H88" s="58">
        <v>10</v>
      </c>
      <c r="I88" s="60">
        <f t="shared" si="2"/>
        <v>-10</v>
      </c>
      <c r="J88" s="60">
        <v>-10</v>
      </c>
      <c r="K88" s="58">
        <v>610</v>
      </c>
      <c r="L88" s="59">
        <f t="shared" si="3"/>
        <v>-510</v>
      </c>
      <c r="M88" s="60">
        <v>100</v>
      </c>
      <c r="N88" s="78"/>
      <c r="O88" s="48"/>
    </row>
    <row r="89" spans="1:15" hidden="1" x14ac:dyDescent="0.35">
      <c r="A89" s="61" t="s">
        <v>47</v>
      </c>
      <c r="B89" s="58">
        <v>370</v>
      </c>
      <c r="C89" s="59">
        <f t="shared" si="0"/>
        <v>-330</v>
      </c>
      <c r="D89" s="60">
        <v>40</v>
      </c>
      <c r="E89" s="58">
        <v>2260</v>
      </c>
      <c r="F89" s="59">
        <f t="shared" si="1"/>
        <v>-2100</v>
      </c>
      <c r="G89" s="60">
        <v>160</v>
      </c>
      <c r="H89" s="58">
        <v>60</v>
      </c>
      <c r="I89" s="60">
        <f t="shared" si="2"/>
        <v>-60</v>
      </c>
      <c r="J89" s="60">
        <v>0</v>
      </c>
      <c r="K89" s="58">
        <v>2690</v>
      </c>
      <c r="L89" s="59">
        <f t="shared" si="3"/>
        <v>-2490</v>
      </c>
      <c r="M89" s="60">
        <v>210</v>
      </c>
      <c r="N89" s="78"/>
      <c r="O89" s="48"/>
    </row>
    <row r="90" spans="1:15" hidden="1" x14ac:dyDescent="0.35">
      <c r="A90" s="61" t="s">
        <v>48</v>
      </c>
      <c r="B90" s="58">
        <v>390</v>
      </c>
      <c r="C90" s="59">
        <f t="shared" si="0"/>
        <v>-330</v>
      </c>
      <c r="D90" s="60">
        <v>60</v>
      </c>
      <c r="E90" s="58">
        <v>2850</v>
      </c>
      <c r="F90" s="59">
        <f t="shared" si="1"/>
        <v>-2950</v>
      </c>
      <c r="G90" s="60">
        <v>-100</v>
      </c>
      <c r="H90" s="58">
        <v>40</v>
      </c>
      <c r="I90" s="60">
        <f t="shared" si="2"/>
        <v>-80</v>
      </c>
      <c r="J90" s="60">
        <v>-40</v>
      </c>
      <c r="K90" s="58">
        <v>3290</v>
      </c>
      <c r="L90" s="59">
        <f t="shared" si="3"/>
        <v>-3360</v>
      </c>
      <c r="M90" s="60">
        <v>-80</v>
      </c>
      <c r="N90" s="78"/>
      <c r="O90" s="48"/>
    </row>
    <row r="91" spans="1:15" hidden="1" x14ac:dyDescent="0.35">
      <c r="A91" s="61" t="s">
        <v>49</v>
      </c>
      <c r="B91" s="58">
        <v>260</v>
      </c>
      <c r="C91" s="59">
        <f t="shared" si="0"/>
        <v>-330</v>
      </c>
      <c r="D91" s="60">
        <v>-70</v>
      </c>
      <c r="E91" s="58">
        <v>2170</v>
      </c>
      <c r="F91" s="59">
        <f t="shared" si="1"/>
        <v>-2430</v>
      </c>
      <c r="G91" s="60">
        <v>-260</v>
      </c>
      <c r="H91" s="58">
        <v>50</v>
      </c>
      <c r="I91" s="60">
        <f t="shared" si="2"/>
        <v>-180</v>
      </c>
      <c r="J91" s="60">
        <v>-120</v>
      </c>
      <c r="K91" s="58">
        <v>2480</v>
      </c>
      <c r="L91" s="59">
        <f t="shared" si="3"/>
        <v>-2940</v>
      </c>
      <c r="M91" s="60">
        <v>-460</v>
      </c>
      <c r="N91" s="78"/>
      <c r="O91" s="48"/>
    </row>
    <row r="92" spans="1:15" hidden="1" x14ac:dyDescent="0.35">
      <c r="A92" s="61" t="s">
        <v>50</v>
      </c>
      <c r="B92" s="58">
        <v>140</v>
      </c>
      <c r="C92" s="59">
        <f t="shared" si="0"/>
        <v>-170</v>
      </c>
      <c r="D92" s="60">
        <v>-40</v>
      </c>
      <c r="E92" s="58">
        <v>910</v>
      </c>
      <c r="F92" s="59">
        <f t="shared" si="1"/>
        <v>-1160</v>
      </c>
      <c r="G92" s="60">
        <v>-250</v>
      </c>
      <c r="H92" s="58">
        <v>30</v>
      </c>
      <c r="I92" s="60">
        <f t="shared" si="2"/>
        <v>-70</v>
      </c>
      <c r="J92" s="60">
        <v>-40</v>
      </c>
      <c r="K92" s="58">
        <v>1070</v>
      </c>
      <c r="L92" s="59">
        <f t="shared" si="3"/>
        <v>-1400</v>
      </c>
      <c r="M92" s="60">
        <v>-320</v>
      </c>
      <c r="N92" s="78"/>
      <c r="O92" s="48"/>
    </row>
    <row r="93" spans="1:15" hidden="1" x14ac:dyDescent="0.35">
      <c r="A93" s="61" t="s">
        <v>51</v>
      </c>
      <c r="B93" s="58">
        <v>310</v>
      </c>
      <c r="C93" s="59">
        <f t="shared" si="0"/>
        <v>-290</v>
      </c>
      <c r="D93" s="60">
        <v>20</v>
      </c>
      <c r="E93" s="58">
        <v>1960</v>
      </c>
      <c r="F93" s="59">
        <f t="shared" si="1"/>
        <v>-1710</v>
      </c>
      <c r="G93" s="60">
        <v>260</v>
      </c>
      <c r="H93" s="58">
        <v>20</v>
      </c>
      <c r="I93" s="60">
        <f t="shared" si="2"/>
        <v>-50</v>
      </c>
      <c r="J93" s="60">
        <v>-30</v>
      </c>
      <c r="K93" s="58">
        <v>2290</v>
      </c>
      <c r="L93" s="59">
        <f t="shared" si="3"/>
        <v>-2050</v>
      </c>
      <c r="M93" s="60">
        <v>240</v>
      </c>
      <c r="N93" s="78"/>
      <c r="O93" s="48"/>
    </row>
    <row r="94" spans="1:15" hidden="1" x14ac:dyDescent="0.35">
      <c r="A94" s="61" t="s">
        <v>52</v>
      </c>
      <c r="B94" s="58">
        <v>30</v>
      </c>
      <c r="C94" s="59">
        <f t="shared" si="0"/>
        <v>-40</v>
      </c>
      <c r="D94" s="60">
        <v>-10</v>
      </c>
      <c r="E94" s="58">
        <v>110</v>
      </c>
      <c r="F94" s="59">
        <f t="shared" si="1"/>
        <v>-130</v>
      </c>
      <c r="G94" s="60">
        <v>-20</v>
      </c>
      <c r="H94" s="58">
        <v>0</v>
      </c>
      <c r="I94" s="60">
        <f t="shared" si="2"/>
        <v>-20</v>
      </c>
      <c r="J94" s="60">
        <v>-10</v>
      </c>
      <c r="K94" s="58">
        <v>140</v>
      </c>
      <c r="L94" s="59">
        <f t="shared" si="3"/>
        <v>-190</v>
      </c>
      <c r="M94" s="60">
        <v>-50</v>
      </c>
      <c r="N94" s="78"/>
      <c r="O94" s="48"/>
    </row>
    <row r="95" spans="1:15" hidden="1" x14ac:dyDescent="0.35">
      <c r="A95" s="61" t="s">
        <v>53</v>
      </c>
      <c r="B95" s="80">
        <v>90</v>
      </c>
      <c r="C95" s="59">
        <f t="shared" si="0"/>
        <v>-130</v>
      </c>
      <c r="D95" s="81">
        <v>-40</v>
      </c>
      <c r="E95" s="80">
        <v>430</v>
      </c>
      <c r="F95" s="59">
        <f t="shared" si="1"/>
        <v>-530</v>
      </c>
      <c r="G95" s="81">
        <v>-100</v>
      </c>
      <c r="H95" s="80">
        <v>20</v>
      </c>
      <c r="I95" s="60">
        <f t="shared" si="2"/>
        <v>-30</v>
      </c>
      <c r="J95" s="81">
        <v>-10</v>
      </c>
      <c r="K95" s="80">
        <v>540</v>
      </c>
      <c r="L95" s="59">
        <f t="shared" si="3"/>
        <v>-690</v>
      </c>
      <c r="M95" s="81">
        <v>-160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58</v>
      </c>
      <c r="B1" s="1"/>
      <c r="C1" s="1"/>
      <c r="D1" s="1"/>
      <c r="E1" s="1"/>
      <c r="F1" s="1"/>
      <c r="G1" s="1"/>
      <c r="I1" s="1"/>
      <c r="J1" s="1"/>
      <c r="K1" s="1"/>
      <c r="L1" s="1"/>
      <c r="M1" s="1"/>
      <c r="N1" s="1"/>
    </row>
    <row r="2" spans="1:15" ht="10.5" customHeight="1" thickBot="1" x14ac:dyDescent="0.5">
      <c r="A2" s="7"/>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30</v>
      </c>
      <c r="D5" s="60">
        <v>-20</v>
      </c>
      <c r="E5" s="58">
        <v>140</v>
      </c>
      <c r="F5" s="59">
        <v>160</v>
      </c>
      <c r="G5" s="60">
        <v>-20</v>
      </c>
      <c r="H5" s="58">
        <v>10</v>
      </c>
      <c r="I5" s="59">
        <v>20</v>
      </c>
      <c r="J5" s="60">
        <v>-10</v>
      </c>
      <c r="K5" s="58">
        <v>170</v>
      </c>
      <c r="L5" s="59">
        <v>210</v>
      </c>
      <c r="M5" s="60">
        <v>-40</v>
      </c>
      <c r="N5" s="78"/>
    </row>
    <row r="6" spans="1:15" s="61" customFormat="1" ht="11.15" customHeight="1" x14ac:dyDescent="0.25">
      <c r="A6" s="62" t="s">
        <v>14</v>
      </c>
      <c r="B6" s="58">
        <v>40</v>
      </c>
      <c r="C6" s="59">
        <v>50</v>
      </c>
      <c r="D6" s="60">
        <v>-20</v>
      </c>
      <c r="E6" s="58">
        <v>210</v>
      </c>
      <c r="F6" s="59">
        <v>180</v>
      </c>
      <c r="G6" s="60">
        <v>20</v>
      </c>
      <c r="H6" s="58">
        <v>0</v>
      </c>
      <c r="I6" s="59">
        <v>10</v>
      </c>
      <c r="J6" s="60">
        <v>-10</v>
      </c>
      <c r="K6" s="58">
        <v>250</v>
      </c>
      <c r="L6" s="59">
        <v>250</v>
      </c>
      <c r="M6" s="60">
        <v>0</v>
      </c>
      <c r="N6" s="78"/>
    </row>
    <row r="7" spans="1:15" s="61" customFormat="1" ht="11.15" customHeight="1" x14ac:dyDescent="0.25">
      <c r="A7" s="62" t="s">
        <v>15</v>
      </c>
      <c r="B7" s="58">
        <v>60</v>
      </c>
      <c r="C7" s="59">
        <v>40</v>
      </c>
      <c r="D7" s="60">
        <v>20</v>
      </c>
      <c r="E7" s="58">
        <v>230</v>
      </c>
      <c r="F7" s="59">
        <v>210</v>
      </c>
      <c r="G7" s="60">
        <v>10</v>
      </c>
      <c r="H7" s="58">
        <v>0</v>
      </c>
      <c r="I7" s="59">
        <v>0</v>
      </c>
      <c r="J7" s="60">
        <v>0</v>
      </c>
      <c r="K7" s="58">
        <v>290</v>
      </c>
      <c r="L7" s="59">
        <v>250</v>
      </c>
      <c r="M7" s="60">
        <v>30</v>
      </c>
      <c r="N7" s="78"/>
    </row>
    <row r="8" spans="1:15" s="61" customFormat="1" ht="11.15" customHeight="1" x14ac:dyDescent="0.25">
      <c r="A8" s="62" t="s">
        <v>16</v>
      </c>
      <c r="B8" s="58">
        <v>20</v>
      </c>
      <c r="C8" s="59">
        <v>50</v>
      </c>
      <c r="D8" s="60">
        <v>-30</v>
      </c>
      <c r="E8" s="58">
        <v>240</v>
      </c>
      <c r="F8" s="59">
        <v>280</v>
      </c>
      <c r="G8" s="60">
        <v>-40</v>
      </c>
      <c r="H8" s="58">
        <v>20</v>
      </c>
      <c r="I8" s="59">
        <v>40</v>
      </c>
      <c r="J8" s="60">
        <v>-20</v>
      </c>
      <c r="K8" s="58">
        <v>280</v>
      </c>
      <c r="L8" s="59">
        <v>370</v>
      </c>
      <c r="M8" s="60">
        <v>-90</v>
      </c>
      <c r="N8" s="78"/>
    </row>
    <row r="9" spans="1:15" s="61" customFormat="1" ht="11.15" customHeight="1" x14ac:dyDescent="0.25">
      <c r="A9" s="62" t="s">
        <v>17</v>
      </c>
      <c r="B9" s="58">
        <v>10</v>
      </c>
      <c r="C9" s="59">
        <v>20</v>
      </c>
      <c r="D9" s="60">
        <v>-10</v>
      </c>
      <c r="E9" s="58">
        <v>100</v>
      </c>
      <c r="F9" s="59">
        <v>120</v>
      </c>
      <c r="G9" s="60">
        <v>-20</v>
      </c>
      <c r="H9" s="58">
        <v>0</v>
      </c>
      <c r="I9" s="59">
        <v>10</v>
      </c>
      <c r="J9" s="60">
        <v>-10</v>
      </c>
      <c r="K9" s="58">
        <v>120</v>
      </c>
      <c r="L9" s="59">
        <v>150</v>
      </c>
      <c r="M9" s="60">
        <v>-40</v>
      </c>
      <c r="N9" s="78"/>
    </row>
    <row r="10" spans="1:15" s="61" customFormat="1" ht="11.15" customHeight="1" x14ac:dyDescent="0.25">
      <c r="A10" s="62" t="s">
        <v>18</v>
      </c>
      <c r="B10" s="58">
        <v>20</v>
      </c>
      <c r="C10" s="59">
        <v>40</v>
      </c>
      <c r="D10" s="60">
        <v>-20</v>
      </c>
      <c r="E10" s="58">
        <v>90</v>
      </c>
      <c r="F10" s="59">
        <v>140</v>
      </c>
      <c r="G10" s="60">
        <v>-50</v>
      </c>
      <c r="H10" s="58">
        <v>10</v>
      </c>
      <c r="I10" s="59">
        <v>10</v>
      </c>
      <c r="J10" s="60">
        <v>-10</v>
      </c>
      <c r="K10" s="58">
        <v>120</v>
      </c>
      <c r="L10" s="59">
        <v>190</v>
      </c>
      <c r="M10" s="60">
        <v>-80</v>
      </c>
      <c r="N10" s="78"/>
    </row>
    <row r="11" spans="1:15" s="61" customFormat="1" ht="11.15" customHeight="1" x14ac:dyDescent="0.25">
      <c r="A11" s="62" t="s">
        <v>19</v>
      </c>
      <c r="B11" s="58">
        <v>60</v>
      </c>
      <c r="C11" s="59">
        <v>210</v>
      </c>
      <c r="D11" s="60">
        <v>-150</v>
      </c>
      <c r="E11" s="58">
        <v>330</v>
      </c>
      <c r="F11" s="59">
        <v>780</v>
      </c>
      <c r="G11" s="60">
        <v>-450</v>
      </c>
      <c r="H11" s="58">
        <v>40</v>
      </c>
      <c r="I11" s="59">
        <v>100</v>
      </c>
      <c r="J11" s="60">
        <v>-60</v>
      </c>
      <c r="K11" s="58">
        <v>430</v>
      </c>
      <c r="L11" s="59">
        <v>1090</v>
      </c>
      <c r="M11" s="60">
        <v>-660</v>
      </c>
      <c r="N11" s="78"/>
    </row>
    <row r="12" spans="1:15" s="61" customFormat="1" ht="11.15" customHeight="1" x14ac:dyDescent="0.25">
      <c r="A12" s="62" t="s">
        <v>20</v>
      </c>
      <c r="B12" s="58">
        <v>10</v>
      </c>
      <c r="C12" s="59">
        <v>10</v>
      </c>
      <c r="D12" s="60">
        <v>0</v>
      </c>
      <c r="E12" s="58">
        <v>90</v>
      </c>
      <c r="F12" s="59">
        <v>140</v>
      </c>
      <c r="G12" s="60">
        <v>-40</v>
      </c>
      <c r="H12" s="58">
        <v>0</v>
      </c>
      <c r="I12" s="59">
        <v>0</v>
      </c>
      <c r="J12" s="60">
        <v>0</v>
      </c>
      <c r="K12" s="58">
        <v>100</v>
      </c>
      <c r="L12" s="59">
        <v>150</v>
      </c>
      <c r="M12" s="60">
        <v>-50</v>
      </c>
      <c r="N12" s="78"/>
    </row>
    <row r="13" spans="1:15" s="61" customFormat="1" ht="11.15" customHeight="1" x14ac:dyDescent="0.25">
      <c r="A13" s="62" t="s">
        <v>21</v>
      </c>
      <c r="B13" s="58">
        <v>20</v>
      </c>
      <c r="C13" s="59">
        <v>30</v>
      </c>
      <c r="D13" s="60">
        <v>-10</v>
      </c>
      <c r="E13" s="58">
        <v>170</v>
      </c>
      <c r="F13" s="59">
        <v>130</v>
      </c>
      <c r="G13" s="60">
        <v>40</v>
      </c>
      <c r="H13" s="58">
        <v>10</v>
      </c>
      <c r="I13" s="59">
        <v>10</v>
      </c>
      <c r="J13" s="60">
        <v>-10</v>
      </c>
      <c r="K13" s="58">
        <v>190</v>
      </c>
      <c r="L13" s="59">
        <v>170</v>
      </c>
      <c r="M13" s="60">
        <v>20</v>
      </c>
      <c r="N13" s="78"/>
    </row>
    <row r="14" spans="1:15" s="61" customFormat="1" ht="11.15" customHeight="1" x14ac:dyDescent="0.25">
      <c r="A14" s="62" t="s">
        <v>22</v>
      </c>
      <c r="B14" s="58">
        <v>10</v>
      </c>
      <c r="C14" s="59">
        <v>20</v>
      </c>
      <c r="D14" s="60">
        <v>-10</v>
      </c>
      <c r="E14" s="58">
        <v>130</v>
      </c>
      <c r="F14" s="59">
        <v>150</v>
      </c>
      <c r="G14" s="60">
        <v>-10</v>
      </c>
      <c r="H14" s="58">
        <v>0</v>
      </c>
      <c r="I14" s="59">
        <v>10</v>
      </c>
      <c r="J14" s="60">
        <v>-10</v>
      </c>
      <c r="K14" s="58">
        <v>140</v>
      </c>
      <c r="L14" s="59">
        <v>170</v>
      </c>
      <c r="M14" s="60">
        <v>-30</v>
      </c>
      <c r="N14" s="78"/>
    </row>
    <row r="15" spans="1:15" s="61" customFormat="1" ht="11.15" customHeight="1" x14ac:dyDescent="0.25">
      <c r="A15" s="62" t="s">
        <v>23</v>
      </c>
      <c r="B15" s="58">
        <v>0</v>
      </c>
      <c r="C15" s="59">
        <v>10</v>
      </c>
      <c r="D15" s="60">
        <v>-10</v>
      </c>
      <c r="E15" s="58">
        <v>40</v>
      </c>
      <c r="F15" s="59">
        <v>40</v>
      </c>
      <c r="G15" s="60">
        <v>0</v>
      </c>
      <c r="H15" s="58">
        <v>0</v>
      </c>
      <c r="I15" s="59">
        <v>0</v>
      </c>
      <c r="J15" s="60">
        <v>0</v>
      </c>
      <c r="K15" s="58">
        <v>40</v>
      </c>
      <c r="L15" s="59">
        <v>50</v>
      </c>
      <c r="M15" s="60">
        <v>-10</v>
      </c>
      <c r="N15" s="78"/>
    </row>
    <row r="16" spans="1:15" s="61" customFormat="1" ht="11.15" customHeight="1" x14ac:dyDescent="0.25">
      <c r="A16" s="62" t="s">
        <v>24</v>
      </c>
      <c r="B16" s="58">
        <v>30</v>
      </c>
      <c r="C16" s="59">
        <v>110</v>
      </c>
      <c r="D16" s="60">
        <v>-80</v>
      </c>
      <c r="E16" s="58">
        <v>210</v>
      </c>
      <c r="F16" s="59">
        <v>390</v>
      </c>
      <c r="G16" s="60">
        <v>-180</v>
      </c>
      <c r="H16" s="58">
        <v>20</v>
      </c>
      <c r="I16" s="59">
        <v>60</v>
      </c>
      <c r="J16" s="60">
        <v>-40</v>
      </c>
      <c r="K16" s="58">
        <v>260</v>
      </c>
      <c r="L16" s="59">
        <v>560</v>
      </c>
      <c r="M16" s="60">
        <v>-300</v>
      </c>
      <c r="N16" s="78"/>
    </row>
    <row r="17" spans="1:14" s="61" customFormat="1" ht="11.15" customHeight="1" x14ac:dyDescent="0.25">
      <c r="A17" s="62" t="s">
        <v>25</v>
      </c>
      <c r="B17" s="58">
        <v>30</v>
      </c>
      <c r="C17" s="59">
        <v>110</v>
      </c>
      <c r="D17" s="60">
        <v>-80</v>
      </c>
      <c r="E17" s="58">
        <v>210</v>
      </c>
      <c r="F17" s="59">
        <v>410</v>
      </c>
      <c r="G17" s="60">
        <v>-200</v>
      </c>
      <c r="H17" s="58">
        <v>10</v>
      </c>
      <c r="I17" s="59">
        <v>40</v>
      </c>
      <c r="J17" s="60">
        <v>-30</v>
      </c>
      <c r="K17" s="58">
        <v>260</v>
      </c>
      <c r="L17" s="59">
        <v>560</v>
      </c>
      <c r="M17" s="60">
        <v>-300</v>
      </c>
      <c r="N17" s="78"/>
    </row>
    <row r="18" spans="1:14" s="61" customFormat="1" ht="11.15" customHeight="1" x14ac:dyDescent="0.25">
      <c r="A18" s="62" t="s">
        <v>26</v>
      </c>
      <c r="B18" s="58">
        <v>30</v>
      </c>
      <c r="C18" s="59">
        <v>30</v>
      </c>
      <c r="D18" s="60">
        <v>0</v>
      </c>
      <c r="E18" s="58">
        <v>120</v>
      </c>
      <c r="F18" s="59">
        <v>140</v>
      </c>
      <c r="G18" s="60">
        <v>-20</v>
      </c>
      <c r="H18" s="58">
        <v>0</v>
      </c>
      <c r="I18" s="59">
        <v>0</v>
      </c>
      <c r="J18" s="60">
        <v>0</v>
      </c>
      <c r="K18" s="58">
        <v>150</v>
      </c>
      <c r="L18" s="59">
        <v>170</v>
      </c>
      <c r="M18" s="60">
        <v>-20</v>
      </c>
      <c r="N18" s="78"/>
    </row>
    <row r="19" spans="1:14" s="61" customFormat="1" ht="11.15" customHeight="1" x14ac:dyDescent="0.25">
      <c r="A19" s="62" t="s">
        <v>27</v>
      </c>
      <c r="B19" s="58">
        <v>10</v>
      </c>
      <c r="C19" s="59">
        <v>20</v>
      </c>
      <c r="D19" s="60">
        <v>-10</v>
      </c>
      <c r="E19" s="58">
        <v>100</v>
      </c>
      <c r="F19" s="59">
        <v>100</v>
      </c>
      <c r="G19" s="60">
        <v>0</v>
      </c>
      <c r="H19" s="58">
        <v>0</v>
      </c>
      <c r="I19" s="59">
        <v>0</v>
      </c>
      <c r="J19" s="60">
        <v>0</v>
      </c>
      <c r="K19" s="58">
        <v>100</v>
      </c>
      <c r="L19" s="59">
        <v>120</v>
      </c>
      <c r="M19" s="60">
        <v>-20</v>
      </c>
      <c r="N19" s="78"/>
    </row>
    <row r="20" spans="1:14" s="61" customFormat="1" ht="11.15" customHeight="1" x14ac:dyDescent="0.25">
      <c r="A20" s="62" t="s">
        <v>28</v>
      </c>
      <c r="B20" s="58">
        <v>20</v>
      </c>
      <c r="C20" s="59">
        <v>70</v>
      </c>
      <c r="D20" s="60">
        <v>-50</v>
      </c>
      <c r="E20" s="58">
        <v>160</v>
      </c>
      <c r="F20" s="59">
        <v>310</v>
      </c>
      <c r="G20" s="60">
        <v>-150</v>
      </c>
      <c r="H20" s="58">
        <v>20</v>
      </c>
      <c r="I20" s="59">
        <v>50</v>
      </c>
      <c r="J20" s="60">
        <v>-30</v>
      </c>
      <c r="K20" s="58">
        <v>200</v>
      </c>
      <c r="L20" s="59">
        <v>430</v>
      </c>
      <c r="M20" s="60">
        <v>-230</v>
      </c>
      <c r="N20" s="78"/>
    </row>
    <row r="21" spans="1:14" s="61" customFormat="1" ht="11.15" customHeight="1" x14ac:dyDescent="0.25">
      <c r="A21" s="62" t="s">
        <v>29</v>
      </c>
      <c r="B21" s="58">
        <v>20</v>
      </c>
      <c r="C21" s="59">
        <v>50</v>
      </c>
      <c r="D21" s="60">
        <v>-30</v>
      </c>
      <c r="E21" s="58">
        <v>270</v>
      </c>
      <c r="F21" s="59">
        <v>290</v>
      </c>
      <c r="G21" s="60">
        <v>-20</v>
      </c>
      <c r="H21" s="58">
        <v>10</v>
      </c>
      <c r="I21" s="59">
        <v>20</v>
      </c>
      <c r="J21" s="60">
        <v>-10</v>
      </c>
      <c r="K21" s="58">
        <v>290</v>
      </c>
      <c r="L21" s="59">
        <v>350</v>
      </c>
      <c r="M21" s="60">
        <v>-60</v>
      </c>
      <c r="N21" s="78"/>
    </row>
    <row r="22" spans="1:14" s="61" customFormat="1" ht="11.15" customHeight="1" x14ac:dyDescent="0.25">
      <c r="A22" s="62" t="s">
        <v>30</v>
      </c>
      <c r="B22" s="58">
        <v>100</v>
      </c>
      <c r="C22" s="59">
        <v>330</v>
      </c>
      <c r="D22" s="60">
        <v>-230</v>
      </c>
      <c r="E22" s="58">
        <v>610</v>
      </c>
      <c r="F22" s="59">
        <v>1130</v>
      </c>
      <c r="G22" s="60">
        <v>-510</v>
      </c>
      <c r="H22" s="58">
        <v>40</v>
      </c>
      <c r="I22" s="59">
        <v>170</v>
      </c>
      <c r="J22" s="60">
        <v>-130</v>
      </c>
      <c r="K22" s="58">
        <v>750</v>
      </c>
      <c r="L22" s="59">
        <v>1620</v>
      </c>
      <c r="M22" s="60">
        <v>-870</v>
      </c>
      <c r="N22" s="78"/>
    </row>
    <row r="23" spans="1:14" s="61" customFormat="1" ht="11.15" customHeight="1" x14ac:dyDescent="0.25">
      <c r="A23" s="62" t="s">
        <v>31</v>
      </c>
      <c r="B23" s="58">
        <v>10</v>
      </c>
      <c r="C23" s="59">
        <v>30</v>
      </c>
      <c r="D23" s="60">
        <v>-10</v>
      </c>
      <c r="E23" s="58">
        <v>80</v>
      </c>
      <c r="F23" s="59">
        <v>100</v>
      </c>
      <c r="G23" s="60">
        <v>-30</v>
      </c>
      <c r="H23" s="58">
        <v>10</v>
      </c>
      <c r="I23" s="59">
        <v>10</v>
      </c>
      <c r="J23" s="60">
        <v>-10</v>
      </c>
      <c r="K23" s="58">
        <v>100</v>
      </c>
      <c r="L23" s="59">
        <v>140</v>
      </c>
      <c r="M23" s="60">
        <v>-50</v>
      </c>
      <c r="N23" s="78"/>
    </row>
    <row r="24" spans="1:14" s="61" customFormat="1" ht="11.15" customHeight="1" x14ac:dyDescent="0.25">
      <c r="A24" s="62" t="s">
        <v>32</v>
      </c>
      <c r="B24" s="58">
        <v>70</v>
      </c>
      <c r="C24" s="59">
        <v>90</v>
      </c>
      <c r="D24" s="60">
        <v>-20</v>
      </c>
      <c r="E24" s="58">
        <v>320</v>
      </c>
      <c r="F24" s="59">
        <v>390</v>
      </c>
      <c r="G24" s="60">
        <v>-70</v>
      </c>
      <c r="H24" s="58">
        <v>20</v>
      </c>
      <c r="I24" s="59">
        <v>30</v>
      </c>
      <c r="J24" s="60">
        <v>-10</v>
      </c>
      <c r="K24" s="58">
        <v>410</v>
      </c>
      <c r="L24" s="59">
        <v>500</v>
      </c>
      <c r="M24" s="60">
        <v>-90</v>
      </c>
      <c r="N24" s="78"/>
    </row>
    <row r="25" spans="1:14" s="61" customFormat="1" ht="11.15" customHeight="1" x14ac:dyDescent="0.25">
      <c r="A25" s="62" t="s">
        <v>33</v>
      </c>
      <c r="B25" s="58">
        <v>20</v>
      </c>
      <c r="C25" s="59">
        <v>20</v>
      </c>
      <c r="D25" s="60">
        <v>0</v>
      </c>
      <c r="E25" s="58">
        <v>180</v>
      </c>
      <c r="F25" s="59">
        <v>210</v>
      </c>
      <c r="G25" s="60">
        <v>-20</v>
      </c>
      <c r="H25" s="58">
        <v>0</v>
      </c>
      <c r="I25" s="59">
        <v>0</v>
      </c>
      <c r="J25" s="60">
        <v>0</v>
      </c>
      <c r="K25" s="58">
        <v>210</v>
      </c>
      <c r="L25" s="59">
        <v>230</v>
      </c>
      <c r="M25" s="60">
        <v>-20</v>
      </c>
      <c r="N25" s="78"/>
    </row>
    <row r="26" spans="1:14" s="61" customFormat="1" ht="11.15" customHeight="1" x14ac:dyDescent="0.25">
      <c r="A26" s="62" t="s">
        <v>34</v>
      </c>
      <c r="B26" s="58">
        <v>20</v>
      </c>
      <c r="C26" s="59">
        <v>50</v>
      </c>
      <c r="D26" s="60">
        <v>-30</v>
      </c>
      <c r="E26" s="58">
        <v>120</v>
      </c>
      <c r="F26" s="59">
        <v>250</v>
      </c>
      <c r="G26" s="60">
        <v>-130</v>
      </c>
      <c r="H26" s="58">
        <v>10</v>
      </c>
      <c r="I26" s="59">
        <v>40</v>
      </c>
      <c r="J26" s="60">
        <v>-40</v>
      </c>
      <c r="K26" s="58">
        <v>150</v>
      </c>
      <c r="L26" s="59">
        <v>340</v>
      </c>
      <c r="M26" s="60">
        <v>-200</v>
      </c>
      <c r="N26" s="78"/>
    </row>
    <row r="27" spans="1:14" s="61" customFormat="1" ht="11.15" customHeight="1" x14ac:dyDescent="0.25">
      <c r="A27" s="62" t="s">
        <v>35</v>
      </c>
      <c r="B27" s="58">
        <v>30</v>
      </c>
      <c r="C27" s="59">
        <v>80</v>
      </c>
      <c r="D27" s="60">
        <v>-50</v>
      </c>
      <c r="E27" s="58">
        <v>140</v>
      </c>
      <c r="F27" s="59">
        <v>280</v>
      </c>
      <c r="G27" s="60">
        <v>-130</v>
      </c>
      <c r="H27" s="58">
        <v>10</v>
      </c>
      <c r="I27" s="59">
        <v>30</v>
      </c>
      <c r="J27" s="60">
        <v>-20</v>
      </c>
      <c r="K27" s="58">
        <v>190</v>
      </c>
      <c r="L27" s="59">
        <v>390</v>
      </c>
      <c r="M27" s="60">
        <v>-200</v>
      </c>
      <c r="N27" s="78"/>
    </row>
    <row r="28" spans="1:14" s="61" customFormat="1" ht="11.15" customHeight="1" x14ac:dyDescent="0.25">
      <c r="A28" s="62" t="s">
        <v>37</v>
      </c>
      <c r="B28" s="58">
        <v>120</v>
      </c>
      <c r="C28" s="59">
        <v>110</v>
      </c>
      <c r="D28" s="60">
        <v>10</v>
      </c>
      <c r="E28" s="58">
        <v>700</v>
      </c>
      <c r="F28" s="59">
        <v>600</v>
      </c>
      <c r="G28" s="60">
        <v>100</v>
      </c>
      <c r="H28" s="58">
        <v>10</v>
      </c>
      <c r="I28" s="59">
        <v>20</v>
      </c>
      <c r="J28" s="60">
        <v>0</v>
      </c>
      <c r="K28" s="58">
        <v>840</v>
      </c>
      <c r="L28" s="59">
        <v>730</v>
      </c>
      <c r="M28" s="60">
        <v>110</v>
      </c>
      <c r="N28" s="78"/>
    </row>
    <row r="29" spans="1:14" s="61" customFormat="1" ht="11.15" customHeight="1" x14ac:dyDescent="0.25">
      <c r="A29" s="62" t="s">
        <v>38</v>
      </c>
      <c r="B29" s="58">
        <v>120</v>
      </c>
      <c r="C29" s="59">
        <v>260</v>
      </c>
      <c r="D29" s="60">
        <v>-140</v>
      </c>
      <c r="E29" s="58">
        <v>680</v>
      </c>
      <c r="F29" s="59">
        <v>1000</v>
      </c>
      <c r="G29" s="60">
        <v>-320</v>
      </c>
      <c r="H29" s="58">
        <v>20</v>
      </c>
      <c r="I29" s="59">
        <v>80</v>
      </c>
      <c r="J29" s="60">
        <v>-60</v>
      </c>
      <c r="K29" s="58">
        <v>810</v>
      </c>
      <c r="L29" s="59">
        <v>1340</v>
      </c>
      <c r="M29" s="60">
        <v>-530</v>
      </c>
      <c r="N29" s="78"/>
    </row>
    <row r="30" spans="1:14" s="61" customFormat="1" ht="11.15" customHeight="1" x14ac:dyDescent="0.25">
      <c r="A30" s="62" t="s">
        <v>39</v>
      </c>
      <c r="B30" s="58">
        <v>720</v>
      </c>
      <c r="C30" s="59">
        <v>920</v>
      </c>
      <c r="D30" s="60">
        <v>-200</v>
      </c>
      <c r="E30" s="58">
        <v>2300</v>
      </c>
      <c r="F30" s="59">
        <v>3120</v>
      </c>
      <c r="G30" s="60">
        <v>-820</v>
      </c>
      <c r="H30" s="58">
        <v>100</v>
      </c>
      <c r="I30" s="59">
        <v>140</v>
      </c>
      <c r="J30" s="60">
        <v>-50</v>
      </c>
      <c r="K30" s="58">
        <v>3110</v>
      </c>
      <c r="L30" s="59">
        <v>4180</v>
      </c>
      <c r="M30" s="60">
        <v>-1070</v>
      </c>
      <c r="N30" s="78"/>
    </row>
    <row r="31" spans="1:14" s="61" customFormat="1" ht="11.15" customHeight="1" x14ac:dyDescent="0.25">
      <c r="A31" s="62" t="s">
        <v>40</v>
      </c>
      <c r="B31" s="58">
        <v>470</v>
      </c>
      <c r="C31" s="59">
        <v>1180</v>
      </c>
      <c r="D31" s="60">
        <v>-710</v>
      </c>
      <c r="E31" s="58">
        <v>2080</v>
      </c>
      <c r="F31" s="59">
        <v>3030</v>
      </c>
      <c r="G31" s="60">
        <v>-950</v>
      </c>
      <c r="H31" s="58">
        <v>190</v>
      </c>
      <c r="I31" s="59">
        <v>280</v>
      </c>
      <c r="J31" s="60">
        <v>-90</v>
      </c>
      <c r="K31" s="58">
        <v>2740</v>
      </c>
      <c r="L31" s="59">
        <v>4500</v>
      </c>
      <c r="M31" s="60">
        <v>-1760</v>
      </c>
      <c r="N31" s="78"/>
    </row>
    <row r="32" spans="1:14" s="61" customFormat="1" ht="11.15" customHeight="1" x14ac:dyDescent="0.25">
      <c r="A32" s="62" t="s">
        <v>41</v>
      </c>
      <c r="B32" s="58">
        <v>210</v>
      </c>
      <c r="C32" s="59">
        <v>380</v>
      </c>
      <c r="D32" s="60">
        <v>-170</v>
      </c>
      <c r="E32" s="58">
        <v>850</v>
      </c>
      <c r="F32" s="59">
        <v>1200</v>
      </c>
      <c r="G32" s="60">
        <v>-340</v>
      </c>
      <c r="H32" s="58">
        <v>70</v>
      </c>
      <c r="I32" s="59">
        <v>130</v>
      </c>
      <c r="J32" s="60">
        <v>-70</v>
      </c>
      <c r="K32" s="58">
        <v>1130</v>
      </c>
      <c r="L32" s="59">
        <v>1710</v>
      </c>
      <c r="M32" s="60">
        <v>-580</v>
      </c>
      <c r="N32" s="78"/>
    </row>
    <row r="33" spans="1:14" s="61" customFormat="1" ht="11.15" customHeight="1" x14ac:dyDescent="0.25">
      <c r="A33" s="62" t="s">
        <v>42</v>
      </c>
      <c r="B33" s="58">
        <v>130</v>
      </c>
      <c r="C33" s="59">
        <v>130</v>
      </c>
      <c r="D33" s="60">
        <v>0</v>
      </c>
      <c r="E33" s="58">
        <v>570</v>
      </c>
      <c r="F33" s="59">
        <v>530</v>
      </c>
      <c r="G33" s="60">
        <v>30</v>
      </c>
      <c r="H33" s="58">
        <v>10</v>
      </c>
      <c r="I33" s="59">
        <v>20</v>
      </c>
      <c r="J33" s="60">
        <v>0</v>
      </c>
      <c r="K33" s="58">
        <v>710</v>
      </c>
      <c r="L33" s="59">
        <v>680</v>
      </c>
      <c r="M33" s="60">
        <v>30</v>
      </c>
      <c r="N33" s="78"/>
    </row>
    <row r="34" spans="1:14" s="61" customFormat="1" ht="11.15" customHeight="1" x14ac:dyDescent="0.25">
      <c r="A34" s="62" t="s">
        <v>43</v>
      </c>
      <c r="B34" s="58">
        <v>160</v>
      </c>
      <c r="C34" s="59">
        <v>230</v>
      </c>
      <c r="D34" s="60">
        <v>-70</v>
      </c>
      <c r="E34" s="58">
        <v>1750</v>
      </c>
      <c r="F34" s="59">
        <v>1740</v>
      </c>
      <c r="G34" s="60">
        <v>10</v>
      </c>
      <c r="H34" s="58">
        <v>30</v>
      </c>
      <c r="I34" s="59">
        <v>60</v>
      </c>
      <c r="J34" s="60">
        <v>-20</v>
      </c>
      <c r="K34" s="58">
        <v>1940</v>
      </c>
      <c r="L34" s="59">
        <v>2020</v>
      </c>
      <c r="M34" s="60">
        <v>-80</v>
      </c>
      <c r="N34" s="78"/>
    </row>
    <row r="35" spans="1:14" s="61" customFormat="1" ht="11.15" customHeight="1" x14ac:dyDescent="0.25">
      <c r="A35" s="62" t="s">
        <v>44</v>
      </c>
      <c r="B35" s="58">
        <v>310</v>
      </c>
      <c r="C35" s="59">
        <v>380</v>
      </c>
      <c r="D35" s="60">
        <v>-70</v>
      </c>
      <c r="E35" s="58">
        <v>2920</v>
      </c>
      <c r="F35" s="59">
        <v>2850</v>
      </c>
      <c r="G35" s="60">
        <v>60</v>
      </c>
      <c r="H35" s="58">
        <v>60</v>
      </c>
      <c r="I35" s="59">
        <v>90</v>
      </c>
      <c r="J35" s="60">
        <v>-20</v>
      </c>
      <c r="K35" s="58">
        <v>3290</v>
      </c>
      <c r="L35" s="59">
        <v>3320</v>
      </c>
      <c r="M35" s="60">
        <v>-30</v>
      </c>
      <c r="N35" s="78"/>
    </row>
    <row r="36" spans="1:14" s="61" customFormat="1" ht="11.15" customHeight="1" x14ac:dyDescent="0.25">
      <c r="A36" s="62" t="s">
        <v>45</v>
      </c>
      <c r="B36" s="58">
        <v>630</v>
      </c>
      <c r="C36" s="59">
        <v>570</v>
      </c>
      <c r="D36" s="60">
        <v>70</v>
      </c>
      <c r="E36" s="58">
        <v>3640</v>
      </c>
      <c r="F36" s="59">
        <v>4210</v>
      </c>
      <c r="G36" s="60">
        <v>-570</v>
      </c>
      <c r="H36" s="58">
        <v>70</v>
      </c>
      <c r="I36" s="59">
        <v>40</v>
      </c>
      <c r="J36" s="60">
        <v>30</v>
      </c>
      <c r="K36" s="58">
        <v>4350</v>
      </c>
      <c r="L36" s="59">
        <v>4820</v>
      </c>
      <c r="M36" s="60">
        <v>-470</v>
      </c>
      <c r="N36" s="78"/>
    </row>
    <row r="37" spans="1:14" s="61" customFormat="1" ht="11.15" customHeight="1" x14ac:dyDescent="0.25">
      <c r="A37" s="62" t="s">
        <v>46</v>
      </c>
      <c r="B37" s="58">
        <v>50</v>
      </c>
      <c r="C37" s="59">
        <v>80</v>
      </c>
      <c r="D37" s="60">
        <v>-20</v>
      </c>
      <c r="E37" s="58">
        <v>480</v>
      </c>
      <c r="F37" s="59">
        <v>410</v>
      </c>
      <c r="G37" s="60">
        <v>70</v>
      </c>
      <c r="H37" s="58">
        <v>10</v>
      </c>
      <c r="I37" s="59">
        <v>10</v>
      </c>
      <c r="J37" s="60">
        <v>10</v>
      </c>
      <c r="K37" s="58">
        <v>550</v>
      </c>
      <c r="L37" s="59">
        <v>500</v>
      </c>
      <c r="M37" s="60">
        <v>50</v>
      </c>
      <c r="N37" s="78"/>
    </row>
    <row r="38" spans="1:14" s="61" customFormat="1" ht="11.15" customHeight="1" x14ac:dyDescent="0.25">
      <c r="A38" s="62" t="s">
        <v>47</v>
      </c>
      <c r="B38" s="58">
        <v>300</v>
      </c>
      <c r="C38" s="59">
        <v>350</v>
      </c>
      <c r="D38" s="60">
        <v>-60</v>
      </c>
      <c r="E38" s="58">
        <v>2200</v>
      </c>
      <c r="F38" s="59">
        <v>2080</v>
      </c>
      <c r="G38" s="60">
        <v>120</v>
      </c>
      <c r="H38" s="58">
        <v>50</v>
      </c>
      <c r="I38" s="59">
        <v>80</v>
      </c>
      <c r="J38" s="60">
        <v>-30</v>
      </c>
      <c r="K38" s="58">
        <v>2540</v>
      </c>
      <c r="L38" s="59">
        <v>2510</v>
      </c>
      <c r="M38" s="60">
        <v>30</v>
      </c>
      <c r="N38" s="78"/>
    </row>
    <row r="39" spans="1:14" s="61" customFormat="1" ht="11.15" customHeight="1" x14ac:dyDescent="0.25">
      <c r="A39" s="62" t="s">
        <v>48</v>
      </c>
      <c r="B39" s="58">
        <v>350</v>
      </c>
      <c r="C39" s="59">
        <v>330</v>
      </c>
      <c r="D39" s="60">
        <v>20</v>
      </c>
      <c r="E39" s="58">
        <v>2890</v>
      </c>
      <c r="F39" s="59">
        <v>2800</v>
      </c>
      <c r="G39" s="60">
        <v>90</v>
      </c>
      <c r="H39" s="58">
        <v>80</v>
      </c>
      <c r="I39" s="59">
        <v>90</v>
      </c>
      <c r="J39" s="60">
        <v>-10</v>
      </c>
      <c r="K39" s="58">
        <v>3320</v>
      </c>
      <c r="L39" s="59">
        <v>3220</v>
      </c>
      <c r="M39" s="60">
        <v>100</v>
      </c>
      <c r="N39" s="78"/>
    </row>
    <row r="40" spans="1:14" s="61" customFormat="1" ht="11.15" customHeight="1" x14ac:dyDescent="0.25">
      <c r="A40" s="62" t="s">
        <v>49</v>
      </c>
      <c r="B40" s="58">
        <v>210</v>
      </c>
      <c r="C40" s="59">
        <v>380</v>
      </c>
      <c r="D40" s="60">
        <v>-170</v>
      </c>
      <c r="E40" s="58">
        <v>2090</v>
      </c>
      <c r="F40" s="59">
        <v>2440</v>
      </c>
      <c r="G40" s="60">
        <v>-350</v>
      </c>
      <c r="H40" s="58">
        <v>70</v>
      </c>
      <c r="I40" s="59">
        <v>180</v>
      </c>
      <c r="J40" s="60">
        <v>-110</v>
      </c>
      <c r="K40" s="58">
        <v>2370</v>
      </c>
      <c r="L40" s="59">
        <v>3010</v>
      </c>
      <c r="M40" s="60">
        <v>-640</v>
      </c>
      <c r="N40" s="78"/>
    </row>
    <row r="41" spans="1:14" s="61" customFormat="1" ht="11.15" customHeight="1" x14ac:dyDescent="0.25">
      <c r="A41" s="62" t="s">
        <v>50</v>
      </c>
      <c r="B41" s="58">
        <v>110</v>
      </c>
      <c r="C41" s="59">
        <v>210</v>
      </c>
      <c r="D41" s="60">
        <v>-110</v>
      </c>
      <c r="E41" s="58">
        <v>940</v>
      </c>
      <c r="F41" s="59">
        <v>1040</v>
      </c>
      <c r="G41" s="60">
        <v>-100</v>
      </c>
      <c r="H41" s="58">
        <v>40</v>
      </c>
      <c r="I41" s="59">
        <v>90</v>
      </c>
      <c r="J41" s="60">
        <v>-50</v>
      </c>
      <c r="K41" s="58">
        <v>1080</v>
      </c>
      <c r="L41" s="59">
        <v>1340</v>
      </c>
      <c r="M41" s="60">
        <v>-260</v>
      </c>
      <c r="N41" s="78"/>
    </row>
    <row r="42" spans="1:14" s="61" customFormat="1" ht="11.15" customHeight="1" x14ac:dyDescent="0.25">
      <c r="A42" s="62" t="s">
        <v>51</v>
      </c>
      <c r="B42" s="58">
        <v>290</v>
      </c>
      <c r="C42" s="59">
        <v>260</v>
      </c>
      <c r="D42" s="60">
        <v>30</v>
      </c>
      <c r="E42" s="58">
        <v>1780</v>
      </c>
      <c r="F42" s="59">
        <v>1670</v>
      </c>
      <c r="G42" s="60">
        <v>110</v>
      </c>
      <c r="H42" s="58">
        <v>60</v>
      </c>
      <c r="I42" s="59">
        <v>50</v>
      </c>
      <c r="J42" s="60">
        <v>0</v>
      </c>
      <c r="K42" s="58">
        <v>2120</v>
      </c>
      <c r="L42" s="59">
        <v>1980</v>
      </c>
      <c r="M42" s="60">
        <v>140</v>
      </c>
      <c r="N42" s="78"/>
    </row>
    <row r="43" spans="1:14" s="61" customFormat="1" ht="11.15" customHeight="1" x14ac:dyDescent="0.25">
      <c r="A43" s="62" t="s">
        <v>52</v>
      </c>
      <c r="B43" s="58">
        <v>20</v>
      </c>
      <c r="C43" s="59">
        <v>50</v>
      </c>
      <c r="D43" s="60">
        <v>-30</v>
      </c>
      <c r="E43" s="58">
        <v>120</v>
      </c>
      <c r="F43" s="59">
        <v>160</v>
      </c>
      <c r="G43" s="60">
        <v>-40</v>
      </c>
      <c r="H43" s="58">
        <v>0</v>
      </c>
      <c r="I43" s="59">
        <v>10</v>
      </c>
      <c r="J43" s="60">
        <v>0</v>
      </c>
      <c r="K43" s="58">
        <v>140</v>
      </c>
      <c r="L43" s="59">
        <v>220</v>
      </c>
      <c r="M43" s="60">
        <v>-70</v>
      </c>
      <c r="N43" s="78"/>
    </row>
    <row r="44" spans="1:14" s="61" customFormat="1" ht="11.15" customHeight="1" thickBot="1" x14ac:dyDescent="0.3">
      <c r="A44" s="66" t="s">
        <v>53</v>
      </c>
      <c r="B44" s="63">
        <v>90</v>
      </c>
      <c r="C44" s="64">
        <v>90</v>
      </c>
      <c r="D44" s="65">
        <v>-10</v>
      </c>
      <c r="E44" s="63">
        <v>370</v>
      </c>
      <c r="F44" s="64">
        <v>440</v>
      </c>
      <c r="G44" s="65">
        <v>-80</v>
      </c>
      <c r="H44" s="63">
        <v>10</v>
      </c>
      <c r="I44" s="64">
        <v>30</v>
      </c>
      <c r="J44" s="65">
        <v>-20</v>
      </c>
      <c r="K44" s="63">
        <v>460</v>
      </c>
      <c r="L44" s="64">
        <v>570</v>
      </c>
      <c r="M44" s="65">
        <v>-110</v>
      </c>
      <c r="N44" s="78"/>
    </row>
    <row r="45" spans="1:14" s="61" customFormat="1" ht="11.15" customHeight="1" thickBot="1" x14ac:dyDescent="0.3">
      <c r="A45" s="67" t="s">
        <v>36</v>
      </c>
      <c r="B45" s="68">
        <v>4930</v>
      </c>
      <c r="C45" s="69">
        <v>7400</v>
      </c>
      <c r="D45" s="70">
        <v>-2470</v>
      </c>
      <c r="E45" s="68">
        <v>30660</v>
      </c>
      <c r="F45" s="69">
        <v>35660</v>
      </c>
      <c r="G45" s="70">
        <v>-5000</v>
      </c>
      <c r="H45" s="68">
        <v>1130</v>
      </c>
      <c r="I45" s="69">
        <v>2080</v>
      </c>
      <c r="J45" s="70">
        <v>-950</v>
      </c>
      <c r="K45" s="68">
        <v>36710</v>
      </c>
      <c r="L45" s="69">
        <v>45130</v>
      </c>
      <c r="M45" s="70">
        <v>-8420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53"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54"/>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-30</v>
      </c>
      <c r="D56" s="60">
        <v>-20</v>
      </c>
      <c r="E56" s="58">
        <v>140</v>
      </c>
      <c r="F56" s="59">
        <f>-F5</f>
        <v>-160</v>
      </c>
      <c r="G56" s="60">
        <v>-20</v>
      </c>
      <c r="H56" s="58">
        <v>10</v>
      </c>
      <c r="I56" s="60">
        <f>-I5</f>
        <v>-20</v>
      </c>
      <c r="J56" s="60">
        <v>-10</v>
      </c>
      <c r="K56" s="58">
        <v>170</v>
      </c>
      <c r="L56" s="59">
        <f>-L5</f>
        <v>-210</v>
      </c>
      <c r="M56" s="60">
        <v>-40</v>
      </c>
      <c r="N56" s="78"/>
      <c r="O56" s="48"/>
    </row>
    <row r="57" spans="1:15" hidden="1" x14ac:dyDescent="0.35">
      <c r="A57" s="61" t="s">
        <v>14</v>
      </c>
      <c r="B57" s="58">
        <v>40</v>
      </c>
      <c r="C57" s="59">
        <f t="shared" ref="C57:C95" si="0">-C6</f>
        <v>-50</v>
      </c>
      <c r="D57" s="60">
        <v>-20</v>
      </c>
      <c r="E57" s="58">
        <v>210</v>
      </c>
      <c r="F57" s="59">
        <f t="shared" ref="F57:F95" si="1">-F6</f>
        <v>-180</v>
      </c>
      <c r="G57" s="60">
        <v>20</v>
      </c>
      <c r="H57" s="58">
        <v>0</v>
      </c>
      <c r="I57" s="60">
        <f t="shared" ref="I57:I95" si="2">-I6</f>
        <v>-10</v>
      </c>
      <c r="J57" s="60">
        <v>-10</v>
      </c>
      <c r="K57" s="58">
        <v>250</v>
      </c>
      <c r="L57" s="59">
        <f t="shared" ref="L57:L95" si="3">-L6</f>
        <v>-250</v>
      </c>
      <c r="M57" s="60">
        <v>0</v>
      </c>
      <c r="N57" s="78"/>
      <c r="O57" s="48"/>
    </row>
    <row r="58" spans="1:15" hidden="1" x14ac:dyDescent="0.35">
      <c r="A58" s="61" t="s">
        <v>15</v>
      </c>
      <c r="B58" s="58">
        <v>60</v>
      </c>
      <c r="C58" s="59">
        <f t="shared" si="0"/>
        <v>-40</v>
      </c>
      <c r="D58" s="60">
        <v>20</v>
      </c>
      <c r="E58" s="58">
        <v>230</v>
      </c>
      <c r="F58" s="59">
        <f t="shared" si="1"/>
        <v>-210</v>
      </c>
      <c r="G58" s="60">
        <v>10</v>
      </c>
      <c r="H58" s="58">
        <v>0</v>
      </c>
      <c r="I58" s="60">
        <f t="shared" si="2"/>
        <v>0</v>
      </c>
      <c r="J58" s="60">
        <v>0</v>
      </c>
      <c r="K58" s="58">
        <v>290</v>
      </c>
      <c r="L58" s="59">
        <f t="shared" si="3"/>
        <v>-250</v>
      </c>
      <c r="M58" s="60">
        <v>30</v>
      </c>
      <c r="N58" s="78"/>
      <c r="O58" s="48"/>
    </row>
    <row r="59" spans="1:15" hidden="1" x14ac:dyDescent="0.35">
      <c r="A59" s="61" t="s">
        <v>16</v>
      </c>
      <c r="B59" s="58">
        <v>20</v>
      </c>
      <c r="C59" s="59">
        <f t="shared" si="0"/>
        <v>-50</v>
      </c>
      <c r="D59" s="60">
        <v>-30</v>
      </c>
      <c r="E59" s="58">
        <v>240</v>
      </c>
      <c r="F59" s="59">
        <f t="shared" si="1"/>
        <v>-280</v>
      </c>
      <c r="G59" s="60">
        <v>-40</v>
      </c>
      <c r="H59" s="58">
        <v>20</v>
      </c>
      <c r="I59" s="60">
        <f t="shared" si="2"/>
        <v>-40</v>
      </c>
      <c r="J59" s="60">
        <v>-20</v>
      </c>
      <c r="K59" s="58">
        <v>280</v>
      </c>
      <c r="L59" s="59">
        <f t="shared" si="3"/>
        <v>-370</v>
      </c>
      <c r="M59" s="60">
        <v>-90</v>
      </c>
      <c r="N59" s="78"/>
      <c r="O59" s="48"/>
    </row>
    <row r="60" spans="1:15" hidden="1" x14ac:dyDescent="0.35">
      <c r="A60" s="61" t="s">
        <v>17</v>
      </c>
      <c r="B60" s="58">
        <v>10</v>
      </c>
      <c r="C60" s="59">
        <f t="shared" si="0"/>
        <v>-20</v>
      </c>
      <c r="D60" s="60">
        <v>-10</v>
      </c>
      <c r="E60" s="58">
        <v>100</v>
      </c>
      <c r="F60" s="59">
        <f t="shared" si="1"/>
        <v>-120</v>
      </c>
      <c r="G60" s="60">
        <v>-20</v>
      </c>
      <c r="H60" s="58">
        <v>0</v>
      </c>
      <c r="I60" s="60">
        <f t="shared" si="2"/>
        <v>-10</v>
      </c>
      <c r="J60" s="60">
        <v>-10</v>
      </c>
      <c r="K60" s="58">
        <v>120</v>
      </c>
      <c r="L60" s="59">
        <f t="shared" si="3"/>
        <v>-150</v>
      </c>
      <c r="M60" s="60">
        <v>-40</v>
      </c>
      <c r="N60" s="78"/>
      <c r="O60" s="48"/>
    </row>
    <row r="61" spans="1:15" hidden="1" x14ac:dyDescent="0.35">
      <c r="A61" s="61" t="s">
        <v>18</v>
      </c>
      <c r="B61" s="58">
        <v>20</v>
      </c>
      <c r="C61" s="59">
        <f t="shared" si="0"/>
        <v>-40</v>
      </c>
      <c r="D61" s="60">
        <v>-20</v>
      </c>
      <c r="E61" s="58">
        <v>90</v>
      </c>
      <c r="F61" s="59">
        <f t="shared" si="1"/>
        <v>-140</v>
      </c>
      <c r="G61" s="60">
        <v>-50</v>
      </c>
      <c r="H61" s="58">
        <v>10</v>
      </c>
      <c r="I61" s="60">
        <f t="shared" si="2"/>
        <v>-10</v>
      </c>
      <c r="J61" s="60">
        <v>-10</v>
      </c>
      <c r="K61" s="58">
        <v>120</v>
      </c>
      <c r="L61" s="59">
        <f t="shared" si="3"/>
        <v>-190</v>
      </c>
      <c r="M61" s="60">
        <v>-80</v>
      </c>
      <c r="N61" s="78"/>
      <c r="O61" s="48"/>
    </row>
    <row r="62" spans="1:15" hidden="1" x14ac:dyDescent="0.35">
      <c r="A62" s="61" t="s">
        <v>19</v>
      </c>
      <c r="B62" s="58">
        <v>60</v>
      </c>
      <c r="C62" s="59">
        <f t="shared" si="0"/>
        <v>-210</v>
      </c>
      <c r="D62" s="60">
        <v>-150</v>
      </c>
      <c r="E62" s="58">
        <v>330</v>
      </c>
      <c r="F62" s="59">
        <f t="shared" si="1"/>
        <v>-780</v>
      </c>
      <c r="G62" s="60">
        <v>-450</v>
      </c>
      <c r="H62" s="58">
        <v>40</v>
      </c>
      <c r="I62" s="60">
        <f t="shared" si="2"/>
        <v>-100</v>
      </c>
      <c r="J62" s="60">
        <v>-60</v>
      </c>
      <c r="K62" s="58">
        <v>430</v>
      </c>
      <c r="L62" s="59">
        <f t="shared" si="3"/>
        <v>-1090</v>
      </c>
      <c r="M62" s="60">
        <v>-660</v>
      </c>
      <c r="N62" s="78"/>
      <c r="O62" s="48"/>
    </row>
    <row r="63" spans="1:15" hidden="1" x14ac:dyDescent="0.35">
      <c r="A63" s="61" t="s">
        <v>20</v>
      </c>
      <c r="B63" s="58">
        <v>10</v>
      </c>
      <c r="C63" s="59">
        <f t="shared" si="0"/>
        <v>-10</v>
      </c>
      <c r="D63" s="60">
        <v>0</v>
      </c>
      <c r="E63" s="58">
        <v>90</v>
      </c>
      <c r="F63" s="59">
        <f t="shared" si="1"/>
        <v>-140</v>
      </c>
      <c r="G63" s="60">
        <v>-40</v>
      </c>
      <c r="H63" s="58">
        <v>0</v>
      </c>
      <c r="I63" s="60">
        <f t="shared" si="2"/>
        <v>0</v>
      </c>
      <c r="J63" s="60">
        <v>0</v>
      </c>
      <c r="K63" s="58">
        <v>100</v>
      </c>
      <c r="L63" s="59">
        <f t="shared" si="3"/>
        <v>-150</v>
      </c>
      <c r="M63" s="60">
        <v>-50</v>
      </c>
      <c r="N63" s="78"/>
      <c r="O63" s="48"/>
    </row>
    <row r="64" spans="1:15" hidden="1" x14ac:dyDescent="0.35">
      <c r="A64" s="61" t="s">
        <v>21</v>
      </c>
      <c r="B64" s="58">
        <v>20</v>
      </c>
      <c r="C64" s="59">
        <f t="shared" si="0"/>
        <v>-30</v>
      </c>
      <c r="D64" s="60">
        <v>-10</v>
      </c>
      <c r="E64" s="58">
        <v>170</v>
      </c>
      <c r="F64" s="59">
        <f t="shared" si="1"/>
        <v>-130</v>
      </c>
      <c r="G64" s="60">
        <v>40</v>
      </c>
      <c r="H64" s="58">
        <v>10</v>
      </c>
      <c r="I64" s="60">
        <f t="shared" si="2"/>
        <v>-10</v>
      </c>
      <c r="J64" s="60">
        <v>-10</v>
      </c>
      <c r="K64" s="58">
        <v>190</v>
      </c>
      <c r="L64" s="59">
        <f t="shared" si="3"/>
        <v>-170</v>
      </c>
      <c r="M64" s="60">
        <v>20</v>
      </c>
      <c r="N64" s="78"/>
      <c r="O64" s="48"/>
    </row>
    <row r="65" spans="1:15" hidden="1" x14ac:dyDescent="0.35">
      <c r="A65" s="61" t="s">
        <v>22</v>
      </c>
      <c r="B65" s="58">
        <v>10</v>
      </c>
      <c r="C65" s="59">
        <f t="shared" si="0"/>
        <v>-20</v>
      </c>
      <c r="D65" s="60">
        <v>-10</v>
      </c>
      <c r="E65" s="58">
        <v>130</v>
      </c>
      <c r="F65" s="59">
        <f t="shared" si="1"/>
        <v>-150</v>
      </c>
      <c r="G65" s="60">
        <v>-10</v>
      </c>
      <c r="H65" s="58">
        <v>0</v>
      </c>
      <c r="I65" s="60">
        <f t="shared" si="2"/>
        <v>-10</v>
      </c>
      <c r="J65" s="60">
        <v>-10</v>
      </c>
      <c r="K65" s="58">
        <v>140</v>
      </c>
      <c r="L65" s="59">
        <f t="shared" si="3"/>
        <v>-170</v>
      </c>
      <c r="M65" s="60">
        <v>-30</v>
      </c>
      <c r="N65" s="78"/>
      <c r="O65" s="48"/>
    </row>
    <row r="66" spans="1:15" hidden="1" x14ac:dyDescent="0.35">
      <c r="A66" s="61" t="s">
        <v>23</v>
      </c>
      <c r="B66" s="58">
        <v>0</v>
      </c>
      <c r="C66" s="59">
        <f t="shared" si="0"/>
        <v>-10</v>
      </c>
      <c r="D66" s="60">
        <v>-10</v>
      </c>
      <c r="E66" s="58">
        <v>40</v>
      </c>
      <c r="F66" s="59">
        <f t="shared" si="1"/>
        <v>-40</v>
      </c>
      <c r="G66" s="60">
        <v>0</v>
      </c>
      <c r="H66" s="58">
        <v>0</v>
      </c>
      <c r="I66" s="60">
        <f t="shared" si="2"/>
        <v>0</v>
      </c>
      <c r="J66" s="60">
        <v>0</v>
      </c>
      <c r="K66" s="58">
        <v>40</v>
      </c>
      <c r="L66" s="59">
        <f t="shared" si="3"/>
        <v>-50</v>
      </c>
      <c r="M66" s="60">
        <v>-10</v>
      </c>
      <c r="N66" s="78"/>
      <c r="O66" s="48"/>
    </row>
    <row r="67" spans="1:15" hidden="1" x14ac:dyDescent="0.35">
      <c r="A67" s="61" t="s">
        <v>24</v>
      </c>
      <c r="B67" s="58">
        <v>30</v>
      </c>
      <c r="C67" s="59">
        <f t="shared" si="0"/>
        <v>-110</v>
      </c>
      <c r="D67" s="60">
        <v>-80</v>
      </c>
      <c r="E67" s="58">
        <v>210</v>
      </c>
      <c r="F67" s="59">
        <f t="shared" si="1"/>
        <v>-390</v>
      </c>
      <c r="G67" s="60">
        <v>-180</v>
      </c>
      <c r="H67" s="58">
        <v>20</v>
      </c>
      <c r="I67" s="60">
        <f t="shared" si="2"/>
        <v>-60</v>
      </c>
      <c r="J67" s="60">
        <v>-40</v>
      </c>
      <c r="K67" s="58">
        <v>260</v>
      </c>
      <c r="L67" s="59">
        <f t="shared" si="3"/>
        <v>-560</v>
      </c>
      <c r="M67" s="60">
        <v>-300</v>
      </c>
      <c r="N67" s="78"/>
      <c r="O67" s="48"/>
    </row>
    <row r="68" spans="1:15" hidden="1" x14ac:dyDescent="0.35">
      <c r="A68" s="61" t="s">
        <v>25</v>
      </c>
      <c r="B68" s="58">
        <v>30</v>
      </c>
      <c r="C68" s="59">
        <f t="shared" si="0"/>
        <v>-110</v>
      </c>
      <c r="D68" s="60">
        <v>-80</v>
      </c>
      <c r="E68" s="58">
        <v>210</v>
      </c>
      <c r="F68" s="59">
        <f t="shared" si="1"/>
        <v>-410</v>
      </c>
      <c r="G68" s="60">
        <v>-200</v>
      </c>
      <c r="H68" s="58">
        <v>10</v>
      </c>
      <c r="I68" s="60">
        <f t="shared" si="2"/>
        <v>-40</v>
      </c>
      <c r="J68" s="60">
        <v>-30</v>
      </c>
      <c r="K68" s="58">
        <v>260</v>
      </c>
      <c r="L68" s="59">
        <f t="shared" si="3"/>
        <v>-560</v>
      </c>
      <c r="M68" s="60">
        <v>-300</v>
      </c>
      <c r="N68" s="78"/>
      <c r="O68" s="48"/>
    </row>
    <row r="69" spans="1:15" hidden="1" x14ac:dyDescent="0.35">
      <c r="A69" s="61" t="s">
        <v>26</v>
      </c>
      <c r="B69" s="58">
        <v>30</v>
      </c>
      <c r="C69" s="59">
        <f t="shared" si="0"/>
        <v>-30</v>
      </c>
      <c r="D69" s="60">
        <v>0</v>
      </c>
      <c r="E69" s="58">
        <v>120</v>
      </c>
      <c r="F69" s="59">
        <f t="shared" si="1"/>
        <v>-140</v>
      </c>
      <c r="G69" s="60">
        <v>-20</v>
      </c>
      <c r="H69" s="58">
        <v>0</v>
      </c>
      <c r="I69" s="60">
        <f t="shared" si="2"/>
        <v>0</v>
      </c>
      <c r="J69" s="60">
        <v>0</v>
      </c>
      <c r="K69" s="58">
        <v>150</v>
      </c>
      <c r="L69" s="59">
        <f t="shared" si="3"/>
        <v>-170</v>
      </c>
      <c r="M69" s="60">
        <v>-20</v>
      </c>
      <c r="N69" s="78"/>
      <c r="O69" s="48"/>
    </row>
    <row r="70" spans="1:15" hidden="1" x14ac:dyDescent="0.35">
      <c r="A70" s="61" t="s">
        <v>27</v>
      </c>
      <c r="B70" s="58">
        <v>10</v>
      </c>
      <c r="C70" s="59">
        <f t="shared" si="0"/>
        <v>-20</v>
      </c>
      <c r="D70" s="60">
        <v>-10</v>
      </c>
      <c r="E70" s="58">
        <v>100</v>
      </c>
      <c r="F70" s="59">
        <f t="shared" si="1"/>
        <v>-100</v>
      </c>
      <c r="G70" s="60">
        <v>0</v>
      </c>
      <c r="H70" s="58">
        <v>0</v>
      </c>
      <c r="I70" s="60">
        <f t="shared" si="2"/>
        <v>0</v>
      </c>
      <c r="J70" s="60">
        <v>0</v>
      </c>
      <c r="K70" s="58">
        <v>100</v>
      </c>
      <c r="L70" s="59">
        <f t="shared" si="3"/>
        <v>-120</v>
      </c>
      <c r="M70" s="60">
        <v>-20</v>
      </c>
      <c r="N70" s="78"/>
      <c r="O70" s="48"/>
    </row>
    <row r="71" spans="1:15" hidden="1" x14ac:dyDescent="0.35">
      <c r="A71" s="61" t="s">
        <v>28</v>
      </c>
      <c r="B71" s="58">
        <v>20</v>
      </c>
      <c r="C71" s="59">
        <f t="shared" si="0"/>
        <v>-70</v>
      </c>
      <c r="D71" s="60">
        <v>-50</v>
      </c>
      <c r="E71" s="58">
        <v>160</v>
      </c>
      <c r="F71" s="59">
        <f t="shared" si="1"/>
        <v>-310</v>
      </c>
      <c r="G71" s="60">
        <v>-150</v>
      </c>
      <c r="H71" s="58">
        <v>20</v>
      </c>
      <c r="I71" s="60">
        <f t="shared" si="2"/>
        <v>-50</v>
      </c>
      <c r="J71" s="60">
        <v>-30</v>
      </c>
      <c r="K71" s="58">
        <v>200</v>
      </c>
      <c r="L71" s="59">
        <f t="shared" si="3"/>
        <v>-430</v>
      </c>
      <c r="M71" s="60">
        <v>-230</v>
      </c>
      <c r="N71" s="78"/>
      <c r="O71" s="48"/>
    </row>
    <row r="72" spans="1:15" hidden="1" x14ac:dyDescent="0.35">
      <c r="A72" s="61" t="s">
        <v>29</v>
      </c>
      <c r="B72" s="58">
        <v>20</v>
      </c>
      <c r="C72" s="59">
        <f t="shared" si="0"/>
        <v>-50</v>
      </c>
      <c r="D72" s="60">
        <v>-30</v>
      </c>
      <c r="E72" s="58">
        <v>270</v>
      </c>
      <c r="F72" s="59">
        <f t="shared" si="1"/>
        <v>-290</v>
      </c>
      <c r="G72" s="60">
        <v>-20</v>
      </c>
      <c r="H72" s="58">
        <v>10</v>
      </c>
      <c r="I72" s="60">
        <f t="shared" si="2"/>
        <v>-20</v>
      </c>
      <c r="J72" s="60">
        <v>-10</v>
      </c>
      <c r="K72" s="58">
        <v>290</v>
      </c>
      <c r="L72" s="59">
        <f t="shared" si="3"/>
        <v>-350</v>
      </c>
      <c r="M72" s="60">
        <v>-60</v>
      </c>
      <c r="N72" s="78"/>
      <c r="O72" s="48"/>
    </row>
    <row r="73" spans="1:15" hidden="1" x14ac:dyDescent="0.35">
      <c r="A73" s="61" t="s">
        <v>30</v>
      </c>
      <c r="B73" s="58">
        <v>100</v>
      </c>
      <c r="C73" s="59">
        <f t="shared" si="0"/>
        <v>-330</v>
      </c>
      <c r="D73" s="60">
        <v>-230</v>
      </c>
      <c r="E73" s="58">
        <v>610</v>
      </c>
      <c r="F73" s="59">
        <f t="shared" si="1"/>
        <v>-1130</v>
      </c>
      <c r="G73" s="60">
        <v>-510</v>
      </c>
      <c r="H73" s="58">
        <v>40</v>
      </c>
      <c r="I73" s="60">
        <f t="shared" si="2"/>
        <v>-170</v>
      </c>
      <c r="J73" s="60">
        <v>-130</v>
      </c>
      <c r="K73" s="58">
        <v>750</v>
      </c>
      <c r="L73" s="59">
        <f t="shared" si="3"/>
        <v>-1620</v>
      </c>
      <c r="M73" s="60">
        <v>-870</v>
      </c>
      <c r="N73" s="78"/>
      <c r="O73" s="48"/>
    </row>
    <row r="74" spans="1:15" hidden="1" x14ac:dyDescent="0.35">
      <c r="A74" s="61" t="s">
        <v>31</v>
      </c>
      <c r="B74" s="58">
        <v>10</v>
      </c>
      <c r="C74" s="59">
        <f t="shared" si="0"/>
        <v>-30</v>
      </c>
      <c r="D74" s="60">
        <v>-10</v>
      </c>
      <c r="E74" s="58">
        <v>80</v>
      </c>
      <c r="F74" s="59">
        <f t="shared" si="1"/>
        <v>-100</v>
      </c>
      <c r="G74" s="60">
        <v>-30</v>
      </c>
      <c r="H74" s="58">
        <v>10</v>
      </c>
      <c r="I74" s="60">
        <f t="shared" si="2"/>
        <v>-10</v>
      </c>
      <c r="J74" s="60">
        <v>-10</v>
      </c>
      <c r="K74" s="58">
        <v>100</v>
      </c>
      <c r="L74" s="59">
        <f t="shared" si="3"/>
        <v>-140</v>
      </c>
      <c r="M74" s="60">
        <v>-50</v>
      </c>
      <c r="N74" s="78"/>
      <c r="O74" s="48"/>
    </row>
    <row r="75" spans="1:15" hidden="1" x14ac:dyDescent="0.35">
      <c r="A75" s="61" t="s">
        <v>32</v>
      </c>
      <c r="B75" s="58">
        <v>70</v>
      </c>
      <c r="C75" s="59">
        <f t="shared" si="0"/>
        <v>-90</v>
      </c>
      <c r="D75" s="60">
        <v>-20</v>
      </c>
      <c r="E75" s="58">
        <v>320</v>
      </c>
      <c r="F75" s="59">
        <f t="shared" si="1"/>
        <v>-390</v>
      </c>
      <c r="G75" s="60">
        <v>-70</v>
      </c>
      <c r="H75" s="58">
        <v>20</v>
      </c>
      <c r="I75" s="60">
        <f t="shared" si="2"/>
        <v>-30</v>
      </c>
      <c r="J75" s="60">
        <v>-10</v>
      </c>
      <c r="K75" s="58">
        <v>410</v>
      </c>
      <c r="L75" s="59">
        <f t="shared" si="3"/>
        <v>-500</v>
      </c>
      <c r="M75" s="60">
        <v>-90</v>
      </c>
      <c r="N75" s="78"/>
      <c r="O75" s="48"/>
    </row>
    <row r="76" spans="1:15" hidden="1" x14ac:dyDescent="0.35">
      <c r="A76" s="61" t="s">
        <v>33</v>
      </c>
      <c r="B76" s="58">
        <v>20</v>
      </c>
      <c r="C76" s="59">
        <f t="shared" si="0"/>
        <v>-20</v>
      </c>
      <c r="D76" s="60">
        <v>0</v>
      </c>
      <c r="E76" s="58">
        <v>180</v>
      </c>
      <c r="F76" s="59">
        <f t="shared" si="1"/>
        <v>-210</v>
      </c>
      <c r="G76" s="60">
        <v>-20</v>
      </c>
      <c r="H76" s="58">
        <v>0</v>
      </c>
      <c r="I76" s="60">
        <f t="shared" si="2"/>
        <v>0</v>
      </c>
      <c r="J76" s="60">
        <v>0</v>
      </c>
      <c r="K76" s="58">
        <v>210</v>
      </c>
      <c r="L76" s="59">
        <f t="shared" si="3"/>
        <v>-230</v>
      </c>
      <c r="M76" s="60">
        <v>-20</v>
      </c>
      <c r="N76" s="78"/>
      <c r="O76" s="48"/>
    </row>
    <row r="77" spans="1:15" hidden="1" x14ac:dyDescent="0.35">
      <c r="A77" s="61" t="s">
        <v>34</v>
      </c>
      <c r="B77" s="58">
        <v>20</v>
      </c>
      <c r="C77" s="59">
        <f t="shared" si="0"/>
        <v>-50</v>
      </c>
      <c r="D77" s="60">
        <v>-30</v>
      </c>
      <c r="E77" s="58">
        <v>120</v>
      </c>
      <c r="F77" s="59">
        <f t="shared" si="1"/>
        <v>-250</v>
      </c>
      <c r="G77" s="60">
        <v>-130</v>
      </c>
      <c r="H77" s="58">
        <v>10</v>
      </c>
      <c r="I77" s="60">
        <f t="shared" si="2"/>
        <v>-40</v>
      </c>
      <c r="J77" s="60">
        <v>-40</v>
      </c>
      <c r="K77" s="58">
        <v>150</v>
      </c>
      <c r="L77" s="59">
        <f t="shared" si="3"/>
        <v>-340</v>
      </c>
      <c r="M77" s="60">
        <v>-200</v>
      </c>
      <c r="N77" s="78"/>
      <c r="O77" s="48"/>
    </row>
    <row r="78" spans="1:15" hidden="1" x14ac:dyDescent="0.35">
      <c r="A78" s="61" t="s">
        <v>35</v>
      </c>
      <c r="B78" s="58">
        <v>30</v>
      </c>
      <c r="C78" s="59">
        <f t="shared" si="0"/>
        <v>-80</v>
      </c>
      <c r="D78" s="60">
        <v>-50</v>
      </c>
      <c r="E78" s="58">
        <v>140</v>
      </c>
      <c r="F78" s="59">
        <f t="shared" si="1"/>
        <v>-280</v>
      </c>
      <c r="G78" s="60">
        <v>-130</v>
      </c>
      <c r="H78" s="58">
        <v>10</v>
      </c>
      <c r="I78" s="60">
        <f t="shared" si="2"/>
        <v>-30</v>
      </c>
      <c r="J78" s="60">
        <v>-20</v>
      </c>
      <c r="K78" s="58">
        <v>190</v>
      </c>
      <c r="L78" s="59">
        <f t="shared" si="3"/>
        <v>-390</v>
      </c>
      <c r="M78" s="60">
        <v>-200</v>
      </c>
      <c r="N78" s="78"/>
      <c r="O78" s="48"/>
    </row>
    <row r="79" spans="1:15" hidden="1" x14ac:dyDescent="0.35">
      <c r="A79" s="61" t="s">
        <v>37</v>
      </c>
      <c r="B79" s="58">
        <v>120</v>
      </c>
      <c r="C79" s="59">
        <f t="shared" si="0"/>
        <v>-110</v>
      </c>
      <c r="D79" s="60">
        <v>10</v>
      </c>
      <c r="E79" s="58">
        <v>700</v>
      </c>
      <c r="F79" s="59">
        <f t="shared" si="1"/>
        <v>-600</v>
      </c>
      <c r="G79" s="60">
        <v>100</v>
      </c>
      <c r="H79" s="58">
        <v>10</v>
      </c>
      <c r="I79" s="60">
        <f t="shared" si="2"/>
        <v>-20</v>
      </c>
      <c r="J79" s="60">
        <v>0</v>
      </c>
      <c r="K79" s="58">
        <v>840</v>
      </c>
      <c r="L79" s="59">
        <f t="shared" si="3"/>
        <v>-730</v>
      </c>
      <c r="M79" s="60">
        <v>110</v>
      </c>
      <c r="N79" s="78"/>
      <c r="O79" s="48"/>
    </row>
    <row r="80" spans="1:15" hidden="1" x14ac:dyDescent="0.35">
      <c r="A80" s="61" t="s">
        <v>38</v>
      </c>
      <c r="B80" s="58">
        <v>120</v>
      </c>
      <c r="C80" s="59">
        <f t="shared" si="0"/>
        <v>-260</v>
      </c>
      <c r="D80" s="60">
        <v>-140</v>
      </c>
      <c r="E80" s="58">
        <v>680</v>
      </c>
      <c r="F80" s="59">
        <f t="shared" si="1"/>
        <v>-1000</v>
      </c>
      <c r="G80" s="60">
        <v>-320</v>
      </c>
      <c r="H80" s="58">
        <v>20</v>
      </c>
      <c r="I80" s="60">
        <f t="shared" si="2"/>
        <v>-80</v>
      </c>
      <c r="J80" s="60">
        <v>-60</v>
      </c>
      <c r="K80" s="58">
        <v>810</v>
      </c>
      <c r="L80" s="59">
        <f t="shared" si="3"/>
        <v>-1340</v>
      </c>
      <c r="M80" s="60">
        <v>-530</v>
      </c>
      <c r="N80" s="78"/>
      <c r="O80" s="48"/>
    </row>
    <row r="81" spans="1:15" hidden="1" x14ac:dyDescent="0.35">
      <c r="A81" s="61" t="s">
        <v>39</v>
      </c>
      <c r="B81" s="58">
        <v>720</v>
      </c>
      <c r="C81" s="59">
        <f t="shared" si="0"/>
        <v>-920</v>
      </c>
      <c r="D81" s="60">
        <v>-200</v>
      </c>
      <c r="E81" s="58">
        <v>2300</v>
      </c>
      <c r="F81" s="59">
        <f t="shared" si="1"/>
        <v>-3120</v>
      </c>
      <c r="G81" s="60">
        <v>-820</v>
      </c>
      <c r="H81" s="58">
        <v>100</v>
      </c>
      <c r="I81" s="60">
        <f t="shared" si="2"/>
        <v>-140</v>
      </c>
      <c r="J81" s="60">
        <v>-50</v>
      </c>
      <c r="K81" s="58">
        <v>3110</v>
      </c>
      <c r="L81" s="59">
        <f t="shared" si="3"/>
        <v>-4180</v>
      </c>
      <c r="M81" s="60">
        <v>-1070</v>
      </c>
      <c r="N81" s="78"/>
      <c r="O81" s="48"/>
    </row>
    <row r="82" spans="1:15" hidden="1" x14ac:dyDescent="0.35">
      <c r="A82" s="61" t="s">
        <v>40</v>
      </c>
      <c r="B82" s="58">
        <v>470</v>
      </c>
      <c r="C82" s="59">
        <f t="shared" si="0"/>
        <v>-1180</v>
      </c>
      <c r="D82" s="60">
        <v>-710</v>
      </c>
      <c r="E82" s="58">
        <v>2080</v>
      </c>
      <c r="F82" s="59">
        <f t="shared" si="1"/>
        <v>-3030</v>
      </c>
      <c r="G82" s="60">
        <v>-950</v>
      </c>
      <c r="H82" s="58">
        <v>190</v>
      </c>
      <c r="I82" s="60">
        <f t="shared" si="2"/>
        <v>-280</v>
      </c>
      <c r="J82" s="60">
        <v>-90</v>
      </c>
      <c r="K82" s="58">
        <v>2740</v>
      </c>
      <c r="L82" s="59">
        <f t="shared" si="3"/>
        <v>-4500</v>
      </c>
      <c r="M82" s="60">
        <v>-1760</v>
      </c>
      <c r="N82" s="78"/>
      <c r="O82" s="48"/>
    </row>
    <row r="83" spans="1:15" hidden="1" x14ac:dyDescent="0.35">
      <c r="A83" s="61" t="s">
        <v>41</v>
      </c>
      <c r="B83" s="58">
        <v>210</v>
      </c>
      <c r="C83" s="59">
        <f t="shared" si="0"/>
        <v>-380</v>
      </c>
      <c r="D83" s="60">
        <v>-170</v>
      </c>
      <c r="E83" s="58">
        <v>850</v>
      </c>
      <c r="F83" s="59">
        <f t="shared" si="1"/>
        <v>-1200</v>
      </c>
      <c r="G83" s="60">
        <v>-340</v>
      </c>
      <c r="H83" s="58">
        <v>70</v>
      </c>
      <c r="I83" s="60">
        <f t="shared" si="2"/>
        <v>-130</v>
      </c>
      <c r="J83" s="60">
        <v>-70</v>
      </c>
      <c r="K83" s="58">
        <v>1130</v>
      </c>
      <c r="L83" s="59">
        <f t="shared" si="3"/>
        <v>-1710</v>
      </c>
      <c r="M83" s="60">
        <v>-580</v>
      </c>
      <c r="N83" s="78"/>
      <c r="O83" s="48"/>
    </row>
    <row r="84" spans="1:15" hidden="1" x14ac:dyDescent="0.35">
      <c r="A84" s="61" t="s">
        <v>42</v>
      </c>
      <c r="B84" s="58">
        <v>130</v>
      </c>
      <c r="C84" s="59">
        <f t="shared" si="0"/>
        <v>-130</v>
      </c>
      <c r="D84" s="60">
        <v>0</v>
      </c>
      <c r="E84" s="58">
        <v>570</v>
      </c>
      <c r="F84" s="59">
        <f t="shared" si="1"/>
        <v>-530</v>
      </c>
      <c r="G84" s="60">
        <v>30</v>
      </c>
      <c r="H84" s="58">
        <v>10</v>
      </c>
      <c r="I84" s="60">
        <f t="shared" si="2"/>
        <v>-20</v>
      </c>
      <c r="J84" s="60">
        <v>0</v>
      </c>
      <c r="K84" s="58">
        <v>710</v>
      </c>
      <c r="L84" s="59">
        <f t="shared" si="3"/>
        <v>-680</v>
      </c>
      <c r="M84" s="60">
        <v>30</v>
      </c>
      <c r="N84" s="78"/>
      <c r="O84" s="48"/>
    </row>
    <row r="85" spans="1:15" hidden="1" x14ac:dyDescent="0.35">
      <c r="A85" s="61" t="s">
        <v>43</v>
      </c>
      <c r="B85" s="58">
        <v>160</v>
      </c>
      <c r="C85" s="59">
        <f t="shared" si="0"/>
        <v>-230</v>
      </c>
      <c r="D85" s="60">
        <v>-70</v>
      </c>
      <c r="E85" s="58">
        <v>1750</v>
      </c>
      <c r="F85" s="59">
        <f t="shared" si="1"/>
        <v>-1740</v>
      </c>
      <c r="G85" s="60">
        <v>10</v>
      </c>
      <c r="H85" s="58">
        <v>30</v>
      </c>
      <c r="I85" s="60">
        <f t="shared" si="2"/>
        <v>-60</v>
      </c>
      <c r="J85" s="60">
        <v>-20</v>
      </c>
      <c r="K85" s="58">
        <v>1940</v>
      </c>
      <c r="L85" s="59">
        <f t="shared" si="3"/>
        <v>-2020</v>
      </c>
      <c r="M85" s="60">
        <v>-80</v>
      </c>
      <c r="N85" s="78"/>
      <c r="O85" s="48"/>
    </row>
    <row r="86" spans="1:15" hidden="1" x14ac:dyDescent="0.35">
      <c r="A86" s="61" t="s">
        <v>44</v>
      </c>
      <c r="B86" s="58">
        <v>310</v>
      </c>
      <c r="C86" s="59">
        <f t="shared" si="0"/>
        <v>-380</v>
      </c>
      <c r="D86" s="60">
        <v>-70</v>
      </c>
      <c r="E86" s="58">
        <v>2920</v>
      </c>
      <c r="F86" s="59">
        <f t="shared" si="1"/>
        <v>-2850</v>
      </c>
      <c r="G86" s="60">
        <v>60</v>
      </c>
      <c r="H86" s="58">
        <v>60</v>
      </c>
      <c r="I86" s="60">
        <f t="shared" si="2"/>
        <v>-90</v>
      </c>
      <c r="J86" s="60">
        <v>-20</v>
      </c>
      <c r="K86" s="58">
        <v>3290</v>
      </c>
      <c r="L86" s="59">
        <f t="shared" si="3"/>
        <v>-3320</v>
      </c>
      <c r="M86" s="60">
        <v>-30</v>
      </c>
      <c r="N86" s="78"/>
      <c r="O86" s="48"/>
    </row>
    <row r="87" spans="1:15" hidden="1" x14ac:dyDescent="0.35">
      <c r="A87" s="61" t="s">
        <v>45</v>
      </c>
      <c r="B87" s="58">
        <v>630</v>
      </c>
      <c r="C87" s="59">
        <f t="shared" si="0"/>
        <v>-570</v>
      </c>
      <c r="D87" s="60">
        <v>70</v>
      </c>
      <c r="E87" s="58">
        <v>3640</v>
      </c>
      <c r="F87" s="59">
        <f t="shared" si="1"/>
        <v>-4210</v>
      </c>
      <c r="G87" s="60">
        <v>-570</v>
      </c>
      <c r="H87" s="58">
        <v>70</v>
      </c>
      <c r="I87" s="60">
        <f t="shared" si="2"/>
        <v>-40</v>
      </c>
      <c r="J87" s="60">
        <v>30</v>
      </c>
      <c r="K87" s="58">
        <v>4350</v>
      </c>
      <c r="L87" s="59">
        <f t="shared" si="3"/>
        <v>-4820</v>
      </c>
      <c r="M87" s="60">
        <v>-470</v>
      </c>
      <c r="N87" s="78"/>
      <c r="O87" s="48"/>
    </row>
    <row r="88" spans="1:15" hidden="1" x14ac:dyDescent="0.35">
      <c r="A88" s="61" t="s">
        <v>46</v>
      </c>
      <c r="B88" s="58">
        <v>50</v>
      </c>
      <c r="C88" s="59">
        <f t="shared" si="0"/>
        <v>-80</v>
      </c>
      <c r="D88" s="60">
        <v>-20</v>
      </c>
      <c r="E88" s="58">
        <v>480</v>
      </c>
      <c r="F88" s="59">
        <f t="shared" si="1"/>
        <v>-410</v>
      </c>
      <c r="G88" s="60">
        <v>70</v>
      </c>
      <c r="H88" s="58">
        <v>10</v>
      </c>
      <c r="I88" s="60">
        <f t="shared" si="2"/>
        <v>-10</v>
      </c>
      <c r="J88" s="60">
        <v>10</v>
      </c>
      <c r="K88" s="58">
        <v>550</v>
      </c>
      <c r="L88" s="59">
        <f t="shared" si="3"/>
        <v>-500</v>
      </c>
      <c r="M88" s="60">
        <v>50</v>
      </c>
      <c r="N88" s="78"/>
      <c r="O88" s="48"/>
    </row>
    <row r="89" spans="1:15" hidden="1" x14ac:dyDescent="0.35">
      <c r="A89" s="61" t="s">
        <v>47</v>
      </c>
      <c r="B89" s="58">
        <v>300</v>
      </c>
      <c r="C89" s="59">
        <f t="shared" si="0"/>
        <v>-350</v>
      </c>
      <c r="D89" s="60">
        <v>-60</v>
      </c>
      <c r="E89" s="58">
        <v>2200</v>
      </c>
      <c r="F89" s="59">
        <f t="shared" si="1"/>
        <v>-2080</v>
      </c>
      <c r="G89" s="60">
        <v>120</v>
      </c>
      <c r="H89" s="58">
        <v>50</v>
      </c>
      <c r="I89" s="60">
        <f t="shared" si="2"/>
        <v>-80</v>
      </c>
      <c r="J89" s="60">
        <v>-30</v>
      </c>
      <c r="K89" s="58">
        <v>2540</v>
      </c>
      <c r="L89" s="59">
        <f t="shared" si="3"/>
        <v>-2510</v>
      </c>
      <c r="M89" s="60">
        <v>30</v>
      </c>
      <c r="N89" s="78"/>
      <c r="O89" s="48"/>
    </row>
    <row r="90" spans="1:15" hidden="1" x14ac:dyDescent="0.35">
      <c r="A90" s="61" t="s">
        <v>48</v>
      </c>
      <c r="B90" s="58">
        <v>350</v>
      </c>
      <c r="C90" s="59">
        <f t="shared" si="0"/>
        <v>-330</v>
      </c>
      <c r="D90" s="60">
        <v>20</v>
      </c>
      <c r="E90" s="58">
        <v>2890</v>
      </c>
      <c r="F90" s="59">
        <f t="shared" si="1"/>
        <v>-2800</v>
      </c>
      <c r="G90" s="60">
        <v>90</v>
      </c>
      <c r="H90" s="58">
        <v>80</v>
      </c>
      <c r="I90" s="60">
        <f t="shared" si="2"/>
        <v>-90</v>
      </c>
      <c r="J90" s="60">
        <v>-10</v>
      </c>
      <c r="K90" s="58">
        <v>3320</v>
      </c>
      <c r="L90" s="59">
        <f t="shared" si="3"/>
        <v>-3220</v>
      </c>
      <c r="M90" s="60">
        <v>100</v>
      </c>
      <c r="N90" s="78"/>
      <c r="O90" s="48"/>
    </row>
    <row r="91" spans="1:15" hidden="1" x14ac:dyDescent="0.35">
      <c r="A91" s="61" t="s">
        <v>49</v>
      </c>
      <c r="B91" s="58">
        <v>210</v>
      </c>
      <c r="C91" s="59">
        <f t="shared" si="0"/>
        <v>-380</v>
      </c>
      <c r="D91" s="60">
        <v>-170</v>
      </c>
      <c r="E91" s="58">
        <v>2090</v>
      </c>
      <c r="F91" s="59">
        <f t="shared" si="1"/>
        <v>-2440</v>
      </c>
      <c r="G91" s="60">
        <v>-350</v>
      </c>
      <c r="H91" s="58">
        <v>70</v>
      </c>
      <c r="I91" s="60">
        <f t="shared" si="2"/>
        <v>-180</v>
      </c>
      <c r="J91" s="60">
        <v>-110</v>
      </c>
      <c r="K91" s="58">
        <v>2370</v>
      </c>
      <c r="L91" s="59">
        <f t="shared" si="3"/>
        <v>-3010</v>
      </c>
      <c r="M91" s="60">
        <v>-640</v>
      </c>
      <c r="N91" s="78"/>
      <c r="O91" s="48"/>
    </row>
    <row r="92" spans="1:15" hidden="1" x14ac:dyDescent="0.35">
      <c r="A92" s="61" t="s">
        <v>50</v>
      </c>
      <c r="B92" s="58">
        <v>110</v>
      </c>
      <c r="C92" s="59">
        <f t="shared" si="0"/>
        <v>-210</v>
      </c>
      <c r="D92" s="60">
        <v>-110</v>
      </c>
      <c r="E92" s="58">
        <v>940</v>
      </c>
      <c r="F92" s="59">
        <f t="shared" si="1"/>
        <v>-1040</v>
      </c>
      <c r="G92" s="60">
        <v>-100</v>
      </c>
      <c r="H92" s="58">
        <v>40</v>
      </c>
      <c r="I92" s="60">
        <f t="shared" si="2"/>
        <v>-90</v>
      </c>
      <c r="J92" s="60">
        <v>-50</v>
      </c>
      <c r="K92" s="58">
        <v>1080</v>
      </c>
      <c r="L92" s="59">
        <f t="shared" si="3"/>
        <v>-1340</v>
      </c>
      <c r="M92" s="60">
        <v>-260</v>
      </c>
      <c r="N92" s="78"/>
      <c r="O92" s="48"/>
    </row>
    <row r="93" spans="1:15" hidden="1" x14ac:dyDescent="0.35">
      <c r="A93" s="61" t="s">
        <v>51</v>
      </c>
      <c r="B93" s="58">
        <v>290</v>
      </c>
      <c r="C93" s="59">
        <f t="shared" si="0"/>
        <v>-260</v>
      </c>
      <c r="D93" s="60">
        <v>30</v>
      </c>
      <c r="E93" s="58">
        <v>1780</v>
      </c>
      <c r="F93" s="59">
        <f t="shared" si="1"/>
        <v>-1670</v>
      </c>
      <c r="G93" s="60">
        <v>110</v>
      </c>
      <c r="H93" s="58">
        <v>60</v>
      </c>
      <c r="I93" s="60">
        <f t="shared" si="2"/>
        <v>-50</v>
      </c>
      <c r="J93" s="60">
        <v>0</v>
      </c>
      <c r="K93" s="58">
        <v>2120</v>
      </c>
      <c r="L93" s="59">
        <f t="shared" si="3"/>
        <v>-1980</v>
      </c>
      <c r="M93" s="60">
        <v>140</v>
      </c>
      <c r="N93" s="78"/>
      <c r="O93" s="48"/>
    </row>
    <row r="94" spans="1:15" hidden="1" x14ac:dyDescent="0.35">
      <c r="A94" s="61" t="s">
        <v>52</v>
      </c>
      <c r="B94" s="58">
        <v>20</v>
      </c>
      <c r="C94" s="59">
        <f t="shared" si="0"/>
        <v>-50</v>
      </c>
      <c r="D94" s="60">
        <v>-30</v>
      </c>
      <c r="E94" s="58">
        <v>120</v>
      </c>
      <c r="F94" s="59">
        <f t="shared" si="1"/>
        <v>-160</v>
      </c>
      <c r="G94" s="60">
        <v>-40</v>
      </c>
      <c r="H94" s="58">
        <v>0</v>
      </c>
      <c r="I94" s="60">
        <f t="shared" si="2"/>
        <v>-10</v>
      </c>
      <c r="J94" s="60">
        <v>0</v>
      </c>
      <c r="K94" s="58">
        <v>140</v>
      </c>
      <c r="L94" s="59">
        <f t="shared" si="3"/>
        <v>-220</v>
      </c>
      <c r="M94" s="60">
        <v>-70</v>
      </c>
      <c r="N94" s="78"/>
      <c r="O94" s="48"/>
    </row>
    <row r="95" spans="1:15" hidden="1" x14ac:dyDescent="0.35">
      <c r="A95" s="61" t="s">
        <v>53</v>
      </c>
      <c r="B95" s="80">
        <v>90</v>
      </c>
      <c r="C95" s="59">
        <f t="shared" si="0"/>
        <v>-90</v>
      </c>
      <c r="D95" s="81">
        <v>-10</v>
      </c>
      <c r="E95" s="80">
        <v>370</v>
      </c>
      <c r="F95" s="59">
        <f t="shared" si="1"/>
        <v>-440</v>
      </c>
      <c r="G95" s="81">
        <v>-80</v>
      </c>
      <c r="H95" s="80">
        <v>10</v>
      </c>
      <c r="I95" s="60">
        <f t="shared" si="2"/>
        <v>-30</v>
      </c>
      <c r="J95" s="81">
        <v>-20</v>
      </c>
      <c r="K95" s="80">
        <v>460</v>
      </c>
      <c r="L95" s="59">
        <f t="shared" si="3"/>
        <v>-570</v>
      </c>
      <c r="M95" s="81">
        <v>-110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57</v>
      </c>
      <c r="B1" s="1"/>
      <c r="C1" s="1"/>
      <c r="D1" s="1"/>
      <c r="E1" s="1"/>
      <c r="F1" s="1"/>
      <c r="G1" s="1"/>
      <c r="I1" s="1"/>
      <c r="J1" s="1"/>
      <c r="K1" s="1"/>
      <c r="L1" s="1"/>
      <c r="M1" s="1"/>
      <c r="N1" s="1"/>
    </row>
    <row r="2" spans="1:15" ht="10.5" customHeight="1" thickBot="1" x14ac:dyDescent="0.5">
      <c r="A2" s="6"/>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20</v>
      </c>
      <c r="D5" s="60">
        <v>0</v>
      </c>
      <c r="E5" s="58">
        <v>150</v>
      </c>
      <c r="F5" s="59">
        <v>130</v>
      </c>
      <c r="G5" s="60">
        <v>20</v>
      </c>
      <c r="H5" s="58">
        <v>0</v>
      </c>
      <c r="I5" s="59">
        <v>10</v>
      </c>
      <c r="J5" s="60">
        <v>-10</v>
      </c>
      <c r="K5" s="58">
        <v>170</v>
      </c>
      <c r="L5" s="59">
        <v>160</v>
      </c>
      <c r="M5" s="60">
        <v>10</v>
      </c>
      <c r="N5" s="78"/>
    </row>
    <row r="6" spans="1:15" s="61" customFormat="1" ht="11.15" customHeight="1" x14ac:dyDescent="0.25">
      <c r="A6" s="62" t="s">
        <v>14</v>
      </c>
      <c r="B6" s="58">
        <v>30</v>
      </c>
      <c r="C6" s="59">
        <v>60</v>
      </c>
      <c r="D6" s="60">
        <v>-30</v>
      </c>
      <c r="E6" s="58">
        <v>240</v>
      </c>
      <c r="F6" s="59">
        <v>190</v>
      </c>
      <c r="G6" s="60">
        <v>50</v>
      </c>
      <c r="H6" s="58">
        <v>10</v>
      </c>
      <c r="I6" s="59">
        <v>10</v>
      </c>
      <c r="J6" s="60">
        <v>0</v>
      </c>
      <c r="K6" s="58">
        <v>280</v>
      </c>
      <c r="L6" s="59">
        <v>260</v>
      </c>
      <c r="M6" s="60">
        <v>20</v>
      </c>
      <c r="N6" s="78"/>
    </row>
    <row r="7" spans="1:15" s="61" customFormat="1" ht="11.15" customHeight="1" x14ac:dyDescent="0.25">
      <c r="A7" s="62" t="s">
        <v>15</v>
      </c>
      <c r="B7" s="58">
        <v>30</v>
      </c>
      <c r="C7" s="59">
        <v>60</v>
      </c>
      <c r="D7" s="60">
        <v>-20</v>
      </c>
      <c r="E7" s="58">
        <v>190</v>
      </c>
      <c r="F7" s="59">
        <v>180</v>
      </c>
      <c r="G7" s="60">
        <v>10</v>
      </c>
      <c r="H7" s="58">
        <v>10</v>
      </c>
      <c r="I7" s="59">
        <v>0</v>
      </c>
      <c r="J7" s="60">
        <v>0</v>
      </c>
      <c r="K7" s="58">
        <v>230</v>
      </c>
      <c r="L7" s="59">
        <v>240</v>
      </c>
      <c r="M7" s="60">
        <v>-10</v>
      </c>
      <c r="N7" s="78"/>
    </row>
    <row r="8" spans="1:15" s="61" customFormat="1" ht="11.15" customHeight="1" x14ac:dyDescent="0.25">
      <c r="A8" s="62" t="s">
        <v>16</v>
      </c>
      <c r="B8" s="58">
        <v>10</v>
      </c>
      <c r="C8" s="59">
        <v>70</v>
      </c>
      <c r="D8" s="60">
        <v>-60</v>
      </c>
      <c r="E8" s="58">
        <v>220</v>
      </c>
      <c r="F8" s="59">
        <v>300</v>
      </c>
      <c r="G8" s="60">
        <v>-80</v>
      </c>
      <c r="H8" s="58">
        <v>0</v>
      </c>
      <c r="I8" s="59">
        <v>30</v>
      </c>
      <c r="J8" s="60">
        <v>-30</v>
      </c>
      <c r="K8" s="58">
        <v>230</v>
      </c>
      <c r="L8" s="59">
        <v>400</v>
      </c>
      <c r="M8" s="60">
        <v>-170</v>
      </c>
      <c r="N8" s="78"/>
    </row>
    <row r="9" spans="1:15" s="61" customFormat="1" ht="11.15" customHeight="1" x14ac:dyDescent="0.25">
      <c r="A9" s="62" t="s">
        <v>17</v>
      </c>
      <c r="B9" s="58">
        <v>20</v>
      </c>
      <c r="C9" s="59">
        <v>10</v>
      </c>
      <c r="D9" s="60">
        <v>0</v>
      </c>
      <c r="E9" s="58">
        <v>140</v>
      </c>
      <c r="F9" s="59">
        <v>140</v>
      </c>
      <c r="G9" s="60">
        <v>0</v>
      </c>
      <c r="H9" s="58">
        <v>0</v>
      </c>
      <c r="I9" s="59">
        <v>20</v>
      </c>
      <c r="J9" s="60">
        <v>-20</v>
      </c>
      <c r="K9" s="58">
        <v>160</v>
      </c>
      <c r="L9" s="59">
        <v>180</v>
      </c>
      <c r="M9" s="60">
        <v>-20</v>
      </c>
      <c r="N9" s="78"/>
    </row>
    <row r="10" spans="1:15" s="61" customFormat="1" ht="11.15" customHeight="1" x14ac:dyDescent="0.25">
      <c r="A10" s="62" t="s">
        <v>18</v>
      </c>
      <c r="B10" s="58">
        <v>10</v>
      </c>
      <c r="C10" s="59">
        <v>40</v>
      </c>
      <c r="D10" s="60">
        <v>-30</v>
      </c>
      <c r="E10" s="58">
        <v>120</v>
      </c>
      <c r="F10" s="59">
        <v>150</v>
      </c>
      <c r="G10" s="60">
        <v>-30</v>
      </c>
      <c r="H10" s="58">
        <v>10</v>
      </c>
      <c r="I10" s="59">
        <v>10</v>
      </c>
      <c r="J10" s="60">
        <v>0</v>
      </c>
      <c r="K10" s="58">
        <v>140</v>
      </c>
      <c r="L10" s="59">
        <v>200</v>
      </c>
      <c r="M10" s="60">
        <v>-60</v>
      </c>
      <c r="N10" s="78"/>
    </row>
    <row r="11" spans="1:15" s="61" customFormat="1" ht="11.15" customHeight="1" x14ac:dyDescent="0.25">
      <c r="A11" s="62" t="s">
        <v>19</v>
      </c>
      <c r="B11" s="58">
        <v>70</v>
      </c>
      <c r="C11" s="59">
        <v>160</v>
      </c>
      <c r="D11" s="60">
        <v>-80</v>
      </c>
      <c r="E11" s="58">
        <v>300</v>
      </c>
      <c r="F11" s="59">
        <v>620</v>
      </c>
      <c r="G11" s="60">
        <v>-320</v>
      </c>
      <c r="H11" s="58">
        <v>20</v>
      </c>
      <c r="I11" s="59">
        <v>130</v>
      </c>
      <c r="J11" s="60">
        <v>-110</v>
      </c>
      <c r="K11" s="58">
        <v>400</v>
      </c>
      <c r="L11" s="59">
        <v>910</v>
      </c>
      <c r="M11" s="60">
        <v>-510</v>
      </c>
      <c r="N11" s="78"/>
    </row>
    <row r="12" spans="1:15" s="61" customFormat="1" ht="11.15" customHeight="1" x14ac:dyDescent="0.25">
      <c r="A12" s="62" t="s">
        <v>20</v>
      </c>
      <c r="B12" s="58">
        <v>0</v>
      </c>
      <c r="C12" s="59">
        <v>20</v>
      </c>
      <c r="D12" s="60">
        <v>-10</v>
      </c>
      <c r="E12" s="58">
        <v>100</v>
      </c>
      <c r="F12" s="59">
        <v>100</v>
      </c>
      <c r="G12" s="60">
        <v>0</v>
      </c>
      <c r="H12" s="58">
        <v>0</v>
      </c>
      <c r="I12" s="59">
        <v>0</v>
      </c>
      <c r="J12" s="60">
        <v>0</v>
      </c>
      <c r="K12" s="58">
        <v>100</v>
      </c>
      <c r="L12" s="59">
        <v>120</v>
      </c>
      <c r="M12" s="60">
        <v>-20</v>
      </c>
      <c r="N12" s="78"/>
    </row>
    <row r="13" spans="1:15" s="61" customFormat="1" ht="11.15" customHeight="1" x14ac:dyDescent="0.25">
      <c r="A13" s="62" t="s">
        <v>21</v>
      </c>
      <c r="B13" s="58">
        <v>20</v>
      </c>
      <c r="C13" s="59">
        <v>30</v>
      </c>
      <c r="D13" s="60">
        <v>-10</v>
      </c>
      <c r="E13" s="58">
        <v>130</v>
      </c>
      <c r="F13" s="59">
        <v>130</v>
      </c>
      <c r="G13" s="60">
        <v>0</v>
      </c>
      <c r="H13" s="58">
        <v>0</v>
      </c>
      <c r="I13" s="59">
        <v>20</v>
      </c>
      <c r="J13" s="60">
        <v>-20</v>
      </c>
      <c r="K13" s="58">
        <v>150</v>
      </c>
      <c r="L13" s="59">
        <v>180</v>
      </c>
      <c r="M13" s="60">
        <v>-30</v>
      </c>
      <c r="N13" s="78"/>
    </row>
    <row r="14" spans="1:15" s="61" customFormat="1" ht="11.15" customHeight="1" x14ac:dyDescent="0.25">
      <c r="A14" s="62" t="s">
        <v>22</v>
      </c>
      <c r="B14" s="58">
        <v>20</v>
      </c>
      <c r="C14" s="59">
        <v>20</v>
      </c>
      <c r="D14" s="60">
        <v>0</v>
      </c>
      <c r="E14" s="58">
        <v>140</v>
      </c>
      <c r="F14" s="59">
        <v>140</v>
      </c>
      <c r="G14" s="60">
        <v>0</v>
      </c>
      <c r="H14" s="58">
        <v>0</v>
      </c>
      <c r="I14" s="59">
        <v>10</v>
      </c>
      <c r="J14" s="60">
        <v>0</v>
      </c>
      <c r="K14" s="58">
        <v>160</v>
      </c>
      <c r="L14" s="59">
        <v>170</v>
      </c>
      <c r="M14" s="60">
        <v>-10</v>
      </c>
      <c r="N14" s="78"/>
    </row>
    <row r="15" spans="1:15" s="61" customFormat="1" ht="11.15" customHeight="1" x14ac:dyDescent="0.25">
      <c r="A15" s="62" t="s">
        <v>23</v>
      </c>
      <c r="B15" s="58">
        <v>0</v>
      </c>
      <c r="C15" s="59">
        <v>10</v>
      </c>
      <c r="D15" s="60">
        <v>0</v>
      </c>
      <c r="E15" s="58">
        <v>40</v>
      </c>
      <c r="F15" s="59">
        <v>30</v>
      </c>
      <c r="G15" s="60">
        <v>10</v>
      </c>
      <c r="H15" s="58">
        <v>0</v>
      </c>
      <c r="I15" s="59">
        <v>0</v>
      </c>
      <c r="J15" s="60">
        <v>0</v>
      </c>
      <c r="K15" s="58">
        <v>40</v>
      </c>
      <c r="L15" s="59">
        <v>40</v>
      </c>
      <c r="M15" s="60">
        <v>0</v>
      </c>
      <c r="N15" s="78"/>
    </row>
    <row r="16" spans="1:15" s="61" customFormat="1" ht="11.15" customHeight="1" x14ac:dyDescent="0.25">
      <c r="A16" s="62" t="s">
        <v>24</v>
      </c>
      <c r="B16" s="58">
        <v>40</v>
      </c>
      <c r="C16" s="59">
        <v>100</v>
      </c>
      <c r="D16" s="60">
        <v>-60</v>
      </c>
      <c r="E16" s="58">
        <v>180</v>
      </c>
      <c r="F16" s="59">
        <v>380</v>
      </c>
      <c r="G16" s="60">
        <v>-200</v>
      </c>
      <c r="H16" s="58">
        <v>10</v>
      </c>
      <c r="I16" s="59">
        <v>70</v>
      </c>
      <c r="J16" s="60">
        <v>-60</v>
      </c>
      <c r="K16" s="58">
        <v>230</v>
      </c>
      <c r="L16" s="59">
        <v>550</v>
      </c>
      <c r="M16" s="60">
        <v>-320</v>
      </c>
      <c r="N16" s="78"/>
    </row>
    <row r="17" spans="1:14" s="61" customFormat="1" ht="11.15" customHeight="1" x14ac:dyDescent="0.25">
      <c r="A17" s="62" t="s">
        <v>25</v>
      </c>
      <c r="B17" s="58">
        <v>40</v>
      </c>
      <c r="C17" s="59">
        <v>100</v>
      </c>
      <c r="D17" s="60">
        <v>-70</v>
      </c>
      <c r="E17" s="58">
        <v>220</v>
      </c>
      <c r="F17" s="59">
        <v>410</v>
      </c>
      <c r="G17" s="60">
        <v>-190</v>
      </c>
      <c r="H17" s="58">
        <v>20</v>
      </c>
      <c r="I17" s="59">
        <v>50</v>
      </c>
      <c r="J17" s="60">
        <v>-30</v>
      </c>
      <c r="K17" s="58">
        <v>280</v>
      </c>
      <c r="L17" s="59">
        <v>570</v>
      </c>
      <c r="M17" s="60">
        <v>-290</v>
      </c>
      <c r="N17" s="78"/>
    </row>
    <row r="18" spans="1:14" s="61" customFormat="1" ht="11.15" customHeight="1" x14ac:dyDescent="0.25">
      <c r="A18" s="62" t="s">
        <v>26</v>
      </c>
      <c r="B18" s="58">
        <v>30</v>
      </c>
      <c r="C18" s="59">
        <v>50</v>
      </c>
      <c r="D18" s="60">
        <v>-10</v>
      </c>
      <c r="E18" s="58">
        <v>110</v>
      </c>
      <c r="F18" s="59">
        <v>120</v>
      </c>
      <c r="G18" s="60">
        <v>-10</v>
      </c>
      <c r="H18" s="58">
        <v>0</v>
      </c>
      <c r="I18" s="59">
        <v>10</v>
      </c>
      <c r="J18" s="60">
        <v>0</v>
      </c>
      <c r="K18" s="58">
        <v>150</v>
      </c>
      <c r="L18" s="59">
        <v>170</v>
      </c>
      <c r="M18" s="60">
        <v>-30</v>
      </c>
      <c r="N18" s="78"/>
    </row>
    <row r="19" spans="1:14" s="61" customFormat="1" ht="11.15" customHeight="1" x14ac:dyDescent="0.25">
      <c r="A19" s="62" t="s">
        <v>27</v>
      </c>
      <c r="B19" s="58">
        <v>10</v>
      </c>
      <c r="C19" s="59">
        <v>10</v>
      </c>
      <c r="D19" s="60">
        <v>0</v>
      </c>
      <c r="E19" s="58">
        <v>70</v>
      </c>
      <c r="F19" s="59">
        <v>80</v>
      </c>
      <c r="G19" s="60">
        <v>-10</v>
      </c>
      <c r="H19" s="58">
        <v>0</v>
      </c>
      <c r="I19" s="59">
        <v>10</v>
      </c>
      <c r="J19" s="60">
        <v>0</v>
      </c>
      <c r="K19" s="58">
        <v>80</v>
      </c>
      <c r="L19" s="59">
        <v>100</v>
      </c>
      <c r="M19" s="60">
        <v>-10</v>
      </c>
      <c r="N19" s="78"/>
    </row>
    <row r="20" spans="1:14" s="61" customFormat="1" ht="11.15" customHeight="1" x14ac:dyDescent="0.25">
      <c r="A20" s="62" t="s">
        <v>28</v>
      </c>
      <c r="B20" s="58">
        <v>20</v>
      </c>
      <c r="C20" s="59">
        <v>70</v>
      </c>
      <c r="D20" s="60">
        <v>-50</v>
      </c>
      <c r="E20" s="58">
        <v>180</v>
      </c>
      <c r="F20" s="59">
        <v>300</v>
      </c>
      <c r="G20" s="60">
        <v>-120</v>
      </c>
      <c r="H20" s="58">
        <v>10</v>
      </c>
      <c r="I20" s="59">
        <v>40</v>
      </c>
      <c r="J20" s="60">
        <v>-30</v>
      </c>
      <c r="K20" s="58">
        <v>210</v>
      </c>
      <c r="L20" s="59">
        <v>410</v>
      </c>
      <c r="M20" s="60">
        <v>-200</v>
      </c>
      <c r="N20" s="78"/>
    </row>
    <row r="21" spans="1:14" s="61" customFormat="1" ht="11.15" customHeight="1" x14ac:dyDescent="0.25">
      <c r="A21" s="62" t="s">
        <v>29</v>
      </c>
      <c r="B21" s="58">
        <v>10</v>
      </c>
      <c r="C21" s="59">
        <v>20</v>
      </c>
      <c r="D21" s="60">
        <v>-10</v>
      </c>
      <c r="E21" s="58">
        <v>230</v>
      </c>
      <c r="F21" s="59">
        <v>280</v>
      </c>
      <c r="G21" s="60">
        <v>-50</v>
      </c>
      <c r="H21" s="58">
        <v>0</v>
      </c>
      <c r="I21" s="59">
        <v>10</v>
      </c>
      <c r="J21" s="60">
        <v>-10</v>
      </c>
      <c r="K21" s="58">
        <v>250</v>
      </c>
      <c r="L21" s="59">
        <v>310</v>
      </c>
      <c r="M21" s="60">
        <v>-70</v>
      </c>
      <c r="N21" s="78"/>
    </row>
    <row r="22" spans="1:14" s="61" customFormat="1" ht="11.15" customHeight="1" x14ac:dyDescent="0.25">
      <c r="A22" s="62" t="s">
        <v>30</v>
      </c>
      <c r="B22" s="58">
        <v>100</v>
      </c>
      <c r="C22" s="59">
        <v>310</v>
      </c>
      <c r="D22" s="60">
        <v>-210</v>
      </c>
      <c r="E22" s="58">
        <v>530</v>
      </c>
      <c r="F22" s="59">
        <v>1060</v>
      </c>
      <c r="G22" s="60">
        <v>-520</v>
      </c>
      <c r="H22" s="58">
        <v>40</v>
      </c>
      <c r="I22" s="59">
        <v>170</v>
      </c>
      <c r="J22" s="60">
        <v>-130</v>
      </c>
      <c r="K22" s="58">
        <v>670</v>
      </c>
      <c r="L22" s="59">
        <v>1530</v>
      </c>
      <c r="M22" s="60">
        <v>-870</v>
      </c>
      <c r="N22" s="78"/>
    </row>
    <row r="23" spans="1:14" s="61" customFormat="1" ht="11.15" customHeight="1" x14ac:dyDescent="0.25">
      <c r="A23" s="62" t="s">
        <v>31</v>
      </c>
      <c r="B23" s="58">
        <v>10</v>
      </c>
      <c r="C23" s="59">
        <v>30</v>
      </c>
      <c r="D23" s="60">
        <v>-20</v>
      </c>
      <c r="E23" s="58">
        <v>80</v>
      </c>
      <c r="F23" s="59">
        <v>120</v>
      </c>
      <c r="G23" s="60">
        <v>-40</v>
      </c>
      <c r="H23" s="58">
        <v>0</v>
      </c>
      <c r="I23" s="59">
        <v>10</v>
      </c>
      <c r="J23" s="60">
        <v>-10</v>
      </c>
      <c r="K23" s="58">
        <v>90</v>
      </c>
      <c r="L23" s="59">
        <v>160</v>
      </c>
      <c r="M23" s="60">
        <v>-60</v>
      </c>
      <c r="N23" s="78"/>
    </row>
    <row r="24" spans="1:14" s="61" customFormat="1" ht="11.15" customHeight="1" x14ac:dyDescent="0.25">
      <c r="A24" s="62" t="s">
        <v>32</v>
      </c>
      <c r="B24" s="58">
        <v>50</v>
      </c>
      <c r="C24" s="59">
        <v>90</v>
      </c>
      <c r="D24" s="60">
        <v>-50</v>
      </c>
      <c r="E24" s="58">
        <v>250</v>
      </c>
      <c r="F24" s="59">
        <v>390</v>
      </c>
      <c r="G24" s="60">
        <v>-150</v>
      </c>
      <c r="H24" s="58">
        <v>10</v>
      </c>
      <c r="I24" s="59">
        <v>50</v>
      </c>
      <c r="J24" s="60">
        <v>-30</v>
      </c>
      <c r="K24" s="58">
        <v>310</v>
      </c>
      <c r="L24" s="59">
        <v>540</v>
      </c>
      <c r="M24" s="60">
        <v>-230</v>
      </c>
      <c r="N24" s="78"/>
    </row>
    <row r="25" spans="1:14" s="61" customFormat="1" ht="11.15" customHeight="1" x14ac:dyDescent="0.25">
      <c r="A25" s="62" t="s">
        <v>33</v>
      </c>
      <c r="B25" s="58">
        <v>20</v>
      </c>
      <c r="C25" s="59">
        <v>20</v>
      </c>
      <c r="D25" s="60">
        <v>0</v>
      </c>
      <c r="E25" s="58">
        <v>150</v>
      </c>
      <c r="F25" s="59">
        <v>190</v>
      </c>
      <c r="G25" s="60">
        <v>-30</v>
      </c>
      <c r="H25" s="58">
        <v>10</v>
      </c>
      <c r="I25" s="59">
        <v>10</v>
      </c>
      <c r="J25" s="60">
        <v>0</v>
      </c>
      <c r="K25" s="58">
        <v>180</v>
      </c>
      <c r="L25" s="59">
        <v>220</v>
      </c>
      <c r="M25" s="60">
        <v>-40</v>
      </c>
      <c r="N25" s="78"/>
    </row>
    <row r="26" spans="1:14" s="61" customFormat="1" ht="11.15" customHeight="1" x14ac:dyDescent="0.25">
      <c r="A26" s="62" t="s">
        <v>34</v>
      </c>
      <c r="B26" s="58">
        <v>10</v>
      </c>
      <c r="C26" s="59">
        <v>60</v>
      </c>
      <c r="D26" s="60">
        <v>-50</v>
      </c>
      <c r="E26" s="58">
        <v>150</v>
      </c>
      <c r="F26" s="59">
        <v>240</v>
      </c>
      <c r="G26" s="60">
        <v>-90</v>
      </c>
      <c r="H26" s="58">
        <v>10</v>
      </c>
      <c r="I26" s="59">
        <v>30</v>
      </c>
      <c r="J26" s="60">
        <v>-20</v>
      </c>
      <c r="K26" s="58">
        <v>170</v>
      </c>
      <c r="L26" s="59">
        <v>330</v>
      </c>
      <c r="M26" s="60">
        <v>-160</v>
      </c>
      <c r="N26" s="78"/>
    </row>
    <row r="27" spans="1:14" s="61" customFormat="1" ht="11.15" customHeight="1" x14ac:dyDescent="0.25">
      <c r="A27" s="62" t="s">
        <v>35</v>
      </c>
      <c r="B27" s="58">
        <v>40</v>
      </c>
      <c r="C27" s="59">
        <v>60</v>
      </c>
      <c r="D27" s="60">
        <v>-20</v>
      </c>
      <c r="E27" s="58">
        <v>190</v>
      </c>
      <c r="F27" s="59">
        <v>240</v>
      </c>
      <c r="G27" s="60">
        <v>-60</v>
      </c>
      <c r="H27" s="58">
        <v>10</v>
      </c>
      <c r="I27" s="59">
        <v>30</v>
      </c>
      <c r="J27" s="60">
        <v>-20</v>
      </c>
      <c r="K27" s="58">
        <v>240</v>
      </c>
      <c r="L27" s="59">
        <v>330</v>
      </c>
      <c r="M27" s="60">
        <v>-90</v>
      </c>
      <c r="N27" s="78"/>
    </row>
    <row r="28" spans="1:14" s="61" customFormat="1" ht="11.15" customHeight="1" x14ac:dyDescent="0.25">
      <c r="A28" s="62" t="s">
        <v>37</v>
      </c>
      <c r="B28" s="58">
        <v>120</v>
      </c>
      <c r="C28" s="59">
        <v>110</v>
      </c>
      <c r="D28" s="60">
        <v>10</v>
      </c>
      <c r="E28" s="58">
        <v>690</v>
      </c>
      <c r="F28" s="59">
        <v>660</v>
      </c>
      <c r="G28" s="60">
        <v>30</v>
      </c>
      <c r="H28" s="58">
        <v>20</v>
      </c>
      <c r="I28" s="59">
        <v>10</v>
      </c>
      <c r="J28" s="60">
        <v>10</v>
      </c>
      <c r="K28" s="58">
        <v>830</v>
      </c>
      <c r="L28" s="59">
        <v>780</v>
      </c>
      <c r="M28" s="60">
        <v>50</v>
      </c>
      <c r="N28" s="78"/>
    </row>
    <row r="29" spans="1:14" s="61" customFormat="1" ht="11.15" customHeight="1" x14ac:dyDescent="0.25">
      <c r="A29" s="62" t="s">
        <v>38</v>
      </c>
      <c r="B29" s="58">
        <v>150</v>
      </c>
      <c r="C29" s="59">
        <v>230</v>
      </c>
      <c r="D29" s="60">
        <v>-80</v>
      </c>
      <c r="E29" s="58">
        <v>670</v>
      </c>
      <c r="F29" s="59">
        <v>980</v>
      </c>
      <c r="G29" s="60">
        <v>-310</v>
      </c>
      <c r="H29" s="58">
        <v>10</v>
      </c>
      <c r="I29" s="59">
        <v>70</v>
      </c>
      <c r="J29" s="60">
        <v>-60</v>
      </c>
      <c r="K29" s="58">
        <v>830</v>
      </c>
      <c r="L29" s="59">
        <v>1280</v>
      </c>
      <c r="M29" s="60">
        <v>-440</v>
      </c>
      <c r="N29" s="78"/>
    </row>
    <row r="30" spans="1:14" s="61" customFormat="1" ht="11.15" customHeight="1" x14ac:dyDescent="0.25">
      <c r="A30" s="62" t="s">
        <v>39</v>
      </c>
      <c r="B30" s="58">
        <v>630</v>
      </c>
      <c r="C30" s="59">
        <v>790</v>
      </c>
      <c r="D30" s="60">
        <v>-160</v>
      </c>
      <c r="E30" s="58">
        <v>2120</v>
      </c>
      <c r="F30" s="59">
        <v>2930</v>
      </c>
      <c r="G30" s="60">
        <v>-810</v>
      </c>
      <c r="H30" s="58">
        <v>100</v>
      </c>
      <c r="I30" s="59">
        <v>170</v>
      </c>
      <c r="J30" s="60">
        <v>-70</v>
      </c>
      <c r="K30" s="58">
        <v>2840</v>
      </c>
      <c r="L30" s="59">
        <v>3890</v>
      </c>
      <c r="M30" s="60">
        <v>-1050</v>
      </c>
      <c r="N30" s="78"/>
    </row>
    <row r="31" spans="1:14" s="61" customFormat="1" ht="11.15" customHeight="1" x14ac:dyDescent="0.25">
      <c r="A31" s="62" t="s">
        <v>40</v>
      </c>
      <c r="B31" s="58">
        <v>430</v>
      </c>
      <c r="C31" s="59">
        <v>1010</v>
      </c>
      <c r="D31" s="60">
        <v>-590</v>
      </c>
      <c r="E31" s="58">
        <v>1880</v>
      </c>
      <c r="F31" s="59">
        <v>2920</v>
      </c>
      <c r="G31" s="60">
        <v>-1040</v>
      </c>
      <c r="H31" s="58">
        <v>180</v>
      </c>
      <c r="I31" s="59">
        <v>240</v>
      </c>
      <c r="J31" s="60">
        <v>-60</v>
      </c>
      <c r="K31" s="58">
        <v>2490</v>
      </c>
      <c r="L31" s="59">
        <v>4170</v>
      </c>
      <c r="M31" s="60">
        <v>-1680</v>
      </c>
      <c r="N31" s="78"/>
    </row>
    <row r="32" spans="1:14" s="61" customFormat="1" ht="11.15" customHeight="1" x14ac:dyDescent="0.25">
      <c r="A32" s="62" t="s">
        <v>41</v>
      </c>
      <c r="B32" s="58">
        <v>260</v>
      </c>
      <c r="C32" s="59">
        <v>330</v>
      </c>
      <c r="D32" s="60">
        <v>-70</v>
      </c>
      <c r="E32" s="58">
        <v>900</v>
      </c>
      <c r="F32" s="59">
        <v>1110</v>
      </c>
      <c r="G32" s="60">
        <v>-220</v>
      </c>
      <c r="H32" s="58">
        <v>60</v>
      </c>
      <c r="I32" s="59">
        <v>100</v>
      </c>
      <c r="J32" s="60">
        <v>-40</v>
      </c>
      <c r="K32" s="58">
        <v>1210</v>
      </c>
      <c r="L32" s="59">
        <v>1540</v>
      </c>
      <c r="M32" s="60">
        <v>-330</v>
      </c>
      <c r="N32" s="78"/>
    </row>
    <row r="33" spans="1:14" s="61" customFormat="1" ht="11.15" customHeight="1" x14ac:dyDescent="0.25">
      <c r="A33" s="62" t="s">
        <v>42</v>
      </c>
      <c r="B33" s="58">
        <v>90</v>
      </c>
      <c r="C33" s="59">
        <v>130</v>
      </c>
      <c r="D33" s="60">
        <v>-30</v>
      </c>
      <c r="E33" s="58">
        <v>510</v>
      </c>
      <c r="F33" s="59">
        <v>560</v>
      </c>
      <c r="G33" s="60">
        <v>-60</v>
      </c>
      <c r="H33" s="58">
        <v>10</v>
      </c>
      <c r="I33" s="59">
        <v>20</v>
      </c>
      <c r="J33" s="60">
        <v>-20</v>
      </c>
      <c r="K33" s="58">
        <v>610</v>
      </c>
      <c r="L33" s="59">
        <v>710</v>
      </c>
      <c r="M33" s="60">
        <v>-100</v>
      </c>
      <c r="N33" s="78"/>
    </row>
    <row r="34" spans="1:14" s="61" customFormat="1" ht="11.15" customHeight="1" x14ac:dyDescent="0.25">
      <c r="A34" s="62" t="s">
        <v>43</v>
      </c>
      <c r="B34" s="58">
        <v>160</v>
      </c>
      <c r="C34" s="59">
        <v>180</v>
      </c>
      <c r="D34" s="60">
        <v>-20</v>
      </c>
      <c r="E34" s="58">
        <v>1790</v>
      </c>
      <c r="F34" s="59">
        <v>1610</v>
      </c>
      <c r="G34" s="60">
        <v>180</v>
      </c>
      <c r="H34" s="58">
        <v>20</v>
      </c>
      <c r="I34" s="59">
        <v>60</v>
      </c>
      <c r="J34" s="60">
        <v>-40</v>
      </c>
      <c r="K34" s="58">
        <v>1970</v>
      </c>
      <c r="L34" s="59">
        <v>1840</v>
      </c>
      <c r="M34" s="60">
        <v>130</v>
      </c>
      <c r="N34" s="78"/>
    </row>
    <row r="35" spans="1:14" s="61" customFormat="1" ht="11.15" customHeight="1" x14ac:dyDescent="0.25">
      <c r="A35" s="62" t="s">
        <v>44</v>
      </c>
      <c r="B35" s="58">
        <v>260</v>
      </c>
      <c r="C35" s="59">
        <v>360</v>
      </c>
      <c r="D35" s="60">
        <v>-90</v>
      </c>
      <c r="E35" s="58">
        <v>2860</v>
      </c>
      <c r="F35" s="59">
        <v>2850</v>
      </c>
      <c r="G35" s="60">
        <v>0</v>
      </c>
      <c r="H35" s="58">
        <v>30</v>
      </c>
      <c r="I35" s="59">
        <v>80</v>
      </c>
      <c r="J35" s="60">
        <v>-50</v>
      </c>
      <c r="K35" s="58">
        <v>3160</v>
      </c>
      <c r="L35" s="59">
        <v>3290</v>
      </c>
      <c r="M35" s="60">
        <v>-140</v>
      </c>
      <c r="N35" s="78"/>
    </row>
    <row r="36" spans="1:14" s="61" customFormat="1" ht="11.15" customHeight="1" x14ac:dyDescent="0.25">
      <c r="A36" s="62" t="s">
        <v>45</v>
      </c>
      <c r="B36" s="58">
        <v>640</v>
      </c>
      <c r="C36" s="59">
        <v>540</v>
      </c>
      <c r="D36" s="60">
        <v>100</v>
      </c>
      <c r="E36" s="58">
        <v>3660</v>
      </c>
      <c r="F36" s="59">
        <v>4080</v>
      </c>
      <c r="G36" s="60">
        <v>-420</v>
      </c>
      <c r="H36" s="58">
        <v>60</v>
      </c>
      <c r="I36" s="59">
        <v>50</v>
      </c>
      <c r="J36" s="60">
        <v>10</v>
      </c>
      <c r="K36" s="58">
        <v>4360</v>
      </c>
      <c r="L36" s="59">
        <v>4670</v>
      </c>
      <c r="M36" s="60">
        <v>-310</v>
      </c>
      <c r="N36" s="78"/>
    </row>
    <row r="37" spans="1:14" s="61" customFormat="1" ht="11.15" customHeight="1" x14ac:dyDescent="0.25">
      <c r="A37" s="62" t="s">
        <v>46</v>
      </c>
      <c r="B37" s="58">
        <v>90</v>
      </c>
      <c r="C37" s="59">
        <v>70</v>
      </c>
      <c r="D37" s="60">
        <v>20</v>
      </c>
      <c r="E37" s="58">
        <v>490</v>
      </c>
      <c r="F37" s="59">
        <v>420</v>
      </c>
      <c r="G37" s="60">
        <v>70</v>
      </c>
      <c r="H37" s="58">
        <v>10</v>
      </c>
      <c r="I37" s="59">
        <v>30</v>
      </c>
      <c r="J37" s="60">
        <v>-10</v>
      </c>
      <c r="K37" s="58">
        <v>590</v>
      </c>
      <c r="L37" s="59">
        <v>520</v>
      </c>
      <c r="M37" s="60">
        <v>70</v>
      </c>
      <c r="N37" s="78"/>
    </row>
    <row r="38" spans="1:14" s="61" customFormat="1" ht="11.15" customHeight="1" x14ac:dyDescent="0.25">
      <c r="A38" s="62" t="s">
        <v>47</v>
      </c>
      <c r="B38" s="58">
        <v>360</v>
      </c>
      <c r="C38" s="59">
        <v>320</v>
      </c>
      <c r="D38" s="60">
        <v>40</v>
      </c>
      <c r="E38" s="58">
        <v>2150</v>
      </c>
      <c r="F38" s="59">
        <v>2080</v>
      </c>
      <c r="G38" s="60">
        <v>70</v>
      </c>
      <c r="H38" s="58">
        <v>40</v>
      </c>
      <c r="I38" s="59">
        <v>60</v>
      </c>
      <c r="J38" s="60">
        <v>-20</v>
      </c>
      <c r="K38" s="58">
        <v>2550</v>
      </c>
      <c r="L38" s="59">
        <v>2460</v>
      </c>
      <c r="M38" s="60">
        <v>90</v>
      </c>
      <c r="N38" s="78"/>
    </row>
    <row r="39" spans="1:14" s="61" customFormat="1" ht="11.15" customHeight="1" x14ac:dyDescent="0.25">
      <c r="A39" s="62" t="s">
        <v>48</v>
      </c>
      <c r="B39" s="58">
        <v>310</v>
      </c>
      <c r="C39" s="59">
        <v>320</v>
      </c>
      <c r="D39" s="60">
        <v>-10</v>
      </c>
      <c r="E39" s="58">
        <v>2950</v>
      </c>
      <c r="F39" s="59">
        <v>2860</v>
      </c>
      <c r="G39" s="60">
        <v>90</v>
      </c>
      <c r="H39" s="58">
        <v>50</v>
      </c>
      <c r="I39" s="59">
        <v>100</v>
      </c>
      <c r="J39" s="60">
        <v>-60</v>
      </c>
      <c r="K39" s="58">
        <v>3310</v>
      </c>
      <c r="L39" s="59">
        <v>3280</v>
      </c>
      <c r="M39" s="60">
        <v>30</v>
      </c>
      <c r="N39" s="78"/>
    </row>
    <row r="40" spans="1:14" s="61" customFormat="1" ht="11.15" customHeight="1" x14ac:dyDescent="0.25">
      <c r="A40" s="62" t="s">
        <v>49</v>
      </c>
      <c r="B40" s="58">
        <v>260</v>
      </c>
      <c r="C40" s="59">
        <v>460</v>
      </c>
      <c r="D40" s="60">
        <v>-210</v>
      </c>
      <c r="E40" s="58">
        <v>2220</v>
      </c>
      <c r="F40" s="59">
        <v>2420</v>
      </c>
      <c r="G40" s="60">
        <v>-200</v>
      </c>
      <c r="H40" s="58">
        <v>60</v>
      </c>
      <c r="I40" s="59">
        <v>180</v>
      </c>
      <c r="J40" s="60">
        <v>-120</v>
      </c>
      <c r="K40" s="58">
        <v>2530</v>
      </c>
      <c r="L40" s="59">
        <v>3060</v>
      </c>
      <c r="M40" s="60">
        <v>-530</v>
      </c>
      <c r="N40" s="78"/>
    </row>
    <row r="41" spans="1:14" s="61" customFormat="1" ht="11.15" customHeight="1" x14ac:dyDescent="0.25">
      <c r="A41" s="62" t="s">
        <v>50</v>
      </c>
      <c r="B41" s="58">
        <v>110</v>
      </c>
      <c r="C41" s="59">
        <v>200</v>
      </c>
      <c r="D41" s="60">
        <v>-90</v>
      </c>
      <c r="E41" s="58">
        <v>1030</v>
      </c>
      <c r="F41" s="59">
        <v>1110</v>
      </c>
      <c r="G41" s="60">
        <v>-80</v>
      </c>
      <c r="H41" s="58">
        <v>40</v>
      </c>
      <c r="I41" s="59">
        <v>80</v>
      </c>
      <c r="J41" s="60">
        <v>-30</v>
      </c>
      <c r="K41" s="58">
        <v>1180</v>
      </c>
      <c r="L41" s="59">
        <v>1380</v>
      </c>
      <c r="M41" s="60">
        <v>-200</v>
      </c>
      <c r="N41" s="78"/>
    </row>
    <row r="42" spans="1:14" s="61" customFormat="1" ht="11.15" customHeight="1" x14ac:dyDescent="0.25">
      <c r="A42" s="62" t="s">
        <v>51</v>
      </c>
      <c r="B42" s="58">
        <v>270</v>
      </c>
      <c r="C42" s="59">
        <v>250</v>
      </c>
      <c r="D42" s="60">
        <v>20</v>
      </c>
      <c r="E42" s="58">
        <v>1810</v>
      </c>
      <c r="F42" s="59">
        <v>1740</v>
      </c>
      <c r="G42" s="60">
        <v>60</v>
      </c>
      <c r="H42" s="58">
        <v>40</v>
      </c>
      <c r="I42" s="59">
        <v>40</v>
      </c>
      <c r="J42" s="60">
        <v>0</v>
      </c>
      <c r="K42" s="58">
        <v>2120</v>
      </c>
      <c r="L42" s="59">
        <v>2030</v>
      </c>
      <c r="M42" s="60">
        <v>90</v>
      </c>
      <c r="N42" s="78"/>
    </row>
    <row r="43" spans="1:14" s="61" customFormat="1" ht="11.15" customHeight="1" x14ac:dyDescent="0.25">
      <c r="A43" s="62" t="s">
        <v>52</v>
      </c>
      <c r="B43" s="58">
        <v>20</v>
      </c>
      <c r="C43" s="59">
        <v>40</v>
      </c>
      <c r="D43" s="60">
        <v>-10</v>
      </c>
      <c r="E43" s="58">
        <v>120</v>
      </c>
      <c r="F43" s="59">
        <v>150</v>
      </c>
      <c r="G43" s="60">
        <v>-30</v>
      </c>
      <c r="H43" s="58">
        <v>0</v>
      </c>
      <c r="I43" s="59">
        <v>10</v>
      </c>
      <c r="J43" s="60">
        <v>-10</v>
      </c>
      <c r="K43" s="58">
        <v>150</v>
      </c>
      <c r="L43" s="59">
        <v>210</v>
      </c>
      <c r="M43" s="60">
        <v>-60</v>
      </c>
      <c r="N43" s="78"/>
    </row>
    <row r="44" spans="1:14" s="61" customFormat="1" ht="11.15" customHeight="1" thickBot="1" x14ac:dyDescent="0.3">
      <c r="A44" s="66" t="s">
        <v>53</v>
      </c>
      <c r="B44" s="63">
        <v>100</v>
      </c>
      <c r="C44" s="64">
        <v>80</v>
      </c>
      <c r="D44" s="65">
        <v>20</v>
      </c>
      <c r="E44" s="63">
        <v>390</v>
      </c>
      <c r="F44" s="64">
        <v>500</v>
      </c>
      <c r="G44" s="65">
        <v>-110</v>
      </c>
      <c r="H44" s="63">
        <v>10</v>
      </c>
      <c r="I44" s="64">
        <v>30</v>
      </c>
      <c r="J44" s="65">
        <v>-20</v>
      </c>
      <c r="K44" s="63">
        <v>500</v>
      </c>
      <c r="L44" s="64">
        <v>620</v>
      </c>
      <c r="M44" s="65">
        <v>-110</v>
      </c>
      <c r="N44" s="78"/>
    </row>
    <row r="45" spans="1:14" s="61" customFormat="1" ht="11.15" customHeight="1" thickBot="1" x14ac:dyDescent="0.3">
      <c r="A45" s="67" t="s">
        <v>36</v>
      </c>
      <c r="B45" s="68">
        <v>4890</v>
      </c>
      <c r="C45" s="69">
        <v>6820</v>
      </c>
      <c r="D45" s="70">
        <v>-1930</v>
      </c>
      <c r="E45" s="68">
        <v>30330</v>
      </c>
      <c r="F45" s="69">
        <v>34910</v>
      </c>
      <c r="G45" s="70">
        <v>-4580</v>
      </c>
      <c r="H45" s="68">
        <v>920</v>
      </c>
      <c r="I45" s="69">
        <v>2080</v>
      </c>
      <c r="J45" s="70">
        <v>-1160</v>
      </c>
      <c r="K45" s="68">
        <v>36140</v>
      </c>
      <c r="L45" s="69">
        <v>43800</v>
      </c>
      <c r="M45" s="70">
        <v>-7660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-20</v>
      </c>
      <c r="D56" s="60">
        <v>0</v>
      </c>
      <c r="E56" s="58">
        <v>150</v>
      </c>
      <c r="F56" s="59">
        <f>-F5</f>
        <v>-130</v>
      </c>
      <c r="G56" s="60">
        <v>20</v>
      </c>
      <c r="H56" s="58">
        <v>0</v>
      </c>
      <c r="I56" s="60">
        <f>-I5</f>
        <v>-10</v>
      </c>
      <c r="J56" s="60">
        <v>-10</v>
      </c>
      <c r="K56" s="58">
        <v>170</v>
      </c>
      <c r="L56" s="59">
        <f>-L5</f>
        <v>-160</v>
      </c>
      <c r="M56" s="60">
        <v>10</v>
      </c>
      <c r="N56" s="78"/>
      <c r="O56" s="48"/>
    </row>
    <row r="57" spans="1:15" hidden="1" x14ac:dyDescent="0.35">
      <c r="A57" s="61" t="s">
        <v>14</v>
      </c>
      <c r="B57" s="58">
        <v>30</v>
      </c>
      <c r="C57" s="59">
        <f t="shared" ref="C57:C95" si="0">-C6</f>
        <v>-60</v>
      </c>
      <c r="D57" s="60">
        <v>-30</v>
      </c>
      <c r="E57" s="58">
        <v>240</v>
      </c>
      <c r="F57" s="59">
        <f t="shared" ref="F57:F95" si="1">-F6</f>
        <v>-190</v>
      </c>
      <c r="G57" s="60">
        <v>50</v>
      </c>
      <c r="H57" s="58">
        <v>10</v>
      </c>
      <c r="I57" s="60">
        <f t="shared" ref="I57:I95" si="2">-I6</f>
        <v>-10</v>
      </c>
      <c r="J57" s="60">
        <v>0</v>
      </c>
      <c r="K57" s="58">
        <v>280</v>
      </c>
      <c r="L57" s="59">
        <f t="shared" ref="L57:L95" si="3">-L6</f>
        <v>-260</v>
      </c>
      <c r="M57" s="60">
        <v>20</v>
      </c>
      <c r="N57" s="78"/>
      <c r="O57" s="48"/>
    </row>
    <row r="58" spans="1:15" hidden="1" x14ac:dyDescent="0.35">
      <c r="A58" s="61" t="s">
        <v>15</v>
      </c>
      <c r="B58" s="58">
        <v>30</v>
      </c>
      <c r="C58" s="59">
        <f t="shared" si="0"/>
        <v>-60</v>
      </c>
      <c r="D58" s="60">
        <v>-20</v>
      </c>
      <c r="E58" s="58">
        <v>190</v>
      </c>
      <c r="F58" s="59">
        <f t="shared" si="1"/>
        <v>-180</v>
      </c>
      <c r="G58" s="60">
        <v>10</v>
      </c>
      <c r="H58" s="58">
        <v>10</v>
      </c>
      <c r="I58" s="60">
        <f t="shared" si="2"/>
        <v>0</v>
      </c>
      <c r="J58" s="60">
        <v>0</v>
      </c>
      <c r="K58" s="58">
        <v>230</v>
      </c>
      <c r="L58" s="59">
        <f t="shared" si="3"/>
        <v>-240</v>
      </c>
      <c r="M58" s="60">
        <v>-10</v>
      </c>
      <c r="N58" s="78"/>
      <c r="O58" s="48"/>
    </row>
    <row r="59" spans="1:15" hidden="1" x14ac:dyDescent="0.35">
      <c r="A59" s="61" t="s">
        <v>16</v>
      </c>
      <c r="B59" s="58">
        <v>10</v>
      </c>
      <c r="C59" s="59">
        <f t="shared" si="0"/>
        <v>-70</v>
      </c>
      <c r="D59" s="60">
        <v>-60</v>
      </c>
      <c r="E59" s="58">
        <v>220</v>
      </c>
      <c r="F59" s="59">
        <f t="shared" si="1"/>
        <v>-300</v>
      </c>
      <c r="G59" s="60">
        <v>-80</v>
      </c>
      <c r="H59" s="58">
        <v>0</v>
      </c>
      <c r="I59" s="60">
        <f t="shared" si="2"/>
        <v>-30</v>
      </c>
      <c r="J59" s="60">
        <v>-30</v>
      </c>
      <c r="K59" s="58">
        <v>230</v>
      </c>
      <c r="L59" s="59">
        <f t="shared" si="3"/>
        <v>-400</v>
      </c>
      <c r="M59" s="60">
        <v>-170</v>
      </c>
      <c r="N59" s="78"/>
      <c r="O59" s="48"/>
    </row>
    <row r="60" spans="1:15" hidden="1" x14ac:dyDescent="0.35">
      <c r="A60" s="61" t="s">
        <v>17</v>
      </c>
      <c r="B60" s="58">
        <v>20</v>
      </c>
      <c r="C60" s="59">
        <f t="shared" si="0"/>
        <v>-10</v>
      </c>
      <c r="D60" s="60">
        <v>0</v>
      </c>
      <c r="E60" s="58">
        <v>140</v>
      </c>
      <c r="F60" s="59">
        <f t="shared" si="1"/>
        <v>-140</v>
      </c>
      <c r="G60" s="60">
        <v>0</v>
      </c>
      <c r="H60" s="58">
        <v>0</v>
      </c>
      <c r="I60" s="60">
        <f t="shared" si="2"/>
        <v>-20</v>
      </c>
      <c r="J60" s="60">
        <v>-20</v>
      </c>
      <c r="K60" s="58">
        <v>160</v>
      </c>
      <c r="L60" s="59">
        <f t="shared" si="3"/>
        <v>-180</v>
      </c>
      <c r="M60" s="60">
        <v>-20</v>
      </c>
      <c r="N60" s="78"/>
      <c r="O60" s="48"/>
    </row>
    <row r="61" spans="1:15" hidden="1" x14ac:dyDescent="0.35">
      <c r="A61" s="61" t="s">
        <v>18</v>
      </c>
      <c r="B61" s="58">
        <v>10</v>
      </c>
      <c r="C61" s="59">
        <f t="shared" si="0"/>
        <v>-40</v>
      </c>
      <c r="D61" s="60">
        <v>-30</v>
      </c>
      <c r="E61" s="58">
        <v>120</v>
      </c>
      <c r="F61" s="59">
        <f t="shared" si="1"/>
        <v>-150</v>
      </c>
      <c r="G61" s="60">
        <v>-30</v>
      </c>
      <c r="H61" s="58">
        <v>10</v>
      </c>
      <c r="I61" s="60">
        <f t="shared" si="2"/>
        <v>-10</v>
      </c>
      <c r="J61" s="60">
        <v>0</v>
      </c>
      <c r="K61" s="58">
        <v>140</v>
      </c>
      <c r="L61" s="59">
        <f t="shared" si="3"/>
        <v>-200</v>
      </c>
      <c r="M61" s="60">
        <v>-60</v>
      </c>
      <c r="N61" s="78"/>
      <c r="O61" s="48"/>
    </row>
    <row r="62" spans="1:15" hidden="1" x14ac:dyDescent="0.35">
      <c r="A62" s="61" t="s">
        <v>19</v>
      </c>
      <c r="B62" s="58">
        <v>70</v>
      </c>
      <c r="C62" s="59">
        <f t="shared" si="0"/>
        <v>-160</v>
      </c>
      <c r="D62" s="60">
        <v>-80</v>
      </c>
      <c r="E62" s="58">
        <v>300</v>
      </c>
      <c r="F62" s="59">
        <f t="shared" si="1"/>
        <v>-620</v>
      </c>
      <c r="G62" s="60">
        <v>-320</v>
      </c>
      <c r="H62" s="58">
        <v>20</v>
      </c>
      <c r="I62" s="60">
        <f t="shared" si="2"/>
        <v>-130</v>
      </c>
      <c r="J62" s="60">
        <v>-110</v>
      </c>
      <c r="K62" s="58">
        <v>400</v>
      </c>
      <c r="L62" s="59">
        <f t="shared" si="3"/>
        <v>-910</v>
      </c>
      <c r="M62" s="60">
        <v>-510</v>
      </c>
      <c r="N62" s="78"/>
      <c r="O62" s="48"/>
    </row>
    <row r="63" spans="1:15" hidden="1" x14ac:dyDescent="0.35">
      <c r="A63" s="61" t="s">
        <v>20</v>
      </c>
      <c r="B63" s="58">
        <v>0</v>
      </c>
      <c r="C63" s="59">
        <f t="shared" si="0"/>
        <v>-20</v>
      </c>
      <c r="D63" s="60">
        <v>-10</v>
      </c>
      <c r="E63" s="58">
        <v>100</v>
      </c>
      <c r="F63" s="59">
        <f t="shared" si="1"/>
        <v>-100</v>
      </c>
      <c r="G63" s="60">
        <v>0</v>
      </c>
      <c r="H63" s="58">
        <v>0</v>
      </c>
      <c r="I63" s="60">
        <f t="shared" si="2"/>
        <v>0</v>
      </c>
      <c r="J63" s="60">
        <v>0</v>
      </c>
      <c r="K63" s="58">
        <v>100</v>
      </c>
      <c r="L63" s="59">
        <f t="shared" si="3"/>
        <v>-120</v>
      </c>
      <c r="M63" s="60">
        <v>-20</v>
      </c>
      <c r="N63" s="78"/>
      <c r="O63" s="48"/>
    </row>
    <row r="64" spans="1:15" hidden="1" x14ac:dyDescent="0.35">
      <c r="A64" s="61" t="s">
        <v>21</v>
      </c>
      <c r="B64" s="58">
        <v>20</v>
      </c>
      <c r="C64" s="59">
        <f t="shared" si="0"/>
        <v>-30</v>
      </c>
      <c r="D64" s="60">
        <v>-10</v>
      </c>
      <c r="E64" s="58">
        <v>130</v>
      </c>
      <c r="F64" s="59">
        <f t="shared" si="1"/>
        <v>-130</v>
      </c>
      <c r="G64" s="60">
        <v>0</v>
      </c>
      <c r="H64" s="58">
        <v>0</v>
      </c>
      <c r="I64" s="60">
        <f t="shared" si="2"/>
        <v>-20</v>
      </c>
      <c r="J64" s="60">
        <v>-20</v>
      </c>
      <c r="K64" s="58">
        <v>150</v>
      </c>
      <c r="L64" s="59">
        <f t="shared" si="3"/>
        <v>-180</v>
      </c>
      <c r="M64" s="60">
        <v>-30</v>
      </c>
      <c r="N64" s="78"/>
      <c r="O64" s="48"/>
    </row>
    <row r="65" spans="1:15" hidden="1" x14ac:dyDescent="0.35">
      <c r="A65" s="61" t="s">
        <v>22</v>
      </c>
      <c r="B65" s="58">
        <v>20</v>
      </c>
      <c r="C65" s="59">
        <f t="shared" si="0"/>
        <v>-20</v>
      </c>
      <c r="D65" s="60">
        <v>0</v>
      </c>
      <c r="E65" s="58">
        <v>140</v>
      </c>
      <c r="F65" s="59">
        <f t="shared" si="1"/>
        <v>-140</v>
      </c>
      <c r="G65" s="60">
        <v>0</v>
      </c>
      <c r="H65" s="58">
        <v>0</v>
      </c>
      <c r="I65" s="60">
        <f t="shared" si="2"/>
        <v>-10</v>
      </c>
      <c r="J65" s="60">
        <v>0</v>
      </c>
      <c r="K65" s="58">
        <v>160</v>
      </c>
      <c r="L65" s="59">
        <f t="shared" si="3"/>
        <v>-170</v>
      </c>
      <c r="M65" s="60">
        <v>-10</v>
      </c>
      <c r="N65" s="78"/>
      <c r="O65" s="48"/>
    </row>
    <row r="66" spans="1:15" hidden="1" x14ac:dyDescent="0.35">
      <c r="A66" s="61" t="s">
        <v>23</v>
      </c>
      <c r="B66" s="58">
        <v>0</v>
      </c>
      <c r="C66" s="59">
        <f t="shared" si="0"/>
        <v>-10</v>
      </c>
      <c r="D66" s="60">
        <v>0</v>
      </c>
      <c r="E66" s="58">
        <v>40</v>
      </c>
      <c r="F66" s="59">
        <f t="shared" si="1"/>
        <v>-30</v>
      </c>
      <c r="G66" s="60">
        <v>10</v>
      </c>
      <c r="H66" s="58">
        <v>0</v>
      </c>
      <c r="I66" s="60">
        <f t="shared" si="2"/>
        <v>0</v>
      </c>
      <c r="J66" s="60">
        <v>0</v>
      </c>
      <c r="K66" s="58">
        <v>40</v>
      </c>
      <c r="L66" s="59">
        <f t="shared" si="3"/>
        <v>-40</v>
      </c>
      <c r="M66" s="60">
        <v>0</v>
      </c>
      <c r="N66" s="78"/>
      <c r="O66" s="48"/>
    </row>
    <row r="67" spans="1:15" hidden="1" x14ac:dyDescent="0.35">
      <c r="A67" s="61" t="s">
        <v>24</v>
      </c>
      <c r="B67" s="58">
        <v>40</v>
      </c>
      <c r="C67" s="59">
        <f t="shared" si="0"/>
        <v>-100</v>
      </c>
      <c r="D67" s="60">
        <v>-60</v>
      </c>
      <c r="E67" s="58">
        <v>180</v>
      </c>
      <c r="F67" s="59">
        <f t="shared" si="1"/>
        <v>-380</v>
      </c>
      <c r="G67" s="60">
        <v>-200</v>
      </c>
      <c r="H67" s="58">
        <v>10</v>
      </c>
      <c r="I67" s="60">
        <f t="shared" si="2"/>
        <v>-70</v>
      </c>
      <c r="J67" s="60">
        <v>-60</v>
      </c>
      <c r="K67" s="58">
        <v>230</v>
      </c>
      <c r="L67" s="59">
        <f t="shared" si="3"/>
        <v>-550</v>
      </c>
      <c r="M67" s="60">
        <v>-320</v>
      </c>
      <c r="N67" s="78"/>
      <c r="O67" s="48"/>
    </row>
    <row r="68" spans="1:15" hidden="1" x14ac:dyDescent="0.35">
      <c r="A68" s="61" t="s">
        <v>25</v>
      </c>
      <c r="B68" s="58">
        <v>40</v>
      </c>
      <c r="C68" s="59">
        <f t="shared" si="0"/>
        <v>-100</v>
      </c>
      <c r="D68" s="60">
        <v>-70</v>
      </c>
      <c r="E68" s="58">
        <v>220</v>
      </c>
      <c r="F68" s="59">
        <f t="shared" si="1"/>
        <v>-410</v>
      </c>
      <c r="G68" s="60">
        <v>-190</v>
      </c>
      <c r="H68" s="58">
        <v>20</v>
      </c>
      <c r="I68" s="60">
        <f t="shared" si="2"/>
        <v>-50</v>
      </c>
      <c r="J68" s="60">
        <v>-30</v>
      </c>
      <c r="K68" s="58">
        <v>280</v>
      </c>
      <c r="L68" s="59">
        <f t="shared" si="3"/>
        <v>-570</v>
      </c>
      <c r="M68" s="60">
        <v>-290</v>
      </c>
      <c r="N68" s="78"/>
      <c r="O68" s="48"/>
    </row>
    <row r="69" spans="1:15" hidden="1" x14ac:dyDescent="0.35">
      <c r="A69" s="61" t="s">
        <v>26</v>
      </c>
      <c r="B69" s="58">
        <v>30</v>
      </c>
      <c r="C69" s="59">
        <f t="shared" si="0"/>
        <v>-50</v>
      </c>
      <c r="D69" s="60">
        <v>-10</v>
      </c>
      <c r="E69" s="58">
        <v>110</v>
      </c>
      <c r="F69" s="59">
        <f t="shared" si="1"/>
        <v>-120</v>
      </c>
      <c r="G69" s="60">
        <v>-10</v>
      </c>
      <c r="H69" s="58">
        <v>0</v>
      </c>
      <c r="I69" s="60">
        <f t="shared" si="2"/>
        <v>-10</v>
      </c>
      <c r="J69" s="60">
        <v>0</v>
      </c>
      <c r="K69" s="58">
        <v>150</v>
      </c>
      <c r="L69" s="59">
        <f t="shared" si="3"/>
        <v>-170</v>
      </c>
      <c r="M69" s="60">
        <v>-30</v>
      </c>
      <c r="N69" s="78"/>
      <c r="O69" s="48"/>
    </row>
    <row r="70" spans="1:15" hidden="1" x14ac:dyDescent="0.35">
      <c r="A70" s="61" t="s">
        <v>27</v>
      </c>
      <c r="B70" s="58">
        <v>10</v>
      </c>
      <c r="C70" s="59">
        <f t="shared" si="0"/>
        <v>-10</v>
      </c>
      <c r="D70" s="60">
        <v>0</v>
      </c>
      <c r="E70" s="58">
        <v>70</v>
      </c>
      <c r="F70" s="59">
        <f t="shared" si="1"/>
        <v>-80</v>
      </c>
      <c r="G70" s="60">
        <v>-10</v>
      </c>
      <c r="H70" s="58">
        <v>0</v>
      </c>
      <c r="I70" s="60">
        <f t="shared" si="2"/>
        <v>-10</v>
      </c>
      <c r="J70" s="60">
        <v>0</v>
      </c>
      <c r="K70" s="58">
        <v>80</v>
      </c>
      <c r="L70" s="59">
        <f t="shared" si="3"/>
        <v>-100</v>
      </c>
      <c r="M70" s="60">
        <v>-10</v>
      </c>
      <c r="N70" s="78"/>
      <c r="O70" s="48"/>
    </row>
    <row r="71" spans="1:15" hidden="1" x14ac:dyDescent="0.35">
      <c r="A71" s="61" t="s">
        <v>28</v>
      </c>
      <c r="B71" s="58">
        <v>20</v>
      </c>
      <c r="C71" s="59">
        <f t="shared" si="0"/>
        <v>-70</v>
      </c>
      <c r="D71" s="60">
        <v>-50</v>
      </c>
      <c r="E71" s="58">
        <v>180</v>
      </c>
      <c r="F71" s="59">
        <f t="shared" si="1"/>
        <v>-300</v>
      </c>
      <c r="G71" s="60">
        <v>-120</v>
      </c>
      <c r="H71" s="58">
        <v>10</v>
      </c>
      <c r="I71" s="60">
        <f t="shared" si="2"/>
        <v>-40</v>
      </c>
      <c r="J71" s="60">
        <v>-30</v>
      </c>
      <c r="K71" s="58">
        <v>210</v>
      </c>
      <c r="L71" s="59">
        <f t="shared" si="3"/>
        <v>-410</v>
      </c>
      <c r="M71" s="60">
        <v>-200</v>
      </c>
      <c r="N71" s="78"/>
      <c r="O71" s="48"/>
    </row>
    <row r="72" spans="1:15" hidden="1" x14ac:dyDescent="0.35">
      <c r="A72" s="61" t="s">
        <v>29</v>
      </c>
      <c r="B72" s="58">
        <v>10</v>
      </c>
      <c r="C72" s="59">
        <f t="shared" si="0"/>
        <v>-20</v>
      </c>
      <c r="D72" s="60">
        <v>-10</v>
      </c>
      <c r="E72" s="58">
        <v>230</v>
      </c>
      <c r="F72" s="59">
        <f t="shared" si="1"/>
        <v>-280</v>
      </c>
      <c r="G72" s="60">
        <v>-50</v>
      </c>
      <c r="H72" s="58">
        <v>0</v>
      </c>
      <c r="I72" s="60">
        <f t="shared" si="2"/>
        <v>-10</v>
      </c>
      <c r="J72" s="60">
        <v>-10</v>
      </c>
      <c r="K72" s="58">
        <v>250</v>
      </c>
      <c r="L72" s="59">
        <f t="shared" si="3"/>
        <v>-310</v>
      </c>
      <c r="M72" s="60">
        <v>-70</v>
      </c>
      <c r="N72" s="78"/>
      <c r="O72" s="48"/>
    </row>
    <row r="73" spans="1:15" hidden="1" x14ac:dyDescent="0.35">
      <c r="A73" s="61" t="s">
        <v>30</v>
      </c>
      <c r="B73" s="58">
        <v>100</v>
      </c>
      <c r="C73" s="59">
        <f t="shared" si="0"/>
        <v>-310</v>
      </c>
      <c r="D73" s="60">
        <v>-210</v>
      </c>
      <c r="E73" s="58">
        <v>530</v>
      </c>
      <c r="F73" s="59">
        <f t="shared" si="1"/>
        <v>-1060</v>
      </c>
      <c r="G73" s="60">
        <v>-520</v>
      </c>
      <c r="H73" s="58">
        <v>40</v>
      </c>
      <c r="I73" s="60">
        <f t="shared" si="2"/>
        <v>-170</v>
      </c>
      <c r="J73" s="60">
        <v>-130</v>
      </c>
      <c r="K73" s="58">
        <v>670</v>
      </c>
      <c r="L73" s="59">
        <f t="shared" si="3"/>
        <v>-1530</v>
      </c>
      <c r="M73" s="60">
        <v>-870</v>
      </c>
      <c r="N73" s="78"/>
      <c r="O73" s="48"/>
    </row>
    <row r="74" spans="1:15" hidden="1" x14ac:dyDescent="0.35">
      <c r="A74" s="61" t="s">
        <v>31</v>
      </c>
      <c r="B74" s="58">
        <v>10</v>
      </c>
      <c r="C74" s="59">
        <f t="shared" si="0"/>
        <v>-30</v>
      </c>
      <c r="D74" s="60">
        <v>-20</v>
      </c>
      <c r="E74" s="58">
        <v>80</v>
      </c>
      <c r="F74" s="59">
        <f t="shared" si="1"/>
        <v>-120</v>
      </c>
      <c r="G74" s="60">
        <v>-40</v>
      </c>
      <c r="H74" s="58">
        <v>0</v>
      </c>
      <c r="I74" s="60">
        <f t="shared" si="2"/>
        <v>-10</v>
      </c>
      <c r="J74" s="60">
        <v>-10</v>
      </c>
      <c r="K74" s="58">
        <v>90</v>
      </c>
      <c r="L74" s="59">
        <f t="shared" si="3"/>
        <v>-160</v>
      </c>
      <c r="M74" s="60">
        <v>-60</v>
      </c>
      <c r="N74" s="78"/>
      <c r="O74" s="48"/>
    </row>
    <row r="75" spans="1:15" hidden="1" x14ac:dyDescent="0.35">
      <c r="A75" s="61" t="s">
        <v>32</v>
      </c>
      <c r="B75" s="58">
        <v>50</v>
      </c>
      <c r="C75" s="59">
        <f t="shared" si="0"/>
        <v>-90</v>
      </c>
      <c r="D75" s="60">
        <v>-50</v>
      </c>
      <c r="E75" s="58">
        <v>250</v>
      </c>
      <c r="F75" s="59">
        <f t="shared" si="1"/>
        <v>-390</v>
      </c>
      <c r="G75" s="60">
        <v>-150</v>
      </c>
      <c r="H75" s="58">
        <v>10</v>
      </c>
      <c r="I75" s="60">
        <f t="shared" si="2"/>
        <v>-50</v>
      </c>
      <c r="J75" s="60">
        <v>-30</v>
      </c>
      <c r="K75" s="58">
        <v>310</v>
      </c>
      <c r="L75" s="59">
        <f t="shared" si="3"/>
        <v>-540</v>
      </c>
      <c r="M75" s="60">
        <v>-230</v>
      </c>
      <c r="N75" s="78"/>
      <c r="O75" s="48"/>
    </row>
    <row r="76" spans="1:15" hidden="1" x14ac:dyDescent="0.35">
      <c r="A76" s="61" t="s">
        <v>33</v>
      </c>
      <c r="B76" s="58">
        <v>20</v>
      </c>
      <c r="C76" s="59">
        <f t="shared" si="0"/>
        <v>-20</v>
      </c>
      <c r="D76" s="60">
        <v>0</v>
      </c>
      <c r="E76" s="58">
        <v>150</v>
      </c>
      <c r="F76" s="59">
        <f t="shared" si="1"/>
        <v>-190</v>
      </c>
      <c r="G76" s="60">
        <v>-30</v>
      </c>
      <c r="H76" s="58">
        <v>10</v>
      </c>
      <c r="I76" s="60">
        <f t="shared" si="2"/>
        <v>-10</v>
      </c>
      <c r="J76" s="60">
        <v>0</v>
      </c>
      <c r="K76" s="58">
        <v>180</v>
      </c>
      <c r="L76" s="59">
        <f t="shared" si="3"/>
        <v>-220</v>
      </c>
      <c r="M76" s="60">
        <v>-40</v>
      </c>
      <c r="N76" s="78"/>
      <c r="O76" s="48"/>
    </row>
    <row r="77" spans="1:15" hidden="1" x14ac:dyDescent="0.35">
      <c r="A77" s="61" t="s">
        <v>34</v>
      </c>
      <c r="B77" s="58">
        <v>10</v>
      </c>
      <c r="C77" s="59">
        <f t="shared" si="0"/>
        <v>-60</v>
      </c>
      <c r="D77" s="60">
        <v>-50</v>
      </c>
      <c r="E77" s="58">
        <v>150</v>
      </c>
      <c r="F77" s="59">
        <f t="shared" si="1"/>
        <v>-240</v>
      </c>
      <c r="G77" s="60">
        <v>-90</v>
      </c>
      <c r="H77" s="58">
        <v>10</v>
      </c>
      <c r="I77" s="60">
        <f t="shared" si="2"/>
        <v>-30</v>
      </c>
      <c r="J77" s="60">
        <v>-20</v>
      </c>
      <c r="K77" s="58">
        <v>170</v>
      </c>
      <c r="L77" s="59">
        <f t="shared" si="3"/>
        <v>-330</v>
      </c>
      <c r="M77" s="60">
        <v>-160</v>
      </c>
      <c r="N77" s="78"/>
      <c r="O77" s="48"/>
    </row>
    <row r="78" spans="1:15" hidden="1" x14ac:dyDescent="0.35">
      <c r="A78" s="61" t="s">
        <v>35</v>
      </c>
      <c r="B78" s="58">
        <v>40</v>
      </c>
      <c r="C78" s="59">
        <f t="shared" si="0"/>
        <v>-60</v>
      </c>
      <c r="D78" s="60">
        <v>-20</v>
      </c>
      <c r="E78" s="58">
        <v>190</v>
      </c>
      <c r="F78" s="59">
        <f t="shared" si="1"/>
        <v>-240</v>
      </c>
      <c r="G78" s="60">
        <v>-60</v>
      </c>
      <c r="H78" s="58">
        <v>10</v>
      </c>
      <c r="I78" s="60">
        <f t="shared" si="2"/>
        <v>-30</v>
      </c>
      <c r="J78" s="60">
        <v>-20</v>
      </c>
      <c r="K78" s="58">
        <v>240</v>
      </c>
      <c r="L78" s="59">
        <f t="shared" si="3"/>
        <v>-330</v>
      </c>
      <c r="M78" s="60">
        <v>-90</v>
      </c>
      <c r="N78" s="78"/>
      <c r="O78" s="48"/>
    </row>
    <row r="79" spans="1:15" hidden="1" x14ac:dyDescent="0.35">
      <c r="A79" s="61" t="s">
        <v>37</v>
      </c>
      <c r="B79" s="58">
        <v>120</v>
      </c>
      <c r="C79" s="59">
        <f t="shared" si="0"/>
        <v>-110</v>
      </c>
      <c r="D79" s="60">
        <v>10</v>
      </c>
      <c r="E79" s="58">
        <v>690</v>
      </c>
      <c r="F79" s="59">
        <f t="shared" si="1"/>
        <v>-660</v>
      </c>
      <c r="G79" s="60">
        <v>30</v>
      </c>
      <c r="H79" s="58">
        <v>20</v>
      </c>
      <c r="I79" s="60">
        <f t="shared" si="2"/>
        <v>-10</v>
      </c>
      <c r="J79" s="60">
        <v>10</v>
      </c>
      <c r="K79" s="58">
        <v>830</v>
      </c>
      <c r="L79" s="59">
        <f t="shared" si="3"/>
        <v>-780</v>
      </c>
      <c r="M79" s="60">
        <v>50</v>
      </c>
      <c r="N79" s="78"/>
      <c r="O79" s="48"/>
    </row>
    <row r="80" spans="1:15" hidden="1" x14ac:dyDescent="0.35">
      <c r="A80" s="61" t="s">
        <v>38</v>
      </c>
      <c r="B80" s="58">
        <v>150</v>
      </c>
      <c r="C80" s="59">
        <f t="shared" si="0"/>
        <v>-230</v>
      </c>
      <c r="D80" s="60">
        <v>-80</v>
      </c>
      <c r="E80" s="58">
        <v>670</v>
      </c>
      <c r="F80" s="59">
        <f t="shared" si="1"/>
        <v>-980</v>
      </c>
      <c r="G80" s="60">
        <v>-310</v>
      </c>
      <c r="H80" s="58">
        <v>10</v>
      </c>
      <c r="I80" s="60">
        <f t="shared" si="2"/>
        <v>-70</v>
      </c>
      <c r="J80" s="60">
        <v>-60</v>
      </c>
      <c r="K80" s="58">
        <v>830</v>
      </c>
      <c r="L80" s="59">
        <f t="shared" si="3"/>
        <v>-1280</v>
      </c>
      <c r="M80" s="60">
        <v>-440</v>
      </c>
      <c r="N80" s="78"/>
      <c r="O80" s="48"/>
    </row>
    <row r="81" spans="1:15" hidden="1" x14ac:dyDescent="0.35">
      <c r="A81" s="61" t="s">
        <v>39</v>
      </c>
      <c r="B81" s="58">
        <v>630</v>
      </c>
      <c r="C81" s="59">
        <f t="shared" si="0"/>
        <v>-790</v>
      </c>
      <c r="D81" s="60">
        <v>-160</v>
      </c>
      <c r="E81" s="58">
        <v>2120</v>
      </c>
      <c r="F81" s="59">
        <f t="shared" si="1"/>
        <v>-2930</v>
      </c>
      <c r="G81" s="60">
        <v>-810</v>
      </c>
      <c r="H81" s="58">
        <v>100</v>
      </c>
      <c r="I81" s="60">
        <f t="shared" si="2"/>
        <v>-170</v>
      </c>
      <c r="J81" s="60">
        <v>-70</v>
      </c>
      <c r="K81" s="58">
        <v>2840</v>
      </c>
      <c r="L81" s="59">
        <f t="shared" si="3"/>
        <v>-3890</v>
      </c>
      <c r="M81" s="60">
        <v>-1050</v>
      </c>
      <c r="N81" s="78"/>
      <c r="O81" s="48"/>
    </row>
    <row r="82" spans="1:15" hidden="1" x14ac:dyDescent="0.35">
      <c r="A82" s="61" t="s">
        <v>40</v>
      </c>
      <c r="B82" s="58">
        <v>430</v>
      </c>
      <c r="C82" s="59">
        <f t="shared" si="0"/>
        <v>-1010</v>
      </c>
      <c r="D82" s="60">
        <v>-590</v>
      </c>
      <c r="E82" s="58">
        <v>1880</v>
      </c>
      <c r="F82" s="59">
        <f t="shared" si="1"/>
        <v>-2920</v>
      </c>
      <c r="G82" s="60">
        <v>-1040</v>
      </c>
      <c r="H82" s="58">
        <v>180</v>
      </c>
      <c r="I82" s="60">
        <f t="shared" si="2"/>
        <v>-240</v>
      </c>
      <c r="J82" s="60">
        <v>-60</v>
      </c>
      <c r="K82" s="58">
        <v>2490</v>
      </c>
      <c r="L82" s="59">
        <f t="shared" si="3"/>
        <v>-4170</v>
      </c>
      <c r="M82" s="60">
        <v>-1680</v>
      </c>
      <c r="N82" s="78"/>
      <c r="O82" s="48"/>
    </row>
    <row r="83" spans="1:15" hidden="1" x14ac:dyDescent="0.35">
      <c r="A83" s="61" t="s">
        <v>41</v>
      </c>
      <c r="B83" s="58">
        <v>260</v>
      </c>
      <c r="C83" s="59">
        <f t="shared" si="0"/>
        <v>-330</v>
      </c>
      <c r="D83" s="60">
        <v>-70</v>
      </c>
      <c r="E83" s="58">
        <v>900</v>
      </c>
      <c r="F83" s="59">
        <f t="shared" si="1"/>
        <v>-1110</v>
      </c>
      <c r="G83" s="60">
        <v>-220</v>
      </c>
      <c r="H83" s="58">
        <v>60</v>
      </c>
      <c r="I83" s="60">
        <f t="shared" si="2"/>
        <v>-100</v>
      </c>
      <c r="J83" s="60">
        <v>-40</v>
      </c>
      <c r="K83" s="58">
        <v>1210</v>
      </c>
      <c r="L83" s="59">
        <f t="shared" si="3"/>
        <v>-1540</v>
      </c>
      <c r="M83" s="60">
        <v>-330</v>
      </c>
      <c r="N83" s="78"/>
      <c r="O83" s="48"/>
    </row>
    <row r="84" spans="1:15" hidden="1" x14ac:dyDescent="0.35">
      <c r="A84" s="61" t="s">
        <v>42</v>
      </c>
      <c r="B84" s="58">
        <v>90</v>
      </c>
      <c r="C84" s="59">
        <f t="shared" si="0"/>
        <v>-130</v>
      </c>
      <c r="D84" s="60">
        <v>-30</v>
      </c>
      <c r="E84" s="58">
        <v>510</v>
      </c>
      <c r="F84" s="59">
        <f t="shared" si="1"/>
        <v>-560</v>
      </c>
      <c r="G84" s="60">
        <v>-60</v>
      </c>
      <c r="H84" s="58">
        <v>10</v>
      </c>
      <c r="I84" s="60">
        <f t="shared" si="2"/>
        <v>-20</v>
      </c>
      <c r="J84" s="60">
        <v>-20</v>
      </c>
      <c r="K84" s="58">
        <v>610</v>
      </c>
      <c r="L84" s="59">
        <f t="shared" si="3"/>
        <v>-710</v>
      </c>
      <c r="M84" s="60">
        <v>-100</v>
      </c>
      <c r="N84" s="78"/>
      <c r="O84" s="48"/>
    </row>
    <row r="85" spans="1:15" hidden="1" x14ac:dyDescent="0.35">
      <c r="A85" s="61" t="s">
        <v>43</v>
      </c>
      <c r="B85" s="58">
        <v>160</v>
      </c>
      <c r="C85" s="59">
        <f t="shared" si="0"/>
        <v>-180</v>
      </c>
      <c r="D85" s="60">
        <v>-20</v>
      </c>
      <c r="E85" s="58">
        <v>1790</v>
      </c>
      <c r="F85" s="59">
        <f t="shared" si="1"/>
        <v>-1610</v>
      </c>
      <c r="G85" s="60">
        <v>180</v>
      </c>
      <c r="H85" s="58">
        <v>20</v>
      </c>
      <c r="I85" s="60">
        <f t="shared" si="2"/>
        <v>-60</v>
      </c>
      <c r="J85" s="60">
        <v>-40</v>
      </c>
      <c r="K85" s="58">
        <v>1970</v>
      </c>
      <c r="L85" s="59">
        <f t="shared" si="3"/>
        <v>-1840</v>
      </c>
      <c r="M85" s="60">
        <v>130</v>
      </c>
      <c r="N85" s="78"/>
      <c r="O85" s="48"/>
    </row>
    <row r="86" spans="1:15" hidden="1" x14ac:dyDescent="0.35">
      <c r="A86" s="61" t="s">
        <v>44</v>
      </c>
      <c r="B86" s="58">
        <v>260</v>
      </c>
      <c r="C86" s="59">
        <f t="shared" si="0"/>
        <v>-360</v>
      </c>
      <c r="D86" s="60">
        <v>-90</v>
      </c>
      <c r="E86" s="58">
        <v>2860</v>
      </c>
      <c r="F86" s="59">
        <f t="shared" si="1"/>
        <v>-2850</v>
      </c>
      <c r="G86" s="60">
        <v>0</v>
      </c>
      <c r="H86" s="58">
        <v>30</v>
      </c>
      <c r="I86" s="60">
        <f t="shared" si="2"/>
        <v>-80</v>
      </c>
      <c r="J86" s="60">
        <v>-50</v>
      </c>
      <c r="K86" s="58">
        <v>3160</v>
      </c>
      <c r="L86" s="59">
        <f t="shared" si="3"/>
        <v>-3290</v>
      </c>
      <c r="M86" s="60">
        <v>-140</v>
      </c>
      <c r="N86" s="78"/>
      <c r="O86" s="48"/>
    </row>
    <row r="87" spans="1:15" hidden="1" x14ac:dyDescent="0.35">
      <c r="A87" s="61" t="s">
        <v>45</v>
      </c>
      <c r="B87" s="58">
        <v>640</v>
      </c>
      <c r="C87" s="59">
        <f t="shared" si="0"/>
        <v>-540</v>
      </c>
      <c r="D87" s="60">
        <v>100</v>
      </c>
      <c r="E87" s="58">
        <v>3660</v>
      </c>
      <c r="F87" s="59">
        <f t="shared" si="1"/>
        <v>-4080</v>
      </c>
      <c r="G87" s="60">
        <v>-420</v>
      </c>
      <c r="H87" s="58">
        <v>60</v>
      </c>
      <c r="I87" s="60">
        <f t="shared" si="2"/>
        <v>-50</v>
      </c>
      <c r="J87" s="60">
        <v>10</v>
      </c>
      <c r="K87" s="58">
        <v>4360</v>
      </c>
      <c r="L87" s="59">
        <f t="shared" si="3"/>
        <v>-4670</v>
      </c>
      <c r="M87" s="60">
        <v>-310</v>
      </c>
      <c r="N87" s="78"/>
      <c r="O87" s="48"/>
    </row>
    <row r="88" spans="1:15" hidden="1" x14ac:dyDescent="0.35">
      <c r="A88" s="61" t="s">
        <v>46</v>
      </c>
      <c r="B88" s="58">
        <v>90</v>
      </c>
      <c r="C88" s="59">
        <f t="shared" si="0"/>
        <v>-70</v>
      </c>
      <c r="D88" s="60">
        <v>20</v>
      </c>
      <c r="E88" s="58">
        <v>490</v>
      </c>
      <c r="F88" s="59">
        <f t="shared" si="1"/>
        <v>-420</v>
      </c>
      <c r="G88" s="60">
        <v>70</v>
      </c>
      <c r="H88" s="58">
        <v>10</v>
      </c>
      <c r="I88" s="60">
        <f t="shared" si="2"/>
        <v>-30</v>
      </c>
      <c r="J88" s="60">
        <v>-10</v>
      </c>
      <c r="K88" s="58">
        <v>590</v>
      </c>
      <c r="L88" s="59">
        <f t="shared" si="3"/>
        <v>-520</v>
      </c>
      <c r="M88" s="60">
        <v>70</v>
      </c>
      <c r="N88" s="78"/>
      <c r="O88" s="48"/>
    </row>
    <row r="89" spans="1:15" hidden="1" x14ac:dyDescent="0.35">
      <c r="A89" s="61" t="s">
        <v>47</v>
      </c>
      <c r="B89" s="58">
        <v>360</v>
      </c>
      <c r="C89" s="59">
        <f t="shared" si="0"/>
        <v>-320</v>
      </c>
      <c r="D89" s="60">
        <v>40</v>
      </c>
      <c r="E89" s="58">
        <v>2150</v>
      </c>
      <c r="F89" s="59">
        <f t="shared" si="1"/>
        <v>-2080</v>
      </c>
      <c r="G89" s="60">
        <v>70</v>
      </c>
      <c r="H89" s="58">
        <v>40</v>
      </c>
      <c r="I89" s="60">
        <f t="shared" si="2"/>
        <v>-60</v>
      </c>
      <c r="J89" s="60">
        <v>-20</v>
      </c>
      <c r="K89" s="58">
        <v>2550</v>
      </c>
      <c r="L89" s="59">
        <f t="shared" si="3"/>
        <v>-2460</v>
      </c>
      <c r="M89" s="60">
        <v>90</v>
      </c>
      <c r="N89" s="78"/>
      <c r="O89" s="48"/>
    </row>
    <row r="90" spans="1:15" hidden="1" x14ac:dyDescent="0.35">
      <c r="A90" s="61" t="s">
        <v>48</v>
      </c>
      <c r="B90" s="58">
        <v>310</v>
      </c>
      <c r="C90" s="59">
        <f t="shared" si="0"/>
        <v>-320</v>
      </c>
      <c r="D90" s="60">
        <v>-10</v>
      </c>
      <c r="E90" s="58">
        <v>2950</v>
      </c>
      <c r="F90" s="59">
        <f t="shared" si="1"/>
        <v>-2860</v>
      </c>
      <c r="G90" s="60">
        <v>90</v>
      </c>
      <c r="H90" s="58">
        <v>50</v>
      </c>
      <c r="I90" s="60">
        <f t="shared" si="2"/>
        <v>-100</v>
      </c>
      <c r="J90" s="60">
        <v>-60</v>
      </c>
      <c r="K90" s="58">
        <v>3310</v>
      </c>
      <c r="L90" s="59">
        <f t="shared" si="3"/>
        <v>-3280</v>
      </c>
      <c r="M90" s="60">
        <v>30</v>
      </c>
      <c r="N90" s="78"/>
      <c r="O90" s="48"/>
    </row>
    <row r="91" spans="1:15" hidden="1" x14ac:dyDescent="0.35">
      <c r="A91" s="61" t="s">
        <v>49</v>
      </c>
      <c r="B91" s="58">
        <v>260</v>
      </c>
      <c r="C91" s="59">
        <f t="shared" si="0"/>
        <v>-460</v>
      </c>
      <c r="D91" s="60">
        <v>-210</v>
      </c>
      <c r="E91" s="58">
        <v>2220</v>
      </c>
      <c r="F91" s="59">
        <f t="shared" si="1"/>
        <v>-2420</v>
      </c>
      <c r="G91" s="60">
        <v>-200</v>
      </c>
      <c r="H91" s="58">
        <v>60</v>
      </c>
      <c r="I91" s="60">
        <f t="shared" si="2"/>
        <v>-180</v>
      </c>
      <c r="J91" s="60">
        <v>-120</v>
      </c>
      <c r="K91" s="58">
        <v>2530</v>
      </c>
      <c r="L91" s="59">
        <f t="shared" si="3"/>
        <v>-3060</v>
      </c>
      <c r="M91" s="60">
        <v>-530</v>
      </c>
      <c r="N91" s="78"/>
      <c r="O91" s="48"/>
    </row>
    <row r="92" spans="1:15" hidden="1" x14ac:dyDescent="0.35">
      <c r="A92" s="61" t="s">
        <v>50</v>
      </c>
      <c r="B92" s="58">
        <v>110</v>
      </c>
      <c r="C92" s="59">
        <f t="shared" si="0"/>
        <v>-200</v>
      </c>
      <c r="D92" s="60">
        <v>-90</v>
      </c>
      <c r="E92" s="58">
        <v>1030</v>
      </c>
      <c r="F92" s="59">
        <f t="shared" si="1"/>
        <v>-1110</v>
      </c>
      <c r="G92" s="60">
        <v>-80</v>
      </c>
      <c r="H92" s="58">
        <v>40</v>
      </c>
      <c r="I92" s="60">
        <f t="shared" si="2"/>
        <v>-80</v>
      </c>
      <c r="J92" s="60">
        <v>-30</v>
      </c>
      <c r="K92" s="58">
        <v>1180</v>
      </c>
      <c r="L92" s="59">
        <f t="shared" si="3"/>
        <v>-1380</v>
      </c>
      <c r="M92" s="60">
        <v>-200</v>
      </c>
      <c r="N92" s="78"/>
      <c r="O92" s="48"/>
    </row>
    <row r="93" spans="1:15" hidden="1" x14ac:dyDescent="0.35">
      <c r="A93" s="61" t="s">
        <v>51</v>
      </c>
      <c r="B93" s="58">
        <v>270</v>
      </c>
      <c r="C93" s="59">
        <f t="shared" si="0"/>
        <v>-250</v>
      </c>
      <c r="D93" s="60">
        <v>20</v>
      </c>
      <c r="E93" s="58">
        <v>1810</v>
      </c>
      <c r="F93" s="59">
        <f t="shared" si="1"/>
        <v>-1740</v>
      </c>
      <c r="G93" s="60">
        <v>60</v>
      </c>
      <c r="H93" s="58">
        <v>40</v>
      </c>
      <c r="I93" s="60">
        <f t="shared" si="2"/>
        <v>-40</v>
      </c>
      <c r="J93" s="60">
        <v>0</v>
      </c>
      <c r="K93" s="58">
        <v>2120</v>
      </c>
      <c r="L93" s="59">
        <f t="shared" si="3"/>
        <v>-2030</v>
      </c>
      <c r="M93" s="60">
        <v>90</v>
      </c>
      <c r="N93" s="78"/>
      <c r="O93" s="48"/>
    </row>
    <row r="94" spans="1:15" hidden="1" x14ac:dyDescent="0.35">
      <c r="A94" s="61" t="s">
        <v>52</v>
      </c>
      <c r="B94" s="58">
        <v>20</v>
      </c>
      <c r="C94" s="59">
        <f t="shared" si="0"/>
        <v>-40</v>
      </c>
      <c r="D94" s="60">
        <v>-10</v>
      </c>
      <c r="E94" s="58">
        <v>120</v>
      </c>
      <c r="F94" s="59">
        <f t="shared" si="1"/>
        <v>-150</v>
      </c>
      <c r="G94" s="60">
        <v>-30</v>
      </c>
      <c r="H94" s="58">
        <v>0</v>
      </c>
      <c r="I94" s="60">
        <f t="shared" si="2"/>
        <v>-10</v>
      </c>
      <c r="J94" s="60">
        <v>-10</v>
      </c>
      <c r="K94" s="58">
        <v>150</v>
      </c>
      <c r="L94" s="59">
        <f t="shared" si="3"/>
        <v>-210</v>
      </c>
      <c r="M94" s="60">
        <v>-60</v>
      </c>
      <c r="N94" s="78"/>
      <c r="O94" s="48"/>
    </row>
    <row r="95" spans="1:15" hidden="1" x14ac:dyDescent="0.35">
      <c r="A95" s="61" t="s">
        <v>53</v>
      </c>
      <c r="B95" s="80">
        <v>100</v>
      </c>
      <c r="C95" s="59">
        <f t="shared" si="0"/>
        <v>-80</v>
      </c>
      <c r="D95" s="81">
        <v>20</v>
      </c>
      <c r="E95" s="80">
        <v>390</v>
      </c>
      <c r="F95" s="59">
        <f t="shared" si="1"/>
        <v>-500</v>
      </c>
      <c r="G95" s="81">
        <v>-110</v>
      </c>
      <c r="H95" s="80">
        <v>10</v>
      </c>
      <c r="I95" s="60">
        <f t="shared" si="2"/>
        <v>-30</v>
      </c>
      <c r="J95" s="81">
        <v>-20</v>
      </c>
      <c r="K95" s="80">
        <v>500</v>
      </c>
      <c r="L95" s="59">
        <f t="shared" si="3"/>
        <v>-620</v>
      </c>
      <c r="M95" s="81">
        <v>-110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56</v>
      </c>
      <c r="B1" s="1"/>
      <c r="C1" s="1"/>
      <c r="D1" s="1"/>
      <c r="E1" s="1"/>
      <c r="F1" s="1"/>
      <c r="G1" s="1"/>
      <c r="I1" s="1"/>
      <c r="J1" s="1"/>
      <c r="K1" s="1"/>
      <c r="L1" s="1"/>
      <c r="M1" s="1"/>
      <c r="N1" s="1"/>
    </row>
    <row r="2" spans="1:15" ht="10.5" customHeight="1" thickBot="1" x14ac:dyDescent="0.5">
      <c r="A2" s="5"/>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20</v>
      </c>
      <c r="D5" s="60">
        <v>-10</v>
      </c>
      <c r="E5" s="58">
        <v>130</v>
      </c>
      <c r="F5" s="59">
        <v>140</v>
      </c>
      <c r="G5" s="60">
        <v>0</v>
      </c>
      <c r="H5" s="58">
        <v>0</v>
      </c>
      <c r="I5" s="59">
        <v>20</v>
      </c>
      <c r="J5" s="60">
        <v>-20</v>
      </c>
      <c r="K5" s="58">
        <v>150</v>
      </c>
      <c r="L5" s="59">
        <v>180</v>
      </c>
      <c r="M5" s="60">
        <v>-30</v>
      </c>
      <c r="N5" s="78"/>
    </row>
    <row r="6" spans="1:15" s="61" customFormat="1" ht="11.15" customHeight="1" x14ac:dyDescent="0.25">
      <c r="A6" s="62" t="s">
        <v>14</v>
      </c>
      <c r="B6" s="58">
        <v>20</v>
      </c>
      <c r="C6" s="59">
        <v>20</v>
      </c>
      <c r="D6" s="60">
        <v>0</v>
      </c>
      <c r="E6" s="58">
        <v>180</v>
      </c>
      <c r="F6" s="59">
        <v>160</v>
      </c>
      <c r="G6" s="60">
        <v>30</v>
      </c>
      <c r="H6" s="58">
        <v>0</v>
      </c>
      <c r="I6" s="59">
        <v>20</v>
      </c>
      <c r="J6" s="60">
        <v>-10</v>
      </c>
      <c r="K6" s="58">
        <v>200</v>
      </c>
      <c r="L6" s="59">
        <v>190</v>
      </c>
      <c r="M6" s="60">
        <v>10</v>
      </c>
      <c r="N6" s="78"/>
    </row>
    <row r="7" spans="1:15" s="61" customFormat="1" ht="11.15" customHeight="1" x14ac:dyDescent="0.25">
      <c r="A7" s="62" t="s">
        <v>15</v>
      </c>
      <c r="B7" s="58">
        <v>50</v>
      </c>
      <c r="C7" s="59">
        <v>50</v>
      </c>
      <c r="D7" s="60">
        <v>0</v>
      </c>
      <c r="E7" s="58">
        <v>230</v>
      </c>
      <c r="F7" s="59">
        <v>210</v>
      </c>
      <c r="G7" s="60">
        <v>20</v>
      </c>
      <c r="H7" s="58">
        <v>0</v>
      </c>
      <c r="I7" s="59">
        <v>10</v>
      </c>
      <c r="J7" s="60">
        <v>0</v>
      </c>
      <c r="K7" s="58">
        <v>280</v>
      </c>
      <c r="L7" s="59">
        <v>260</v>
      </c>
      <c r="M7" s="60">
        <v>10</v>
      </c>
      <c r="N7" s="78"/>
    </row>
    <row r="8" spans="1:15" s="61" customFormat="1" ht="11.15" customHeight="1" x14ac:dyDescent="0.25">
      <c r="A8" s="62" t="s">
        <v>16</v>
      </c>
      <c r="B8" s="58">
        <v>30</v>
      </c>
      <c r="C8" s="59">
        <v>30</v>
      </c>
      <c r="D8" s="60">
        <v>-10</v>
      </c>
      <c r="E8" s="58">
        <v>210</v>
      </c>
      <c r="F8" s="59">
        <v>250</v>
      </c>
      <c r="G8" s="60">
        <v>-40</v>
      </c>
      <c r="H8" s="58">
        <v>10</v>
      </c>
      <c r="I8" s="59">
        <v>40</v>
      </c>
      <c r="J8" s="60">
        <v>-30</v>
      </c>
      <c r="K8" s="58">
        <v>250</v>
      </c>
      <c r="L8" s="59">
        <v>320</v>
      </c>
      <c r="M8" s="60">
        <v>-80</v>
      </c>
      <c r="N8" s="78"/>
    </row>
    <row r="9" spans="1:15" s="61" customFormat="1" ht="11.15" customHeight="1" x14ac:dyDescent="0.25">
      <c r="A9" s="62" t="s">
        <v>17</v>
      </c>
      <c r="B9" s="58">
        <v>10</v>
      </c>
      <c r="C9" s="59">
        <v>40</v>
      </c>
      <c r="D9" s="60">
        <v>-20</v>
      </c>
      <c r="E9" s="58">
        <v>100</v>
      </c>
      <c r="F9" s="59">
        <v>140</v>
      </c>
      <c r="G9" s="60">
        <v>-40</v>
      </c>
      <c r="H9" s="58">
        <v>10</v>
      </c>
      <c r="I9" s="59">
        <v>20</v>
      </c>
      <c r="J9" s="60">
        <v>-10</v>
      </c>
      <c r="K9" s="58">
        <v>120</v>
      </c>
      <c r="L9" s="59">
        <v>190</v>
      </c>
      <c r="M9" s="60">
        <v>-70</v>
      </c>
      <c r="N9" s="78"/>
    </row>
    <row r="10" spans="1:15" s="61" customFormat="1" ht="11.15" customHeight="1" x14ac:dyDescent="0.25">
      <c r="A10" s="62" t="s">
        <v>18</v>
      </c>
      <c r="B10" s="58">
        <v>10</v>
      </c>
      <c r="C10" s="59">
        <v>40</v>
      </c>
      <c r="D10" s="60">
        <v>-30</v>
      </c>
      <c r="E10" s="58">
        <v>90</v>
      </c>
      <c r="F10" s="59">
        <v>180</v>
      </c>
      <c r="G10" s="60">
        <v>-80</v>
      </c>
      <c r="H10" s="58">
        <v>0</v>
      </c>
      <c r="I10" s="59">
        <v>20</v>
      </c>
      <c r="J10" s="60">
        <v>-20</v>
      </c>
      <c r="K10" s="58">
        <v>110</v>
      </c>
      <c r="L10" s="59">
        <v>230</v>
      </c>
      <c r="M10" s="60">
        <v>-130</v>
      </c>
      <c r="N10" s="78"/>
    </row>
    <row r="11" spans="1:15" s="61" customFormat="1" ht="11.15" customHeight="1" x14ac:dyDescent="0.25">
      <c r="A11" s="62" t="s">
        <v>19</v>
      </c>
      <c r="B11" s="58">
        <v>50</v>
      </c>
      <c r="C11" s="59">
        <v>130</v>
      </c>
      <c r="D11" s="60">
        <v>-80</v>
      </c>
      <c r="E11" s="58">
        <v>290</v>
      </c>
      <c r="F11" s="59">
        <v>580</v>
      </c>
      <c r="G11" s="60">
        <v>-290</v>
      </c>
      <c r="H11" s="58">
        <v>40</v>
      </c>
      <c r="I11" s="59">
        <v>120</v>
      </c>
      <c r="J11" s="60">
        <v>-80</v>
      </c>
      <c r="K11" s="58">
        <v>380</v>
      </c>
      <c r="L11" s="59">
        <v>830</v>
      </c>
      <c r="M11" s="60">
        <v>-450</v>
      </c>
      <c r="N11" s="78"/>
    </row>
    <row r="12" spans="1:15" s="61" customFormat="1" ht="11.15" customHeight="1" x14ac:dyDescent="0.25">
      <c r="A12" s="62" t="s">
        <v>20</v>
      </c>
      <c r="B12" s="58">
        <v>10</v>
      </c>
      <c r="C12" s="59">
        <v>20</v>
      </c>
      <c r="D12" s="60">
        <v>-10</v>
      </c>
      <c r="E12" s="58">
        <v>110</v>
      </c>
      <c r="F12" s="59">
        <v>130</v>
      </c>
      <c r="G12" s="60">
        <v>-10</v>
      </c>
      <c r="H12" s="58">
        <v>0</v>
      </c>
      <c r="I12" s="59">
        <v>0</v>
      </c>
      <c r="J12" s="60">
        <v>0</v>
      </c>
      <c r="K12" s="58">
        <v>130</v>
      </c>
      <c r="L12" s="59">
        <v>150</v>
      </c>
      <c r="M12" s="60">
        <v>-20</v>
      </c>
      <c r="N12" s="78"/>
    </row>
    <row r="13" spans="1:15" s="61" customFormat="1" ht="11.15" customHeight="1" x14ac:dyDescent="0.25">
      <c r="A13" s="62" t="s">
        <v>21</v>
      </c>
      <c r="B13" s="58">
        <v>10</v>
      </c>
      <c r="C13" s="59">
        <v>30</v>
      </c>
      <c r="D13" s="60">
        <v>-20</v>
      </c>
      <c r="E13" s="58">
        <v>140</v>
      </c>
      <c r="F13" s="59">
        <v>120</v>
      </c>
      <c r="G13" s="60">
        <v>20</v>
      </c>
      <c r="H13" s="58">
        <v>0</v>
      </c>
      <c r="I13" s="59">
        <v>10</v>
      </c>
      <c r="J13" s="60">
        <v>-10</v>
      </c>
      <c r="K13" s="58">
        <v>150</v>
      </c>
      <c r="L13" s="59">
        <v>160</v>
      </c>
      <c r="M13" s="60">
        <v>-10</v>
      </c>
      <c r="N13" s="78"/>
    </row>
    <row r="14" spans="1:15" s="61" customFormat="1" ht="11.15" customHeight="1" x14ac:dyDescent="0.25">
      <c r="A14" s="62" t="s">
        <v>22</v>
      </c>
      <c r="B14" s="58">
        <v>10</v>
      </c>
      <c r="C14" s="59">
        <v>30</v>
      </c>
      <c r="D14" s="60">
        <v>-20</v>
      </c>
      <c r="E14" s="58">
        <v>130</v>
      </c>
      <c r="F14" s="59">
        <v>150</v>
      </c>
      <c r="G14" s="60">
        <v>-20</v>
      </c>
      <c r="H14" s="58">
        <v>0</v>
      </c>
      <c r="I14" s="59">
        <v>10</v>
      </c>
      <c r="J14" s="60">
        <v>-10</v>
      </c>
      <c r="K14" s="58">
        <v>140</v>
      </c>
      <c r="L14" s="59">
        <v>190</v>
      </c>
      <c r="M14" s="60">
        <v>-40</v>
      </c>
      <c r="N14" s="78"/>
    </row>
    <row r="15" spans="1:15" s="61" customFormat="1" ht="11.15" customHeight="1" x14ac:dyDescent="0.25">
      <c r="A15" s="62" t="s">
        <v>23</v>
      </c>
      <c r="B15" s="58">
        <v>0</v>
      </c>
      <c r="C15" s="59">
        <v>0</v>
      </c>
      <c r="D15" s="60">
        <v>0</v>
      </c>
      <c r="E15" s="58">
        <v>40</v>
      </c>
      <c r="F15" s="59">
        <v>30</v>
      </c>
      <c r="G15" s="60">
        <v>10</v>
      </c>
      <c r="H15" s="58">
        <v>0</v>
      </c>
      <c r="I15" s="59">
        <v>0</v>
      </c>
      <c r="J15" s="60">
        <v>0</v>
      </c>
      <c r="K15" s="58">
        <v>40</v>
      </c>
      <c r="L15" s="59">
        <v>40</v>
      </c>
      <c r="M15" s="60">
        <v>0</v>
      </c>
      <c r="N15" s="78"/>
    </row>
    <row r="16" spans="1:15" s="61" customFormat="1" ht="11.15" customHeight="1" x14ac:dyDescent="0.25">
      <c r="A16" s="62" t="s">
        <v>24</v>
      </c>
      <c r="B16" s="58">
        <v>40</v>
      </c>
      <c r="C16" s="59">
        <v>110</v>
      </c>
      <c r="D16" s="60">
        <v>-70</v>
      </c>
      <c r="E16" s="58">
        <v>180</v>
      </c>
      <c r="F16" s="59">
        <v>420</v>
      </c>
      <c r="G16" s="60">
        <v>-240</v>
      </c>
      <c r="H16" s="58">
        <v>10</v>
      </c>
      <c r="I16" s="59">
        <v>60</v>
      </c>
      <c r="J16" s="60">
        <v>-50</v>
      </c>
      <c r="K16" s="58">
        <v>230</v>
      </c>
      <c r="L16" s="59">
        <v>590</v>
      </c>
      <c r="M16" s="60">
        <v>-350</v>
      </c>
      <c r="N16" s="78"/>
    </row>
    <row r="17" spans="1:14" s="61" customFormat="1" ht="11.15" customHeight="1" x14ac:dyDescent="0.25">
      <c r="A17" s="62" t="s">
        <v>25</v>
      </c>
      <c r="B17" s="58">
        <v>30</v>
      </c>
      <c r="C17" s="59">
        <v>130</v>
      </c>
      <c r="D17" s="60">
        <v>-90</v>
      </c>
      <c r="E17" s="58">
        <v>220</v>
      </c>
      <c r="F17" s="59">
        <v>440</v>
      </c>
      <c r="G17" s="60">
        <v>-230</v>
      </c>
      <c r="H17" s="58">
        <v>10</v>
      </c>
      <c r="I17" s="59">
        <v>40</v>
      </c>
      <c r="J17" s="60">
        <v>-30</v>
      </c>
      <c r="K17" s="58">
        <v>260</v>
      </c>
      <c r="L17" s="59">
        <v>600</v>
      </c>
      <c r="M17" s="60">
        <v>-340</v>
      </c>
      <c r="N17" s="78"/>
    </row>
    <row r="18" spans="1:14" s="61" customFormat="1" ht="11.15" customHeight="1" x14ac:dyDescent="0.25">
      <c r="A18" s="62" t="s">
        <v>26</v>
      </c>
      <c r="B18" s="58">
        <v>20</v>
      </c>
      <c r="C18" s="59">
        <v>20</v>
      </c>
      <c r="D18" s="60">
        <v>0</v>
      </c>
      <c r="E18" s="58">
        <v>130</v>
      </c>
      <c r="F18" s="59">
        <v>130</v>
      </c>
      <c r="G18" s="60">
        <v>0</v>
      </c>
      <c r="H18" s="58">
        <v>10</v>
      </c>
      <c r="I18" s="59">
        <v>10</v>
      </c>
      <c r="J18" s="60">
        <v>0</v>
      </c>
      <c r="K18" s="58">
        <v>160</v>
      </c>
      <c r="L18" s="59">
        <v>160</v>
      </c>
      <c r="M18" s="60">
        <v>0</v>
      </c>
      <c r="N18" s="78"/>
    </row>
    <row r="19" spans="1:14" s="61" customFormat="1" ht="11.15" customHeight="1" x14ac:dyDescent="0.25">
      <c r="A19" s="62" t="s">
        <v>27</v>
      </c>
      <c r="B19" s="58">
        <v>0</v>
      </c>
      <c r="C19" s="59">
        <v>20</v>
      </c>
      <c r="D19" s="60">
        <v>-20</v>
      </c>
      <c r="E19" s="58">
        <v>70</v>
      </c>
      <c r="F19" s="59">
        <v>90</v>
      </c>
      <c r="G19" s="60">
        <v>-20</v>
      </c>
      <c r="H19" s="58">
        <v>0</v>
      </c>
      <c r="I19" s="59">
        <v>0</v>
      </c>
      <c r="J19" s="60">
        <v>0</v>
      </c>
      <c r="K19" s="58">
        <v>70</v>
      </c>
      <c r="L19" s="59">
        <v>120</v>
      </c>
      <c r="M19" s="60">
        <v>-50</v>
      </c>
      <c r="N19" s="78"/>
    </row>
    <row r="20" spans="1:14" s="61" customFormat="1" ht="11.15" customHeight="1" x14ac:dyDescent="0.25">
      <c r="A20" s="62" t="s">
        <v>28</v>
      </c>
      <c r="B20" s="58">
        <v>10</v>
      </c>
      <c r="C20" s="59">
        <v>60</v>
      </c>
      <c r="D20" s="60">
        <v>-50</v>
      </c>
      <c r="E20" s="58">
        <v>150</v>
      </c>
      <c r="F20" s="59">
        <v>290</v>
      </c>
      <c r="G20" s="60">
        <v>-140</v>
      </c>
      <c r="H20" s="58">
        <v>10</v>
      </c>
      <c r="I20" s="59">
        <v>50</v>
      </c>
      <c r="J20" s="60">
        <v>-40</v>
      </c>
      <c r="K20" s="58">
        <v>170</v>
      </c>
      <c r="L20" s="59">
        <v>390</v>
      </c>
      <c r="M20" s="60">
        <v>-230</v>
      </c>
      <c r="N20" s="78"/>
    </row>
    <row r="21" spans="1:14" s="61" customFormat="1" ht="11.15" customHeight="1" x14ac:dyDescent="0.25">
      <c r="A21" s="62" t="s">
        <v>29</v>
      </c>
      <c r="B21" s="58">
        <v>0</v>
      </c>
      <c r="C21" s="59">
        <v>30</v>
      </c>
      <c r="D21" s="60">
        <v>-30</v>
      </c>
      <c r="E21" s="58">
        <v>210</v>
      </c>
      <c r="F21" s="59">
        <v>290</v>
      </c>
      <c r="G21" s="60">
        <v>-80</v>
      </c>
      <c r="H21" s="58">
        <v>0</v>
      </c>
      <c r="I21" s="59">
        <v>20</v>
      </c>
      <c r="J21" s="60">
        <v>-20</v>
      </c>
      <c r="K21" s="58">
        <v>220</v>
      </c>
      <c r="L21" s="59">
        <v>340</v>
      </c>
      <c r="M21" s="60">
        <v>-120</v>
      </c>
      <c r="N21" s="78"/>
    </row>
    <row r="22" spans="1:14" s="61" customFormat="1" ht="11.15" customHeight="1" x14ac:dyDescent="0.25">
      <c r="A22" s="62" t="s">
        <v>30</v>
      </c>
      <c r="B22" s="58">
        <v>80</v>
      </c>
      <c r="C22" s="59">
        <v>300</v>
      </c>
      <c r="D22" s="60">
        <v>-220</v>
      </c>
      <c r="E22" s="58">
        <v>570</v>
      </c>
      <c r="F22" s="59">
        <v>1050</v>
      </c>
      <c r="G22" s="60">
        <v>-470</v>
      </c>
      <c r="H22" s="58">
        <v>40</v>
      </c>
      <c r="I22" s="59">
        <v>150</v>
      </c>
      <c r="J22" s="60">
        <v>-110</v>
      </c>
      <c r="K22" s="58">
        <v>700</v>
      </c>
      <c r="L22" s="59">
        <v>1500</v>
      </c>
      <c r="M22" s="60">
        <v>-800</v>
      </c>
      <c r="N22" s="78"/>
    </row>
    <row r="23" spans="1:14" s="61" customFormat="1" ht="11.15" customHeight="1" x14ac:dyDescent="0.25">
      <c r="A23" s="62" t="s">
        <v>31</v>
      </c>
      <c r="B23" s="58">
        <v>0</v>
      </c>
      <c r="C23" s="59">
        <v>20</v>
      </c>
      <c r="D23" s="60">
        <v>-20</v>
      </c>
      <c r="E23" s="58">
        <v>100</v>
      </c>
      <c r="F23" s="59">
        <v>130</v>
      </c>
      <c r="G23" s="60">
        <v>-30</v>
      </c>
      <c r="H23" s="58">
        <v>0</v>
      </c>
      <c r="I23" s="59">
        <v>20</v>
      </c>
      <c r="J23" s="60">
        <v>-20</v>
      </c>
      <c r="K23" s="58">
        <v>110</v>
      </c>
      <c r="L23" s="59">
        <v>170</v>
      </c>
      <c r="M23" s="60">
        <v>-70</v>
      </c>
      <c r="N23" s="78"/>
    </row>
    <row r="24" spans="1:14" s="61" customFormat="1" ht="11.15" customHeight="1" x14ac:dyDescent="0.25">
      <c r="A24" s="62" t="s">
        <v>32</v>
      </c>
      <c r="B24" s="58">
        <v>50</v>
      </c>
      <c r="C24" s="59">
        <v>70</v>
      </c>
      <c r="D24" s="60">
        <v>-20</v>
      </c>
      <c r="E24" s="58">
        <v>230</v>
      </c>
      <c r="F24" s="59">
        <v>380</v>
      </c>
      <c r="G24" s="60">
        <v>-150</v>
      </c>
      <c r="H24" s="58">
        <v>20</v>
      </c>
      <c r="I24" s="59">
        <v>50</v>
      </c>
      <c r="J24" s="60">
        <v>-30</v>
      </c>
      <c r="K24" s="58">
        <v>290</v>
      </c>
      <c r="L24" s="59">
        <v>500</v>
      </c>
      <c r="M24" s="60">
        <v>-210</v>
      </c>
      <c r="N24" s="78"/>
    </row>
    <row r="25" spans="1:14" s="61" customFormat="1" ht="11.15" customHeight="1" x14ac:dyDescent="0.25">
      <c r="A25" s="62" t="s">
        <v>33</v>
      </c>
      <c r="B25" s="58">
        <v>10</v>
      </c>
      <c r="C25" s="59">
        <v>20</v>
      </c>
      <c r="D25" s="60">
        <v>-10</v>
      </c>
      <c r="E25" s="58">
        <v>150</v>
      </c>
      <c r="F25" s="59">
        <v>160</v>
      </c>
      <c r="G25" s="60">
        <v>-10</v>
      </c>
      <c r="H25" s="58">
        <v>0</v>
      </c>
      <c r="I25" s="59">
        <v>10</v>
      </c>
      <c r="J25" s="60">
        <v>-10</v>
      </c>
      <c r="K25" s="58">
        <v>160</v>
      </c>
      <c r="L25" s="59">
        <v>200</v>
      </c>
      <c r="M25" s="60">
        <v>-30</v>
      </c>
      <c r="N25" s="78"/>
    </row>
    <row r="26" spans="1:14" s="61" customFormat="1" ht="11.15" customHeight="1" x14ac:dyDescent="0.25">
      <c r="A26" s="62" t="s">
        <v>34</v>
      </c>
      <c r="B26" s="58">
        <v>20</v>
      </c>
      <c r="C26" s="59">
        <v>50</v>
      </c>
      <c r="D26" s="60">
        <v>-30</v>
      </c>
      <c r="E26" s="58">
        <v>130</v>
      </c>
      <c r="F26" s="59">
        <v>270</v>
      </c>
      <c r="G26" s="60">
        <v>-140</v>
      </c>
      <c r="H26" s="58">
        <v>10</v>
      </c>
      <c r="I26" s="59">
        <v>40</v>
      </c>
      <c r="J26" s="60">
        <v>-30</v>
      </c>
      <c r="K26" s="58">
        <v>150</v>
      </c>
      <c r="L26" s="59">
        <v>350</v>
      </c>
      <c r="M26" s="60">
        <v>-200</v>
      </c>
      <c r="N26" s="78"/>
    </row>
    <row r="27" spans="1:14" s="61" customFormat="1" ht="11.15" customHeight="1" x14ac:dyDescent="0.25">
      <c r="A27" s="62" t="s">
        <v>35</v>
      </c>
      <c r="B27" s="58">
        <v>20</v>
      </c>
      <c r="C27" s="59">
        <v>80</v>
      </c>
      <c r="D27" s="60">
        <v>-60</v>
      </c>
      <c r="E27" s="58">
        <v>160</v>
      </c>
      <c r="F27" s="59">
        <v>320</v>
      </c>
      <c r="G27" s="60">
        <v>-160</v>
      </c>
      <c r="H27" s="58">
        <v>10</v>
      </c>
      <c r="I27" s="59">
        <v>50</v>
      </c>
      <c r="J27" s="60">
        <v>-40</v>
      </c>
      <c r="K27" s="58">
        <v>190</v>
      </c>
      <c r="L27" s="59">
        <v>450</v>
      </c>
      <c r="M27" s="60">
        <v>-260</v>
      </c>
      <c r="N27" s="78"/>
    </row>
    <row r="28" spans="1:14" s="61" customFormat="1" ht="11.15" customHeight="1" x14ac:dyDescent="0.25">
      <c r="A28" s="62" t="s">
        <v>37</v>
      </c>
      <c r="B28" s="58">
        <v>80</v>
      </c>
      <c r="C28" s="59">
        <v>70</v>
      </c>
      <c r="D28" s="60">
        <v>20</v>
      </c>
      <c r="E28" s="58">
        <v>600</v>
      </c>
      <c r="F28" s="59">
        <v>600</v>
      </c>
      <c r="G28" s="60">
        <v>0</v>
      </c>
      <c r="H28" s="58">
        <v>10</v>
      </c>
      <c r="I28" s="59">
        <v>10</v>
      </c>
      <c r="J28" s="60">
        <v>0</v>
      </c>
      <c r="K28" s="58">
        <v>690</v>
      </c>
      <c r="L28" s="59">
        <v>680</v>
      </c>
      <c r="M28" s="60">
        <v>10</v>
      </c>
      <c r="N28" s="78"/>
    </row>
    <row r="29" spans="1:14" s="61" customFormat="1" ht="11.15" customHeight="1" x14ac:dyDescent="0.25">
      <c r="A29" s="62" t="s">
        <v>38</v>
      </c>
      <c r="B29" s="58">
        <v>140</v>
      </c>
      <c r="C29" s="59">
        <v>250</v>
      </c>
      <c r="D29" s="60">
        <v>-110</v>
      </c>
      <c r="E29" s="58">
        <v>720</v>
      </c>
      <c r="F29" s="59">
        <v>890</v>
      </c>
      <c r="G29" s="60">
        <v>-170</v>
      </c>
      <c r="H29" s="58">
        <v>30</v>
      </c>
      <c r="I29" s="59">
        <v>40</v>
      </c>
      <c r="J29" s="60">
        <v>-20</v>
      </c>
      <c r="K29" s="58">
        <v>880</v>
      </c>
      <c r="L29" s="59">
        <v>1180</v>
      </c>
      <c r="M29" s="60">
        <v>-290</v>
      </c>
      <c r="N29" s="78"/>
    </row>
    <row r="30" spans="1:14" s="61" customFormat="1" ht="11.15" customHeight="1" x14ac:dyDescent="0.25">
      <c r="A30" s="62" t="s">
        <v>39</v>
      </c>
      <c r="B30" s="58">
        <v>630</v>
      </c>
      <c r="C30" s="59">
        <v>790</v>
      </c>
      <c r="D30" s="60">
        <v>-160</v>
      </c>
      <c r="E30" s="58">
        <v>2130</v>
      </c>
      <c r="F30" s="59">
        <v>2990</v>
      </c>
      <c r="G30" s="60">
        <v>-860</v>
      </c>
      <c r="H30" s="58">
        <v>90</v>
      </c>
      <c r="I30" s="59">
        <v>140</v>
      </c>
      <c r="J30" s="60">
        <v>-60</v>
      </c>
      <c r="K30" s="58">
        <v>2850</v>
      </c>
      <c r="L30" s="59">
        <v>3920</v>
      </c>
      <c r="M30" s="60">
        <v>-1070</v>
      </c>
      <c r="N30" s="78"/>
    </row>
    <row r="31" spans="1:14" s="61" customFormat="1" ht="11.15" customHeight="1" x14ac:dyDescent="0.25">
      <c r="A31" s="62" t="s">
        <v>40</v>
      </c>
      <c r="B31" s="58">
        <v>440</v>
      </c>
      <c r="C31" s="59">
        <v>1000</v>
      </c>
      <c r="D31" s="60">
        <v>-560</v>
      </c>
      <c r="E31" s="58">
        <v>1850</v>
      </c>
      <c r="F31" s="59">
        <v>2930</v>
      </c>
      <c r="G31" s="60">
        <v>-1080</v>
      </c>
      <c r="H31" s="58">
        <v>170</v>
      </c>
      <c r="I31" s="59">
        <v>270</v>
      </c>
      <c r="J31" s="60">
        <v>-110</v>
      </c>
      <c r="K31" s="58">
        <v>2450</v>
      </c>
      <c r="L31" s="59">
        <v>4210</v>
      </c>
      <c r="M31" s="60">
        <v>-1750</v>
      </c>
      <c r="N31" s="78"/>
    </row>
    <row r="32" spans="1:14" s="61" customFormat="1" ht="11.15" customHeight="1" x14ac:dyDescent="0.25">
      <c r="A32" s="62" t="s">
        <v>41</v>
      </c>
      <c r="B32" s="58">
        <v>210</v>
      </c>
      <c r="C32" s="59">
        <v>360</v>
      </c>
      <c r="D32" s="60">
        <v>-150</v>
      </c>
      <c r="E32" s="58">
        <v>860</v>
      </c>
      <c r="F32" s="59">
        <v>1160</v>
      </c>
      <c r="G32" s="60">
        <v>-300</v>
      </c>
      <c r="H32" s="58">
        <v>60</v>
      </c>
      <c r="I32" s="59">
        <v>130</v>
      </c>
      <c r="J32" s="60">
        <v>-70</v>
      </c>
      <c r="K32" s="58">
        <v>1120</v>
      </c>
      <c r="L32" s="59">
        <v>1650</v>
      </c>
      <c r="M32" s="60">
        <v>-520</v>
      </c>
      <c r="N32" s="78"/>
    </row>
    <row r="33" spans="1:14" s="61" customFormat="1" ht="11.15" customHeight="1" x14ac:dyDescent="0.25">
      <c r="A33" s="62" t="s">
        <v>42</v>
      </c>
      <c r="B33" s="58">
        <v>90</v>
      </c>
      <c r="C33" s="59">
        <v>130</v>
      </c>
      <c r="D33" s="60">
        <v>-40</v>
      </c>
      <c r="E33" s="58">
        <v>540</v>
      </c>
      <c r="F33" s="59">
        <v>540</v>
      </c>
      <c r="G33" s="60">
        <v>-10</v>
      </c>
      <c r="H33" s="58">
        <v>10</v>
      </c>
      <c r="I33" s="59">
        <v>20</v>
      </c>
      <c r="J33" s="60">
        <v>0</v>
      </c>
      <c r="K33" s="58">
        <v>650</v>
      </c>
      <c r="L33" s="59">
        <v>690</v>
      </c>
      <c r="M33" s="60">
        <v>-50</v>
      </c>
      <c r="N33" s="78"/>
    </row>
    <row r="34" spans="1:14" s="61" customFormat="1" ht="11.15" customHeight="1" x14ac:dyDescent="0.25">
      <c r="A34" s="62" t="s">
        <v>43</v>
      </c>
      <c r="B34" s="58">
        <v>170</v>
      </c>
      <c r="C34" s="59">
        <v>180</v>
      </c>
      <c r="D34" s="60">
        <v>-20</v>
      </c>
      <c r="E34" s="58">
        <v>1750</v>
      </c>
      <c r="F34" s="59">
        <v>1590</v>
      </c>
      <c r="G34" s="60">
        <v>170</v>
      </c>
      <c r="H34" s="58">
        <v>30</v>
      </c>
      <c r="I34" s="59">
        <v>60</v>
      </c>
      <c r="J34" s="60">
        <v>-20</v>
      </c>
      <c r="K34" s="58">
        <v>1950</v>
      </c>
      <c r="L34" s="59">
        <v>1820</v>
      </c>
      <c r="M34" s="60">
        <v>130</v>
      </c>
      <c r="N34" s="78"/>
    </row>
    <row r="35" spans="1:14" s="61" customFormat="1" ht="11.15" customHeight="1" x14ac:dyDescent="0.25">
      <c r="A35" s="62" t="s">
        <v>44</v>
      </c>
      <c r="B35" s="58">
        <v>320</v>
      </c>
      <c r="C35" s="59">
        <v>350</v>
      </c>
      <c r="D35" s="60">
        <v>-30</v>
      </c>
      <c r="E35" s="58">
        <v>2770</v>
      </c>
      <c r="F35" s="59">
        <v>2660</v>
      </c>
      <c r="G35" s="60">
        <v>110</v>
      </c>
      <c r="H35" s="58">
        <v>40</v>
      </c>
      <c r="I35" s="59">
        <v>70</v>
      </c>
      <c r="J35" s="60">
        <v>-40</v>
      </c>
      <c r="K35" s="58">
        <v>3120</v>
      </c>
      <c r="L35" s="59">
        <v>3080</v>
      </c>
      <c r="M35" s="60">
        <v>40</v>
      </c>
      <c r="N35" s="78"/>
    </row>
    <row r="36" spans="1:14" s="61" customFormat="1" ht="11.15" customHeight="1" x14ac:dyDescent="0.25">
      <c r="A36" s="62" t="s">
        <v>45</v>
      </c>
      <c r="B36" s="58">
        <v>630</v>
      </c>
      <c r="C36" s="59">
        <v>480</v>
      </c>
      <c r="D36" s="60">
        <v>150</v>
      </c>
      <c r="E36" s="58">
        <v>3900</v>
      </c>
      <c r="F36" s="59">
        <v>3760</v>
      </c>
      <c r="G36" s="60">
        <v>150</v>
      </c>
      <c r="H36" s="58">
        <v>60</v>
      </c>
      <c r="I36" s="59">
        <v>50</v>
      </c>
      <c r="J36" s="60">
        <v>10</v>
      </c>
      <c r="K36" s="58">
        <v>4590</v>
      </c>
      <c r="L36" s="59">
        <v>4290</v>
      </c>
      <c r="M36" s="60">
        <v>300</v>
      </c>
      <c r="N36" s="78"/>
    </row>
    <row r="37" spans="1:14" s="61" customFormat="1" ht="11.15" customHeight="1" x14ac:dyDescent="0.25">
      <c r="A37" s="62" t="s">
        <v>46</v>
      </c>
      <c r="B37" s="58">
        <v>60</v>
      </c>
      <c r="C37" s="59">
        <v>60</v>
      </c>
      <c r="D37" s="60">
        <v>0</v>
      </c>
      <c r="E37" s="58">
        <v>470</v>
      </c>
      <c r="F37" s="59">
        <v>460</v>
      </c>
      <c r="G37" s="60">
        <v>10</v>
      </c>
      <c r="H37" s="58">
        <v>0</v>
      </c>
      <c r="I37" s="59">
        <v>10</v>
      </c>
      <c r="J37" s="60">
        <v>0</v>
      </c>
      <c r="K37" s="58">
        <v>540</v>
      </c>
      <c r="L37" s="59">
        <v>530</v>
      </c>
      <c r="M37" s="60">
        <v>10</v>
      </c>
      <c r="N37" s="78"/>
    </row>
    <row r="38" spans="1:14" s="61" customFormat="1" ht="11.15" customHeight="1" x14ac:dyDescent="0.25">
      <c r="A38" s="62" t="s">
        <v>47</v>
      </c>
      <c r="B38" s="58">
        <v>280</v>
      </c>
      <c r="C38" s="59">
        <v>270</v>
      </c>
      <c r="D38" s="60">
        <v>10</v>
      </c>
      <c r="E38" s="58">
        <v>2090</v>
      </c>
      <c r="F38" s="59">
        <v>1980</v>
      </c>
      <c r="G38" s="60">
        <v>110</v>
      </c>
      <c r="H38" s="58">
        <v>40</v>
      </c>
      <c r="I38" s="59">
        <v>70</v>
      </c>
      <c r="J38" s="60">
        <v>-20</v>
      </c>
      <c r="K38" s="58">
        <v>2410</v>
      </c>
      <c r="L38" s="59">
        <v>2320</v>
      </c>
      <c r="M38" s="60">
        <v>100</v>
      </c>
      <c r="N38" s="78"/>
    </row>
    <row r="39" spans="1:14" s="61" customFormat="1" ht="11.15" customHeight="1" x14ac:dyDescent="0.25">
      <c r="A39" s="62" t="s">
        <v>48</v>
      </c>
      <c r="B39" s="58">
        <v>360</v>
      </c>
      <c r="C39" s="59">
        <v>330</v>
      </c>
      <c r="D39" s="60">
        <v>30</v>
      </c>
      <c r="E39" s="58">
        <v>3070</v>
      </c>
      <c r="F39" s="59">
        <v>2570</v>
      </c>
      <c r="G39" s="60">
        <v>500</v>
      </c>
      <c r="H39" s="58">
        <v>60</v>
      </c>
      <c r="I39" s="59">
        <v>100</v>
      </c>
      <c r="J39" s="60">
        <v>-40</v>
      </c>
      <c r="K39" s="58">
        <v>3500</v>
      </c>
      <c r="L39" s="59">
        <v>3010</v>
      </c>
      <c r="M39" s="60">
        <v>490</v>
      </c>
      <c r="N39" s="78"/>
    </row>
    <row r="40" spans="1:14" s="61" customFormat="1" ht="11.15" customHeight="1" x14ac:dyDescent="0.25">
      <c r="A40" s="62" t="s">
        <v>49</v>
      </c>
      <c r="B40" s="58">
        <v>250</v>
      </c>
      <c r="C40" s="59">
        <v>350</v>
      </c>
      <c r="D40" s="60">
        <v>-100</v>
      </c>
      <c r="E40" s="58">
        <v>2120</v>
      </c>
      <c r="F40" s="59">
        <v>2400</v>
      </c>
      <c r="G40" s="60">
        <v>-280</v>
      </c>
      <c r="H40" s="58">
        <v>50</v>
      </c>
      <c r="I40" s="59">
        <v>160</v>
      </c>
      <c r="J40" s="60">
        <v>-110</v>
      </c>
      <c r="K40" s="58">
        <v>2420</v>
      </c>
      <c r="L40" s="59">
        <v>2910</v>
      </c>
      <c r="M40" s="60">
        <v>-490</v>
      </c>
      <c r="N40" s="78"/>
    </row>
    <row r="41" spans="1:14" s="61" customFormat="1" ht="11.15" customHeight="1" x14ac:dyDescent="0.25">
      <c r="A41" s="62" t="s">
        <v>50</v>
      </c>
      <c r="B41" s="58">
        <v>130</v>
      </c>
      <c r="C41" s="59">
        <v>210</v>
      </c>
      <c r="D41" s="60">
        <v>-80</v>
      </c>
      <c r="E41" s="58">
        <v>980</v>
      </c>
      <c r="F41" s="59">
        <v>1060</v>
      </c>
      <c r="G41" s="60">
        <v>-80</v>
      </c>
      <c r="H41" s="58">
        <v>40</v>
      </c>
      <c r="I41" s="59">
        <v>70</v>
      </c>
      <c r="J41" s="60">
        <v>-30</v>
      </c>
      <c r="K41" s="58">
        <v>1150</v>
      </c>
      <c r="L41" s="59">
        <v>1340</v>
      </c>
      <c r="M41" s="60">
        <v>-190</v>
      </c>
      <c r="N41" s="78"/>
    </row>
    <row r="42" spans="1:14" s="61" customFormat="1" ht="11.15" customHeight="1" x14ac:dyDescent="0.25">
      <c r="A42" s="62" t="s">
        <v>51</v>
      </c>
      <c r="B42" s="58">
        <v>280</v>
      </c>
      <c r="C42" s="59">
        <v>240</v>
      </c>
      <c r="D42" s="60">
        <v>30</v>
      </c>
      <c r="E42" s="58">
        <v>1750</v>
      </c>
      <c r="F42" s="59">
        <v>1730</v>
      </c>
      <c r="G42" s="60">
        <v>20</v>
      </c>
      <c r="H42" s="58">
        <v>40</v>
      </c>
      <c r="I42" s="59">
        <v>40</v>
      </c>
      <c r="J42" s="60">
        <v>-10</v>
      </c>
      <c r="K42" s="58">
        <v>2070</v>
      </c>
      <c r="L42" s="59">
        <v>2020</v>
      </c>
      <c r="M42" s="60">
        <v>40</v>
      </c>
      <c r="N42" s="78"/>
    </row>
    <row r="43" spans="1:14" s="61" customFormat="1" ht="11.15" customHeight="1" x14ac:dyDescent="0.25">
      <c r="A43" s="62" t="s">
        <v>52</v>
      </c>
      <c r="B43" s="58">
        <v>10</v>
      </c>
      <c r="C43" s="59">
        <v>40</v>
      </c>
      <c r="D43" s="60">
        <v>-30</v>
      </c>
      <c r="E43" s="58">
        <v>110</v>
      </c>
      <c r="F43" s="59">
        <v>140</v>
      </c>
      <c r="G43" s="60">
        <v>-30</v>
      </c>
      <c r="H43" s="58">
        <v>10</v>
      </c>
      <c r="I43" s="59">
        <v>20</v>
      </c>
      <c r="J43" s="60">
        <v>-10</v>
      </c>
      <c r="K43" s="58">
        <v>140</v>
      </c>
      <c r="L43" s="59">
        <v>200</v>
      </c>
      <c r="M43" s="60">
        <v>-60</v>
      </c>
      <c r="N43" s="78"/>
    </row>
    <row r="44" spans="1:14" s="61" customFormat="1" ht="11.15" customHeight="1" thickBot="1" x14ac:dyDescent="0.3">
      <c r="A44" s="66" t="s">
        <v>53</v>
      </c>
      <c r="B44" s="63">
        <v>70</v>
      </c>
      <c r="C44" s="64">
        <v>90</v>
      </c>
      <c r="D44" s="65">
        <v>-20</v>
      </c>
      <c r="E44" s="63">
        <v>390</v>
      </c>
      <c r="F44" s="64">
        <v>520</v>
      </c>
      <c r="G44" s="65">
        <v>-130</v>
      </c>
      <c r="H44" s="63">
        <v>10</v>
      </c>
      <c r="I44" s="64">
        <v>20</v>
      </c>
      <c r="J44" s="65">
        <v>-10</v>
      </c>
      <c r="K44" s="63">
        <v>470</v>
      </c>
      <c r="L44" s="64">
        <v>640</v>
      </c>
      <c r="M44" s="65">
        <v>-170</v>
      </c>
      <c r="N44" s="78"/>
    </row>
    <row r="45" spans="1:14" s="61" customFormat="1" ht="11.15" customHeight="1" thickBot="1" x14ac:dyDescent="0.3">
      <c r="A45" s="67" t="s">
        <v>36</v>
      </c>
      <c r="B45" s="68">
        <v>4640</v>
      </c>
      <c r="C45" s="69">
        <v>6530</v>
      </c>
      <c r="D45" s="70">
        <v>-1890</v>
      </c>
      <c r="E45" s="68">
        <v>30070</v>
      </c>
      <c r="F45" s="69">
        <v>34040</v>
      </c>
      <c r="G45" s="70">
        <v>-3960</v>
      </c>
      <c r="H45" s="68">
        <v>940</v>
      </c>
      <c r="I45" s="69">
        <v>2020</v>
      </c>
      <c r="J45" s="70">
        <v>-1090</v>
      </c>
      <c r="K45" s="68">
        <v>35650</v>
      </c>
      <c r="L45" s="69">
        <v>42600</v>
      </c>
      <c r="M45" s="70">
        <v>-6940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-20</v>
      </c>
      <c r="D56" s="60">
        <v>-10</v>
      </c>
      <c r="E56" s="58">
        <v>130</v>
      </c>
      <c r="F56" s="59">
        <f>-F5</f>
        <v>-140</v>
      </c>
      <c r="G56" s="60">
        <v>0</v>
      </c>
      <c r="H56" s="58">
        <v>0</v>
      </c>
      <c r="I56" s="60">
        <f>-I5</f>
        <v>-20</v>
      </c>
      <c r="J56" s="60">
        <v>-20</v>
      </c>
      <c r="K56" s="58">
        <v>150</v>
      </c>
      <c r="L56" s="59">
        <f>-L5</f>
        <v>-180</v>
      </c>
      <c r="M56" s="60">
        <v>-30</v>
      </c>
      <c r="N56" s="78"/>
      <c r="O56" s="48"/>
    </row>
    <row r="57" spans="1:15" hidden="1" x14ac:dyDescent="0.35">
      <c r="A57" s="61" t="s">
        <v>14</v>
      </c>
      <c r="B57" s="58">
        <v>20</v>
      </c>
      <c r="C57" s="59">
        <f t="shared" ref="C57:C95" si="0">-C6</f>
        <v>-20</v>
      </c>
      <c r="D57" s="60">
        <v>0</v>
      </c>
      <c r="E57" s="58">
        <v>180</v>
      </c>
      <c r="F57" s="59">
        <f t="shared" ref="F57:F95" si="1">-F6</f>
        <v>-160</v>
      </c>
      <c r="G57" s="60">
        <v>30</v>
      </c>
      <c r="H57" s="58">
        <v>0</v>
      </c>
      <c r="I57" s="60">
        <f t="shared" ref="I57:I95" si="2">-I6</f>
        <v>-20</v>
      </c>
      <c r="J57" s="60">
        <v>-10</v>
      </c>
      <c r="K57" s="58">
        <v>200</v>
      </c>
      <c r="L57" s="59">
        <f t="shared" ref="L57:L95" si="3">-L6</f>
        <v>-190</v>
      </c>
      <c r="M57" s="60">
        <v>10</v>
      </c>
      <c r="N57" s="78"/>
      <c r="O57" s="48"/>
    </row>
    <row r="58" spans="1:15" hidden="1" x14ac:dyDescent="0.35">
      <c r="A58" s="61" t="s">
        <v>15</v>
      </c>
      <c r="B58" s="58">
        <v>50</v>
      </c>
      <c r="C58" s="59">
        <f t="shared" si="0"/>
        <v>-50</v>
      </c>
      <c r="D58" s="60">
        <v>0</v>
      </c>
      <c r="E58" s="58">
        <v>230</v>
      </c>
      <c r="F58" s="59">
        <f t="shared" si="1"/>
        <v>-210</v>
      </c>
      <c r="G58" s="60">
        <v>20</v>
      </c>
      <c r="H58" s="58">
        <v>0</v>
      </c>
      <c r="I58" s="60">
        <f t="shared" si="2"/>
        <v>-10</v>
      </c>
      <c r="J58" s="60">
        <v>0</v>
      </c>
      <c r="K58" s="58">
        <v>280</v>
      </c>
      <c r="L58" s="59">
        <f t="shared" si="3"/>
        <v>-260</v>
      </c>
      <c r="M58" s="60">
        <v>10</v>
      </c>
      <c r="N58" s="78"/>
      <c r="O58" s="48"/>
    </row>
    <row r="59" spans="1:15" hidden="1" x14ac:dyDescent="0.35">
      <c r="A59" s="61" t="s">
        <v>16</v>
      </c>
      <c r="B59" s="58">
        <v>30</v>
      </c>
      <c r="C59" s="59">
        <f t="shared" si="0"/>
        <v>-30</v>
      </c>
      <c r="D59" s="60">
        <v>-10</v>
      </c>
      <c r="E59" s="58">
        <v>210</v>
      </c>
      <c r="F59" s="59">
        <f t="shared" si="1"/>
        <v>-250</v>
      </c>
      <c r="G59" s="60">
        <v>-40</v>
      </c>
      <c r="H59" s="58">
        <v>10</v>
      </c>
      <c r="I59" s="60">
        <f t="shared" si="2"/>
        <v>-40</v>
      </c>
      <c r="J59" s="60">
        <v>-30</v>
      </c>
      <c r="K59" s="58">
        <v>250</v>
      </c>
      <c r="L59" s="59">
        <f t="shared" si="3"/>
        <v>-320</v>
      </c>
      <c r="M59" s="60">
        <v>-80</v>
      </c>
      <c r="N59" s="78"/>
      <c r="O59" s="48"/>
    </row>
    <row r="60" spans="1:15" hidden="1" x14ac:dyDescent="0.35">
      <c r="A60" s="61" t="s">
        <v>17</v>
      </c>
      <c r="B60" s="58">
        <v>10</v>
      </c>
      <c r="C60" s="59">
        <f t="shared" si="0"/>
        <v>-40</v>
      </c>
      <c r="D60" s="60">
        <v>-20</v>
      </c>
      <c r="E60" s="58">
        <v>100</v>
      </c>
      <c r="F60" s="59">
        <f t="shared" si="1"/>
        <v>-140</v>
      </c>
      <c r="G60" s="60">
        <v>-40</v>
      </c>
      <c r="H60" s="58">
        <v>10</v>
      </c>
      <c r="I60" s="60">
        <f t="shared" si="2"/>
        <v>-20</v>
      </c>
      <c r="J60" s="60">
        <v>-10</v>
      </c>
      <c r="K60" s="58">
        <v>120</v>
      </c>
      <c r="L60" s="59">
        <f t="shared" si="3"/>
        <v>-190</v>
      </c>
      <c r="M60" s="60">
        <v>-70</v>
      </c>
      <c r="N60" s="78"/>
      <c r="O60" s="48"/>
    </row>
    <row r="61" spans="1:15" hidden="1" x14ac:dyDescent="0.35">
      <c r="A61" s="61" t="s">
        <v>18</v>
      </c>
      <c r="B61" s="58">
        <v>10</v>
      </c>
      <c r="C61" s="59">
        <f t="shared" si="0"/>
        <v>-40</v>
      </c>
      <c r="D61" s="60">
        <v>-30</v>
      </c>
      <c r="E61" s="58">
        <v>90</v>
      </c>
      <c r="F61" s="59">
        <f t="shared" si="1"/>
        <v>-180</v>
      </c>
      <c r="G61" s="60">
        <v>-80</v>
      </c>
      <c r="H61" s="58">
        <v>0</v>
      </c>
      <c r="I61" s="60">
        <f t="shared" si="2"/>
        <v>-20</v>
      </c>
      <c r="J61" s="60">
        <v>-20</v>
      </c>
      <c r="K61" s="58">
        <v>110</v>
      </c>
      <c r="L61" s="59">
        <f t="shared" si="3"/>
        <v>-230</v>
      </c>
      <c r="M61" s="60">
        <v>-130</v>
      </c>
      <c r="N61" s="78"/>
      <c r="O61" s="48"/>
    </row>
    <row r="62" spans="1:15" hidden="1" x14ac:dyDescent="0.35">
      <c r="A62" s="61" t="s">
        <v>19</v>
      </c>
      <c r="B62" s="58">
        <v>50</v>
      </c>
      <c r="C62" s="59">
        <f t="shared" si="0"/>
        <v>-130</v>
      </c>
      <c r="D62" s="60">
        <v>-80</v>
      </c>
      <c r="E62" s="58">
        <v>290</v>
      </c>
      <c r="F62" s="59">
        <f t="shared" si="1"/>
        <v>-580</v>
      </c>
      <c r="G62" s="60">
        <v>-290</v>
      </c>
      <c r="H62" s="58">
        <v>40</v>
      </c>
      <c r="I62" s="60">
        <f t="shared" si="2"/>
        <v>-120</v>
      </c>
      <c r="J62" s="60">
        <v>-80</v>
      </c>
      <c r="K62" s="58">
        <v>380</v>
      </c>
      <c r="L62" s="59">
        <f t="shared" si="3"/>
        <v>-830</v>
      </c>
      <c r="M62" s="60">
        <v>-450</v>
      </c>
      <c r="N62" s="78"/>
      <c r="O62" s="48"/>
    </row>
    <row r="63" spans="1:15" hidden="1" x14ac:dyDescent="0.35">
      <c r="A63" s="61" t="s">
        <v>20</v>
      </c>
      <c r="B63" s="58">
        <v>10</v>
      </c>
      <c r="C63" s="59">
        <f t="shared" si="0"/>
        <v>-20</v>
      </c>
      <c r="D63" s="60">
        <v>-10</v>
      </c>
      <c r="E63" s="58">
        <v>110</v>
      </c>
      <c r="F63" s="59">
        <f t="shared" si="1"/>
        <v>-130</v>
      </c>
      <c r="G63" s="60">
        <v>-10</v>
      </c>
      <c r="H63" s="58">
        <v>0</v>
      </c>
      <c r="I63" s="60">
        <f t="shared" si="2"/>
        <v>0</v>
      </c>
      <c r="J63" s="60">
        <v>0</v>
      </c>
      <c r="K63" s="58">
        <v>130</v>
      </c>
      <c r="L63" s="59">
        <f t="shared" si="3"/>
        <v>-150</v>
      </c>
      <c r="M63" s="60">
        <v>-20</v>
      </c>
      <c r="N63" s="78"/>
      <c r="O63" s="48"/>
    </row>
    <row r="64" spans="1:15" hidden="1" x14ac:dyDescent="0.35">
      <c r="A64" s="61" t="s">
        <v>21</v>
      </c>
      <c r="B64" s="58">
        <v>10</v>
      </c>
      <c r="C64" s="59">
        <f t="shared" si="0"/>
        <v>-30</v>
      </c>
      <c r="D64" s="60">
        <v>-20</v>
      </c>
      <c r="E64" s="58">
        <v>140</v>
      </c>
      <c r="F64" s="59">
        <f t="shared" si="1"/>
        <v>-120</v>
      </c>
      <c r="G64" s="60">
        <v>20</v>
      </c>
      <c r="H64" s="58">
        <v>0</v>
      </c>
      <c r="I64" s="60">
        <f t="shared" si="2"/>
        <v>-10</v>
      </c>
      <c r="J64" s="60">
        <v>-10</v>
      </c>
      <c r="K64" s="58">
        <v>150</v>
      </c>
      <c r="L64" s="59">
        <f t="shared" si="3"/>
        <v>-160</v>
      </c>
      <c r="M64" s="60">
        <v>-10</v>
      </c>
      <c r="N64" s="78"/>
      <c r="O64" s="48"/>
    </row>
    <row r="65" spans="1:15" hidden="1" x14ac:dyDescent="0.35">
      <c r="A65" s="61" t="s">
        <v>22</v>
      </c>
      <c r="B65" s="58">
        <v>10</v>
      </c>
      <c r="C65" s="59">
        <f t="shared" si="0"/>
        <v>-30</v>
      </c>
      <c r="D65" s="60">
        <v>-20</v>
      </c>
      <c r="E65" s="58">
        <v>130</v>
      </c>
      <c r="F65" s="59">
        <f t="shared" si="1"/>
        <v>-150</v>
      </c>
      <c r="G65" s="60">
        <v>-20</v>
      </c>
      <c r="H65" s="58">
        <v>0</v>
      </c>
      <c r="I65" s="60">
        <f t="shared" si="2"/>
        <v>-10</v>
      </c>
      <c r="J65" s="60">
        <v>-10</v>
      </c>
      <c r="K65" s="58">
        <v>140</v>
      </c>
      <c r="L65" s="59">
        <f t="shared" si="3"/>
        <v>-190</v>
      </c>
      <c r="M65" s="60">
        <v>-40</v>
      </c>
      <c r="N65" s="78"/>
      <c r="O65" s="48"/>
    </row>
    <row r="66" spans="1:15" hidden="1" x14ac:dyDescent="0.35">
      <c r="A66" s="61" t="s">
        <v>23</v>
      </c>
      <c r="B66" s="58">
        <v>0</v>
      </c>
      <c r="C66" s="59">
        <f t="shared" si="0"/>
        <v>0</v>
      </c>
      <c r="D66" s="60">
        <v>0</v>
      </c>
      <c r="E66" s="58">
        <v>40</v>
      </c>
      <c r="F66" s="59">
        <f t="shared" si="1"/>
        <v>-30</v>
      </c>
      <c r="G66" s="60">
        <v>10</v>
      </c>
      <c r="H66" s="58">
        <v>0</v>
      </c>
      <c r="I66" s="60">
        <f t="shared" si="2"/>
        <v>0</v>
      </c>
      <c r="J66" s="60">
        <v>0</v>
      </c>
      <c r="K66" s="58">
        <v>40</v>
      </c>
      <c r="L66" s="59">
        <f t="shared" si="3"/>
        <v>-40</v>
      </c>
      <c r="M66" s="60">
        <v>0</v>
      </c>
      <c r="N66" s="78"/>
      <c r="O66" s="48"/>
    </row>
    <row r="67" spans="1:15" hidden="1" x14ac:dyDescent="0.35">
      <c r="A67" s="61" t="s">
        <v>24</v>
      </c>
      <c r="B67" s="58">
        <v>40</v>
      </c>
      <c r="C67" s="59">
        <f t="shared" si="0"/>
        <v>-110</v>
      </c>
      <c r="D67" s="60">
        <v>-70</v>
      </c>
      <c r="E67" s="58">
        <v>180</v>
      </c>
      <c r="F67" s="59">
        <f t="shared" si="1"/>
        <v>-420</v>
      </c>
      <c r="G67" s="60">
        <v>-240</v>
      </c>
      <c r="H67" s="58">
        <v>10</v>
      </c>
      <c r="I67" s="60">
        <f t="shared" si="2"/>
        <v>-60</v>
      </c>
      <c r="J67" s="60">
        <v>-50</v>
      </c>
      <c r="K67" s="58">
        <v>230</v>
      </c>
      <c r="L67" s="59">
        <f t="shared" si="3"/>
        <v>-590</v>
      </c>
      <c r="M67" s="60">
        <v>-350</v>
      </c>
      <c r="N67" s="78"/>
      <c r="O67" s="48"/>
    </row>
    <row r="68" spans="1:15" hidden="1" x14ac:dyDescent="0.35">
      <c r="A68" s="61" t="s">
        <v>25</v>
      </c>
      <c r="B68" s="58">
        <v>30</v>
      </c>
      <c r="C68" s="59">
        <f t="shared" si="0"/>
        <v>-130</v>
      </c>
      <c r="D68" s="60">
        <v>-90</v>
      </c>
      <c r="E68" s="58">
        <v>220</v>
      </c>
      <c r="F68" s="59">
        <f t="shared" si="1"/>
        <v>-440</v>
      </c>
      <c r="G68" s="60">
        <v>-230</v>
      </c>
      <c r="H68" s="58">
        <v>10</v>
      </c>
      <c r="I68" s="60">
        <f t="shared" si="2"/>
        <v>-40</v>
      </c>
      <c r="J68" s="60">
        <v>-30</v>
      </c>
      <c r="K68" s="58">
        <v>260</v>
      </c>
      <c r="L68" s="59">
        <f t="shared" si="3"/>
        <v>-600</v>
      </c>
      <c r="M68" s="60">
        <v>-340</v>
      </c>
      <c r="N68" s="78"/>
      <c r="O68" s="48"/>
    </row>
    <row r="69" spans="1:15" hidden="1" x14ac:dyDescent="0.35">
      <c r="A69" s="61" t="s">
        <v>26</v>
      </c>
      <c r="B69" s="58">
        <v>20</v>
      </c>
      <c r="C69" s="59">
        <f t="shared" si="0"/>
        <v>-20</v>
      </c>
      <c r="D69" s="60">
        <v>0</v>
      </c>
      <c r="E69" s="58">
        <v>130</v>
      </c>
      <c r="F69" s="59">
        <f t="shared" si="1"/>
        <v>-130</v>
      </c>
      <c r="G69" s="60">
        <v>0</v>
      </c>
      <c r="H69" s="58">
        <v>10</v>
      </c>
      <c r="I69" s="60">
        <f t="shared" si="2"/>
        <v>-10</v>
      </c>
      <c r="J69" s="60">
        <v>0</v>
      </c>
      <c r="K69" s="58">
        <v>160</v>
      </c>
      <c r="L69" s="59">
        <f t="shared" si="3"/>
        <v>-160</v>
      </c>
      <c r="M69" s="60">
        <v>0</v>
      </c>
      <c r="N69" s="78"/>
      <c r="O69" s="48"/>
    </row>
    <row r="70" spans="1:15" hidden="1" x14ac:dyDescent="0.35">
      <c r="A70" s="61" t="s">
        <v>27</v>
      </c>
      <c r="B70" s="58">
        <v>0</v>
      </c>
      <c r="C70" s="59">
        <f t="shared" si="0"/>
        <v>-20</v>
      </c>
      <c r="D70" s="60">
        <v>-20</v>
      </c>
      <c r="E70" s="58">
        <v>70</v>
      </c>
      <c r="F70" s="59">
        <f t="shared" si="1"/>
        <v>-90</v>
      </c>
      <c r="G70" s="60">
        <v>-20</v>
      </c>
      <c r="H70" s="58">
        <v>0</v>
      </c>
      <c r="I70" s="60">
        <f t="shared" si="2"/>
        <v>0</v>
      </c>
      <c r="J70" s="60">
        <v>0</v>
      </c>
      <c r="K70" s="58">
        <v>70</v>
      </c>
      <c r="L70" s="59">
        <f t="shared" si="3"/>
        <v>-120</v>
      </c>
      <c r="M70" s="60">
        <v>-50</v>
      </c>
      <c r="N70" s="78"/>
      <c r="O70" s="48"/>
    </row>
    <row r="71" spans="1:15" hidden="1" x14ac:dyDescent="0.35">
      <c r="A71" s="61" t="s">
        <v>28</v>
      </c>
      <c r="B71" s="58">
        <v>10</v>
      </c>
      <c r="C71" s="59">
        <f t="shared" si="0"/>
        <v>-60</v>
      </c>
      <c r="D71" s="60">
        <v>-50</v>
      </c>
      <c r="E71" s="58">
        <v>150</v>
      </c>
      <c r="F71" s="59">
        <f t="shared" si="1"/>
        <v>-290</v>
      </c>
      <c r="G71" s="60">
        <v>-140</v>
      </c>
      <c r="H71" s="58">
        <v>10</v>
      </c>
      <c r="I71" s="60">
        <f t="shared" si="2"/>
        <v>-50</v>
      </c>
      <c r="J71" s="60">
        <v>-40</v>
      </c>
      <c r="K71" s="58">
        <v>170</v>
      </c>
      <c r="L71" s="59">
        <f t="shared" si="3"/>
        <v>-390</v>
      </c>
      <c r="M71" s="60">
        <v>-230</v>
      </c>
      <c r="N71" s="78"/>
      <c r="O71" s="48"/>
    </row>
    <row r="72" spans="1:15" hidden="1" x14ac:dyDescent="0.35">
      <c r="A72" s="61" t="s">
        <v>29</v>
      </c>
      <c r="B72" s="58">
        <v>0</v>
      </c>
      <c r="C72" s="59">
        <f t="shared" si="0"/>
        <v>-30</v>
      </c>
      <c r="D72" s="60">
        <v>-30</v>
      </c>
      <c r="E72" s="58">
        <v>210</v>
      </c>
      <c r="F72" s="59">
        <f t="shared" si="1"/>
        <v>-290</v>
      </c>
      <c r="G72" s="60">
        <v>-80</v>
      </c>
      <c r="H72" s="58">
        <v>0</v>
      </c>
      <c r="I72" s="60">
        <f t="shared" si="2"/>
        <v>-20</v>
      </c>
      <c r="J72" s="60">
        <v>-20</v>
      </c>
      <c r="K72" s="58">
        <v>220</v>
      </c>
      <c r="L72" s="59">
        <f t="shared" si="3"/>
        <v>-340</v>
      </c>
      <c r="M72" s="60">
        <v>-120</v>
      </c>
      <c r="N72" s="78"/>
      <c r="O72" s="48"/>
    </row>
    <row r="73" spans="1:15" hidden="1" x14ac:dyDescent="0.35">
      <c r="A73" s="61" t="s">
        <v>30</v>
      </c>
      <c r="B73" s="58">
        <v>80</v>
      </c>
      <c r="C73" s="59">
        <f t="shared" si="0"/>
        <v>-300</v>
      </c>
      <c r="D73" s="60">
        <v>-220</v>
      </c>
      <c r="E73" s="58">
        <v>570</v>
      </c>
      <c r="F73" s="59">
        <f t="shared" si="1"/>
        <v>-1050</v>
      </c>
      <c r="G73" s="60">
        <v>-470</v>
      </c>
      <c r="H73" s="58">
        <v>40</v>
      </c>
      <c r="I73" s="60">
        <f t="shared" si="2"/>
        <v>-150</v>
      </c>
      <c r="J73" s="60">
        <v>-110</v>
      </c>
      <c r="K73" s="58">
        <v>700</v>
      </c>
      <c r="L73" s="59">
        <f t="shared" si="3"/>
        <v>-1500</v>
      </c>
      <c r="M73" s="60">
        <v>-800</v>
      </c>
      <c r="N73" s="78"/>
      <c r="O73" s="48"/>
    </row>
    <row r="74" spans="1:15" hidden="1" x14ac:dyDescent="0.35">
      <c r="A74" s="61" t="s">
        <v>31</v>
      </c>
      <c r="B74" s="58">
        <v>0</v>
      </c>
      <c r="C74" s="59">
        <f t="shared" si="0"/>
        <v>-20</v>
      </c>
      <c r="D74" s="60">
        <v>-20</v>
      </c>
      <c r="E74" s="58">
        <v>100</v>
      </c>
      <c r="F74" s="59">
        <f t="shared" si="1"/>
        <v>-130</v>
      </c>
      <c r="G74" s="60">
        <v>-30</v>
      </c>
      <c r="H74" s="58">
        <v>0</v>
      </c>
      <c r="I74" s="60">
        <f t="shared" si="2"/>
        <v>-20</v>
      </c>
      <c r="J74" s="60">
        <v>-20</v>
      </c>
      <c r="K74" s="58">
        <v>110</v>
      </c>
      <c r="L74" s="59">
        <f t="shared" si="3"/>
        <v>-170</v>
      </c>
      <c r="M74" s="60">
        <v>-70</v>
      </c>
      <c r="N74" s="78"/>
      <c r="O74" s="48"/>
    </row>
    <row r="75" spans="1:15" hidden="1" x14ac:dyDescent="0.35">
      <c r="A75" s="61" t="s">
        <v>32</v>
      </c>
      <c r="B75" s="58">
        <v>50</v>
      </c>
      <c r="C75" s="59">
        <f t="shared" si="0"/>
        <v>-70</v>
      </c>
      <c r="D75" s="60">
        <v>-20</v>
      </c>
      <c r="E75" s="58">
        <v>230</v>
      </c>
      <c r="F75" s="59">
        <f t="shared" si="1"/>
        <v>-380</v>
      </c>
      <c r="G75" s="60">
        <v>-150</v>
      </c>
      <c r="H75" s="58">
        <v>20</v>
      </c>
      <c r="I75" s="60">
        <f t="shared" si="2"/>
        <v>-50</v>
      </c>
      <c r="J75" s="60">
        <v>-30</v>
      </c>
      <c r="K75" s="58">
        <v>290</v>
      </c>
      <c r="L75" s="59">
        <f t="shared" si="3"/>
        <v>-500</v>
      </c>
      <c r="M75" s="60">
        <v>-210</v>
      </c>
      <c r="N75" s="78"/>
      <c r="O75" s="48"/>
    </row>
    <row r="76" spans="1:15" hidden="1" x14ac:dyDescent="0.35">
      <c r="A76" s="61" t="s">
        <v>33</v>
      </c>
      <c r="B76" s="58">
        <v>10</v>
      </c>
      <c r="C76" s="59">
        <f t="shared" si="0"/>
        <v>-20</v>
      </c>
      <c r="D76" s="60">
        <v>-10</v>
      </c>
      <c r="E76" s="58">
        <v>150</v>
      </c>
      <c r="F76" s="59">
        <f t="shared" si="1"/>
        <v>-160</v>
      </c>
      <c r="G76" s="60">
        <v>-10</v>
      </c>
      <c r="H76" s="58">
        <v>0</v>
      </c>
      <c r="I76" s="60">
        <f t="shared" si="2"/>
        <v>-10</v>
      </c>
      <c r="J76" s="60">
        <v>-10</v>
      </c>
      <c r="K76" s="58">
        <v>160</v>
      </c>
      <c r="L76" s="59">
        <f t="shared" si="3"/>
        <v>-200</v>
      </c>
      <c r="M76" s="60">
        <v>-30</v>
      </c>
      <c r="N76" s="78"/>
      <c r="O76" s="48"/>
    </row>
    <row r="77" spans="1:15" hidden="1" x14ac:dyDescent="0.35">
      <c r="A77" s="61" t="s">
        <v>34</v>
      </c>
      <c r="B77" s="58">
        <v>20</v>
      </c>
      <c r="C77" s="59">
        <f t="shared" si="0"/>
        <v>-50</v>
      </c>
      <c r="D77" s="60">
        <v>-30</v>
      </c>
      <c r="E77" s="58">
        <v>130</v>
      </c>
      <c r="F77" s="59">
        <f t="shared" si="1"/>
        <v>-270</v>
      </c>
      <c r="G77" s="60">
        <v>-140</v>
      </c>
      <c r="H77" s="58">
        <v>10</v>
      </c>
      <c r="I77" s="60">
        <f t="shared" si="2"/>
        <v>-40</v>
      </c>
      <c r="J77" s="60">
        <v>-30</v>
      </c>
      <c r="K77" s="58">
        <v>150</v>
      </c>
      <c r="L77" s="59">
        <f t="shared" si="3"/>
        <v>-350</v>
      </c>
      <c r="M77" s="60">
        <v>-200</v>
      </c>
      <c r="N77" s="78"/>
      <c r="O77" s="48"/>
    </row>
    <row r="78" spans="1:15" hidden="1" x14ac:dyDescent="0.35">
      <c r="A78" s="61" t="s">
        <v>35</v>
      </c>
      <c r="B78" s="58">
        <v>20</v>
      </c>
      <c r="C78" s="59">
        <f t="shared" si="0"/>
        <v>-80</v>
      </c>
      <c r="D78" s="60">
        <v>-60</v>
      </c>
      <c r="E78" s="58">
        <v>160</v>
      </c>
      <c r="F78" s="59">
        <f t="shared" si="1"/>
        <v>-320</v>
      </c>
      <c r="G78" s="60">
        <v>-160</v>
      </c>
      <c r="H78" s="58">
        <v>10</v>
      </c>
      <c r="I78" s="60">
        <f t="shared" si="2"/>
        <v>-50</v>
      </c>
      <c r="J78" s="60">
        <v>-40</v>
      </c>
      <c r="K78" s="58">
        <v>190</v>
      </c>
      <c r="L78" s="59">
        <f t="shared" si="3"/>
        <v>-450</v>
      </c>
      <c r="M78" s="60">
        <v>-260</v>
      </c>
      <c r="N78" s="78"/>
      <c r="O78" s="48"/>
    </row>
    <row r="79" spans="1:15" hidden="1" x14ac:dyDescent="0.35">
      <c r="A79" s="61" t="s">
        <v>37</v>
      </c>
      <c r="B79" s="58">
        <v>80</v>
      </c>
      <c r="C79" s="59">
        <f t="shared" si="0"/>
        <v>-70</v>
      </c>
      <c r="D79" s="60">
        <v>20</v>
      </c>
      <c r="E79" s="58">
        <v>600</v>
      </c>
      <c r="F79" s="59">
        <f t="shared" si="1"/>
        <v>-600</v>
      </c>
      <c r="G79" s="60">
        <v>0</v>
      </c>
      <c r="H79" s="58">
        <v>10</v>
      </c>
      <c r="I79" s="60">
        <f t="shared" si="2"/>
        <v>-10</v>
      </c>
      <c r="J79" s="60">
        <v>0</v>
      </c>
      <c r="K79" s="58">
        <v>690</v>
      </c>
      <c r="L79" s="59">
        <f t="shared" si="3"/>
        <v>-680</v>
      </c>
      <c r="M79" s="60">
        <v>10</v>
      </c>
      <c r="N79" s="78"/>
      <c r="O79" s="48"/>
    </row>
    <row r="80" spans="1:15" hidden="1" x14ac:dyDescent="0.35">
      <c r="A80" s="61" t="s">
        <v>38</v>
      </c>
      <c r="B80" s="58">
        <v>140</v>
      </c>
      <c r="C80" s="59">
        <f t="shared" si="0"/>
        <v>-250</v>
      </c>
      <c r="D80" s="60">
        <v>-110</v>
      </c>
      <c r="E80" s="58">
        <v>720</v>
      </c>
      <c r="F80" s="59">
        <f t="shared" si="1"/>
        <v>-890</v>
      </c>
      <c r="G80" s="60">
        <v>-170</v>
      </c>
      <c r="H80" s="58">
        <v>30</v>
      </c>
      <c r="I80" s="60">
        <f t="shared" si="2"/>
        <v>-40</v>
      </c>
      <c r="J80" s="60">
        <v>-20</v>
      </c>
      <c r="K80" s="58">
        <v>880</v>
      </c>
      <c r="L80" s="59">
        <f t="shared" si="3"/>
        <v>-1180</v>
      </c>
      <c r="M80" s="60">
        <v>-290</v>
      </c>
      <c r="N80" s="78"/>
      <c r="O80" s="48"/>
    </row>
    <row r="81" spans="1:15" hidden="1" x14ac:dyDescent="0.35">
      <c r="A81" s="61" t="s">
        <v>39</v>
      </c>
      <c r="B81" s="58">
        <v>630</v>
      </c>
      <c r="C81" s="59">
        <f t="shared" si="0"/>
        <v>-790</v>
      </c>
      <c r="D81" s="60">
        <v>-160</v>
      </c>
      <c r="E81" s="58">
        <v>2130</v>
      </c>
      <c r="F81" s="59">
        <f t="shared" si="1"/>
        <v>-2990</v>
      </c>
      <c r="G81" s="60">
        <v>-860</v>
      </c>
      <c r="H81" s="58">
        <v>90</v>
      </c>
      <c r="I81" s="60">
        <f t="shared" si="2"/>
        <v>-140</v>
      </c>
      <c r="J81" s="60">
        <v>-60</v>
      </c>
      <c r="K81" s="58">
        <v>2850</v>
      </c>
      <c r="L81" s="59">
        <f t="shared" si="3"/>
        <v>-3920</v>
      </c>
      <c r="M81" s="60">
        <v>-1070</v>
      </c>
      <c r="N81" s="78"/>
      <c r="O81" s="48"/>
    </row>
    <row r="82" spans="1:15" hidden="1" x14ac:dyDescent="0.35">
      <c r="A82" s="61" t="s">
        <v>40</v>
      </c>
      <c r="B82" s="58">
        <v>440</v>
      </c>
      <c r="C82" s="59">
        <f t="shared" si="0"/>
        <v>-1000</v>
      </c>
      <c r="D82" s="60">
        <v>-560</v>
      </c>
      <c r="E82" s="58">
        <v>1850</v>
      </c>
      <c r="F82" s="59">
        <f t="shared" si="1"/>
        <v>-2930</v>
      </c>
      <c r="G82" s="60">
        <v>-1080</v>
      </c>
      <c r="H82" s="58">
        <v>170</v>
      </c>
      <c r="I82" s="60">
        <f t="shared" si="2"/>
        <v>-270</v>
      </c>
      <c r="J82" s="60">
        <v>-110</v>
      </c>
      <c r="K82" s="58">
        <v>2450</v>
      </c>
      <c r="L82" s="59">
        <f t="shared" si="3"/>
        <v>-4210</v>
      </c>
      <c r="M82" s="60">
        <v>-1750</v>
      </c>
      <c r="N82" s="78"/>
      <c r="O82" s="48"/>
    </row>
    <row r="83" spans="1:15" hidden="1" x14ac:dyDescent="0.35">
      <c r="A83" s="61" t="s">
        <v>41</v>
      </c>
      <c r="B83" s="58">
        <v>210</v>
      </c>
      <c r="C83" s="59">
        <f t="shared" si="0"/>
        <v>-360</v>
      </c>
      <c r="D83" s="60">
        <v>-150</v>
      </c>
      <c r="E83" s="58">
        <v>860</v>
      </c>
      <c r="F83" s="59">
        <f t="shared" si="1"/>
        <v>-1160</v>
      </c>
      <c r="G83" s="60">
        <v>-300</v>
      </c>
      <c r="H83" s="58">
        <v>60</v>
      </c>
      <c r="I83" s="60">
        <f t="shared" si="2"/>
        <v>-130</v>
      </c>
      <c r="J83" s="60">
        <v>-70</v>
      </c>
      <c r="K83" s="58">
        <v>1120</v>
      </c>
      <c r="L83" s="59">
        <f t="shared" si="3"/>
        <v>-1650</v>
      </c>
      <c r="M83" s="60">
        <v>-520</v>
      </c>
      <c r="N83" s="78"/>
      <c r="O83" s="48"/>
    </row>
    <row r="84" spans="1:15" hidden="1" x14ac:dyDescent="0.35">
      <c r="A84" s="61" t="s">
        <v>42</v>
      </c>
      <c r="B84" s="58">
        <v>90</v>
      </c>
      <c r="C84" s="59">
        <f t="shared" si="0"/>
        <v>-130</v>
      </c>
      <c r="D84" s="60">
        <v>-40</v>
      </c>
      <c r="E84" s="58">
        <v>540</v>
      </c>
      <c r="F84" s="59">
        <f t="shared" si="1"/>
        <v>-540</v>
      </c>
      <c r="G84" s="60">
        <v>-10</v>
      </c>
      <c r="H84" s="58">
        <v>10</v>
      </c>
      <c r="I84" s="60">
        <f t="shared" si="2"/>
        <v>-20</v>
      </c>
      <c r="J84" s="60">
        <v>0</v>
      </c>
      <c r="K84" s="58">
        <v>650</v>
      </c>
      <c r="L84" s="59">
        <f t="shared" si="3"/>
        <v>-690</v>
      </c>
      <c r="M84" s="60">
        <v>-50</v>
      </c>
      <c r="N84" s="78"/>
      <c r="O84" s="48"/>
    </row>
    <row r="85" spans="1:15" hidden="1" x14ac:dyDescent="0.35">
      <c r="A85" s="61" t="s">
        <v>43</v>
      </c>
      <c r="B85" s="58">
        <v>170</v>
      </c>
      <c r="C85" s="59">
        <f t="shared" si="0"/>
        <v>-180</v>
      </c>
      <c r="D85" s="60">
        <v>-20</v>
      </c>
      <c r="E85" s="58">
        <v>1750</v>
      </c>
      <c r="F85" s="59">
        <f t="shared" si="1"/>
        <v>-1590</v>
      </c>
      <c r="G85" s="60">
        <v>170</v>
      </c>
      <c r="H85" s="58">
        <v>30</v>
      </c>
      <c r="I85" s="60">
        <f t="shared" si="2"/>
        <v>-60</v>
      </c>
      <c r="J85" s="60">
        <v>-20</v>
      </c>
      <c r="K85" s="58">
        <v>1950</v>
      </c>
      <c r="L85" s="59">
        <f t="shared" si="3"/>
        <v>-1820</v>
      </c>
      <c r="M85" s="60">
        <v>130</v>
      </c>
      <c r="N85" s="78"/>
      <c r="O85" s="48"/>
    </row>
    <row r="86" spans="1:15" hidden="1" x14ac:dyDescent="0.35">
      <c r="A86" s="61" t="s">
        <v>44</v>
      </c>
      <c r="B86" s="58">
        <v>320</v>
      </c>
      <c r="C86" s="59">
        <f t="shared" si="0"/>
        <v>-350</v>
      </c>
      <c r="D86" s="60">
        <v>-30</v>
      </c>
      <c r="E86" s="58">
        <v>2770</v>
      </c>
      <c r="F86" s="59">
        <f t="shared" si="1"/>
        <v>-2660</v>
      </c>
      <c r="G86" s="60">
        <v>110</v>
      </c>
      <c r="H86" s="58">
        <v>40</v>
      </c>
      <c r="I86" s="60">
        <f t="shared" si="2"/>
        <v>-70</v>
      </c>
      <c r="J86" s="60">
        <v>-40</v>
      </c>
      <c r="K86" s="58">
        <v>3120</v>
      </c>
      <c r="L86" s="59">
        <f t="shared" si="3"/>
        <v>-3080</v>
      </c>
      <c r="M86" s="60">
        <v>40</v>
      </c>
      <c r="N86" s="78"/>
      <c r="O86" s="48"/>
    </row>
    <row r="87" spans="1:15" hidden="1" x14ac:dyDescent="0.35">
      <c r="A87" s="61" t="s">
        <v>45</v>
      </c>
      <c r="B87" s="58">
        <v>630</v>
      </c>
      <c r="C87" s="59">
        <f t="shared" si="0"/>
        <v>-480</v>
      </c>
      <c r="D87" s="60">
        <v>150</v>
      </c>
      <c r="E87" s="58">
        <v>3900</v>
      </c>
      <c r="F87" s="59">
        <f t="shared" si="1"/>
        <v>-3760</v>
      </c>
      <c r="G87" s="60">
        <v>150</v>
      </c>
      <c r="H87" s="58">
        <v>60</v>
      </c>
      <c r="I87" s="60">
        <f t="shared" si="2"/>
        <v>-50</v>
      </c>
      <c r="J87" s="60">
        <v>10</v>
      </c>
      <c r="K87" s="58">
        <v>4590</v>
      </c>
      <c r="L87" s="59">
        <f t="shared" si="3"/>
        <v>-4290</v>
      </c>
      <c r="M87" s="60">
        <v>300</v>
      </c>
      <c r="N87" s="78"/>
      <c r="O87" s="48"/>
    </row>
    <row r="88" spans="1:15" hidden="1" x14ac:dyDescent="0.35">
      <c r="A88" s="61" t="s">
        <v>46</v>
      </c>
      <c r="B88" s="58">
        <v>60</v>
      </c>
      <c r="C88" s="59">
        <f t="shared" si="0"/>
        <v>-60</v>
      </c>
      <c r="D88" s="60">
        <v>0</v>
      </c>
      <c r="E88" s="58">
        <v>470</v>
      </c>
      <c r="F88" s="59">
        <f t="shared" si="1"/>
        <v>-460</v>
      </c>
      <c r="G88" s="60">
        <v>10</v>
      </c>
      <c r="H88" s="58">
        <v>0</v>
      </c>
      <c r="I88" s="60">
        <f t="shared" si="2"/>
        <v>-10</v>
      </c>
      <c r="J88" s="60">
        <v>0</v>
      </c>
      <c r="K88" s="58">
        <v>540</v>
      </c>
      <c r="L88" s="59">
        <f t="shared" si="3"/>
        <v>-530</v>
      </c>
      <c r="M88" s="60">
        <v>10</v>
      </c>
      <c r="N88" s="78"/>
      <c r="O88" s="48"/>
    </row>
    <row r="89" spans="1:15" hidden="1" x14ac:dyDescent="0.35">
      <c r="A89" s="61" t="s">
        <v>47</v>
      </c>
      <c r="B89" s="58">
        <v>280</v>
      </c>
      <c r="C89" s="59">
        <f t="shared" si="0"/>
        <v>-270</v>
      </c>
      <c r="D89" s="60">
        <v>10</v>
      </c>
      <c r="E89" s="58">
        <v>2090</v>
      </c>
      <c r="F89" s="59">
        <f t="shared" si="1"/>
        <v>-1980</v>
      </c>
      <c r="G89" s="60">
        <v>110</v>
      </c>
      <c r="H89" s="58">
        <v>40</v>
      </c>
      <c r="I89" s="60">
        <f t="shared" si="2"/>
        <v>-70</v>
      </c>
      <c r="J89" s="60">
        <v>-20</v>
      </c>
      <c r="K89" s="58">
        <v>2410</v>
      </c>
      <c r="L89" s="59">
        <f t="shared" si="3"/>
        <v>-2320</v>
      </c>
      <c r="M89" s="60">
        <v>100</v>
      </c>
      <c r="N89" s="78"/>
      <c r="O89" s="48"/>
    </row>
    <row r="90" spans="1:15" hidden="1" x14ac:dyDescent="0.35">
      <c r="A90" s="61" t="s">
        <v>48</v>
      </c>
      <c r="B90" s="58">
        <v>360</v>
      </c>
      <c r="C90" s="59">
        <f t="shared" si="0"/>
        <v>-330</v>
      </c>
      <c r="D90" s="60">
        <v>30</v>
      </c>
      <c r="E90" s="58">
        <v>3070</v>
      </c>
      <c r="F90" s="59">
        <f t="shared" si="1"/>
        <v>-2570</v>
      </c>
      <c r="G90" s="60">
        <v>500</v>
      </c>
      <c r="H90" s="58">
        <v>60</v>
      </c>
      <c r="I90" s="60">
        <f t="shared" si="2"/>
        <v>-100</v>
      </c>
      <c r="J90" s="60">
        <v>-40</v>
      </c>
      <c r="K90" s="58">
        <v>3500</v>
      </c>
      <c r="L90" s="59">
        <f t="shared" si="3"/>
        <v>-3010</v>
      </c>
      <c r="M90" s="60">
        <v>490</v>
      </c>
      <c r="N90" s="78"/>
      <c r="O90" s="48"/>
    </row>
    <row r="91" spans="1:15" hidden="1" x14ac:dyDescent="0.35">
      <c r="A91" s="61" t="s">
        <v>49</v>
      </c>
      <c r="B91" s="58">
        <v>250</v>
      </c>
      <c r="C91" s="59">
        <f t="shared" si="0"/>
        <v>-350</v>
      </c>
      <c r="D91" s="60">
        <v>-100</v>
      </c>
      <c r="E91" s="58">
        <v>2120</v>
      </c>
      <c r="F91" s="59">
        <f t="shared" si="1"/>
        <v>-2400</v>
      </c>
      <c r="G91" s="60">
        <v>-280</v>
      </c>
      <c r="H91" s="58">
        <v>50</v>
      </c>
      <c r="I91" s="60">
        <f t="shared" si="2"/>
        <v>-160</v>
      </c>
      <c r="J91" s="60">
        <v>-110</v>
      </c>
      <c r="K91" s="58">
        <v>2420</v>
      </c>
      <c r="L91" s="59">
        <f t="shared" si="3"/>
        <v>-2910</v>
      </c>
      <c r="M91" s="60">
        <v>-490</v>
      </c>
      <c r="N91" s="78"/>
      <c r="O91" s="48"/>
    </row>
    <row r="92" spans="1:15" hidden="1" x14ac:dyDescent="0.35">
      <c r="A92" s="61" t="s">
        <v>50</v>
      </c>
      <c r="B92" s="58">
        <v>130</v>
      </c>
      <c r="C92" s="59">
        <f t="shared" si="0"/>
        <v>-210</v>
      </c>
      <c r="D92" s="60">
        <v>-80</v>
      </c>
      <c r="E92" s="58">
        <v>980</v>
      </c>
      <c r="F92" s="59">
        <f t="shared" si="1"/>
        <v>-1060</v>
      </c>
      <c r="G92" s="60">
        <v>-80</v>
      </c>
      <c r="H92" s="58">
        <v>40</v>
      </c>
      <c r="I92" s="60">
        <f t="shared" si="2"/>
        <v>-70</v>
      </c>
      <c r="J92" s="60">
        <v>-30</v>
      </c>
      <c r="K92" s="58">
        <v>1150</v>
      </c>
      <c r="L92" s="59">
        <f t="shared" si="3"/>
        <v>-1340</v>
      </c>
      <c r="M92" s="60">
        <v>-190</v>
      </c>
      <c r="N92" s="78"/>
      <c r="O92" s="48"/>
    </row>
    <row r="93" spans="1:15" hidden="1" x14ac:dyDescent="0.35">
      <c r="A93" s="61" t="s">
        <v>51</v>
      </c>
      <c r="B93" s="58">
        <v>280</v>
      </c>
      <c r="C93" s="59">
        <f t="shared" si="0"/>
        <v>-240</v>
      </c>
      <c r="D93" s="60">
        <v>30</v>
      </c>
      <c r="E93" s="58">
        <v>1750</v>
      </c>
      <c r="F93" s="59">
        <f t="shared" si="1"/>
        <v>-1730</v>
      </c>
      <c r="G93" s="60">
        <v>20</v>
      </c>
      <c r="H93" s="58">
        <v>40</v>
      </c>
      <c r="I93" s="60">
        <f t="shared" si="2"/>
        <v>-40</v>
      </c>
      <c r="J93" s="60">
        <v>-10</v>
      </c>
      <c r="K93" s="58">
        <v>2070</v>
      </c>
      <c r="L93" s="59">
        <f t="shared" si="3"/>
        <v>-2020</v>
      </c>
      <c r="M93" s="60">
        <v>40</v>
      </c>
      <c r="N93" s="78"/>
      <c r="O93" s="48"/>
    </row>
    <row r="94" spans="1:15" hidden="1" x14ac:dyDescent="0.35">
      <c r="A94" s="61" t="s">
        <v>52</v>
      </c>
      <c r="B94" s="58">
        <v>10</v>
      </c>
      <c r="C94" s="59">
        <f t="shared" si="0"/>
        <v>-40</v>
      </c>
      <c r="D94" s="60">
        <v>-30</v>
      </c>
      <c r="E94" s="58">
        <v>110</v>
      </c>
      <c r="F94" s="59">
        <f t="shared" si="1"/>
        <v>-140</v>
      </c>
      <c r="G94" s="60">
        <v>-30</v>
      </c>
      <c r="H94" s="58">
        <v>10</v>
      </c>
      <c r="I94" s="60">
        <f t="shared" si="2"/>
        <v>-20</v>
      </c>
      <c r="J94" s="60">
        <v>-10</v>
      </c>
      <c r="K94" s="58">
        <v>140</v>
      </c>
      <c r="L94" s="59">
        <f t="shared" si="3"/>
        <v>-200</v>
      </c>
      <c r="M94" s="60">
        <v>-60</v>
      </c>
      <c r="N94" s="78"/>
      <c r="O94" s="48"/>
    </row>
    <row r="95" spans="1:15" hidden="1" x14ac:dyDescent="0.35">
      <c r="A95" s="61" t="s">
        <v>53</v>
      </c>
      <c r="B95" s="80">
        <v>70</v>
      </c>
      <c r="C95" s="59">
        <f t="shared" si="0"/>
        <v>-90</v>
      </c>
      <c r="D95" s="81">
        <v>-20</v>
      </c>
      <c r="E95" s="80">
        <v>390</v>
      </c>
      <c r="F95" s="59">
        <f t="shared" si="1"/>
        <v>-520</v>
      </c>
      <c r="G95" s="81">
        <v>-130</v>
      </c>
      <c r="H95" s="80">
        <v>10</v>
      </c>
      <c r="I95" s="60">
        <f t="shared" si="2"/>
        <v>-20</v>
      </c>
      <c r="J95" s="81">
        <v>-10</v>
      </c>
      <c r="K95" s="80">
        <v>470</v>
      </c>
      <c r="L95" s="59">
        <f t="shared" si="3"/>
        <v>-640</v>
      </c>
      <c r="M95" s="81">
        <v>-170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3"/>
  <dimension ref="A1:R21"/>
  <sheetViews>
    <sheetView workbookViewId="0">
      <selection activeCell="L1" sqref="L1"/>
    </sheetView>
  </sheetViews>
  <sheetFormatPr defaultRowHeight="14.5" x14ac:dyDescent="0.35"/>
  <sheetData>
    <row r="1" spans="1:18" ht="23.5" x14ac:dyDescent="0.55000000000000004">
      <c r="A1" s="293" t="s">
        <v>107</v>
      </c>
      <c r="L1" s="529" t="s">
        <v>606</v>
      </c>
      <c r="P1" s="188"/>
    </row>
    <row r="2" spans="1:18" ht="15.5" x14ac:dyDescent="0.35">
      <c r="A2" s="294" t="s">
        <v>499</v>
      </c>
      <c r="B2" s="101"/>
      <c r="C2" s="101"/>
      <c r="D2" s="101"/>
      <c r="E2" s="101"/>
      <c r="F2" s="101"/>
      <c r="G2" s="101"/>
      <c r="H2" s="101"/>
      <c r="I2" s="101"/>
      <c r="J2" s="101"/>
      <c r="K2" s="101"/>
      <c r="L2" s="101"/>
      <c r="M2" s="101"/>
      <c r="N2" s="101"/>
    </row>
    <row r="3" spans="1:18" s="96" customFormat="1" ht="15.5" x14ac:dyDescent="0.35">
      <c r="A3" s="295" t="s">
        <v>500</v>
      </c>
      <c r="B3" s="254"/>
      <c r="C3" s="254"/>
      <c r="D3" s="254"/>
      <c r="E3" s="254"/>
      <c r="F3" s="254"/>
      <c r="G3" s="254"/>
      <c r="H3" s="254"/>
      <c r="I3" s="254"/>
      <c r="J3" s="254"/>
      <c r="K3" s="254"/>
      <c r="L3" s="254"/>
      <c r="M3" s="254"/>
      <c r="N3" s="254"/>
    </row>
    <row r="4" spans="1:18" s="96" customFormat="1" ht="15.5" x14ac:dyDescent="0.35">
      <c r="A4" s="295" t="s">
        <v>501</v>
      </c>
      <c r="B4" s="254"/>
      <c r="C4" s="254"/>
      <c r="D4" s="254"/>
      <c r="E4" s="254"/>
      <c r="F4" s="254"/>
      <c r="G4" s="254"/>
      <c r="H4" s="254"/>
      <c r="I4" s="254"/>
      <c r="J4" s="254"/>
      <c r="K4" s="254"/>
      <c r="L4" s="254"/>
      <c r="M4" s="254"/>
      <c r="N4" s="254"/>
      <c r="Q4" s="95"/>
    </row>
    <row r="5" spans="1:18" ht="15.5" x14ac:dyDescent="0.35">
      <c r="A5" s="294" t="s">
        <v>491</v>
      </c>
      <c r="Q5" s="95"/>
      <c r="R5" s="95"/>
    </row>
    <row r="6" spans="1:18" ht="15.5" x14ac:dyDescent="0.35">
      <c r="A6" s="294" t="s">
        <v>492</v>
      </c>
      <c r="Q6" s="95"/>
    </row>
    <row r="7" spans="1:18" ht="15.5" x14ac:dyDescent="0.35">
      <c r="A7" s="294" t="s">
        <v>493</v>
      </c>
      <c r="Q7" s="95"/>
      <c r="R7" s="95"/>
    </row>
    <row r="8" spans="1:18" ht="15.5" x14ac:dyDescent="0.35">
      <c r="A8" s="294" t="s">
        <v>494</v>
      </c>
      <c r="R8" s="95"/>
    </row>
    <row r="9" spans="1:18" ht="15.5" x14ac:dyDescent="0.35">
      <c r="A9" s="294" t="s">
        <v>495</v>
      </c>
    </row>
    <row r="10" spans="1:18" s="96" customFormat="1" ht="15.5" x14ac:dyDescent="0.35">
      <c r="A10" s="294" t="s">
        <v>456</v>
      </c>
    </row>
    <row r="11" spans="1:18" s="96" customFormat="1" ht="15.5" x14ac:dyDescent="0.35">
      <c r="A11" s="296" t="s">
        <v>496</v>
      </c>
    </row>
    <row r="12" spans="1:18" s="96" customFormat="1" ht="15.5" x14ac:dyDescent="0.35">
      <c r="A12" s="296" t="s">
        <v>497</v>
      </c>
    </row>
    <row r="13" spans="1:18" s="96" customFormat="1" ht="15.5" x14ac:dyDescent="0.35">
      <c r="A13" s="294" t="s">
        <v>498</v>
      </c>
    </row>
    <row r="14" spans="1:18" ht="15.5" x14ac:dyDescent="0.35">
      <c r="A14" s="294"/>
      <c r="B14" s="96"/>
      <c r="C14" s="96"/>
      <c r="D14" s="96"/>
      <c r="E14" s="96"/>
      <c r="F14" s="96"/>
      <c r="G14" s="96"/>
      <c r="H14" s="96"/>
      <c r="I14" s="96"/>
      <c r="J14" s="96"/>
      <c r="K14" s="96"/>
      <c r="L14" s="96"/>
      <c r="M14" s="96"/>
      <c r="N14" s="96"/>
      <c r="O14" s="96"/>
      <c r="P14" s="96"/>
      <c r="Q14" s="96"/>
    </row>
    <row r="15" spans="1:18" ht="15.5" x14ac:dyDescent="0.35">
      <c r="A15" s="297"/>
      <c r="B15" s="284"/>
      <c r="C15" s="284"/>
      <c r="D15" s="284"/>
      <c r="E15" s="284"/>
      <c r="F15" s="284"/>
      <c r="G15" s="284"/>
      <c r="H15" s="284"/>
      <c r="I15" s="284"/>
      <c r="J15" s="284"/>
      <c r="K15" s="284"/>
      <c r="L15" s="284"/>
      <c r="M15" s="284"/>
      <c r="N15" s="284"/>
      <c r="O15" s="284"/>
      <c r="P15" s="284"/>
      <c r="Q15" s="284"/>
    </row>
    <row r="16" spans="1:18" x14ac:dyDescent="0.35">
      <c r="A16" s="298"/>
    </row>
    <row r="17" spans="1:1" x14ac:dyDescent="0.35">
      <c r="A17" s="298"/>
    </row>
    <row r="18" spans="1:1" x14ac:dyDescent="0.35">
      <c r="A18" s="298"/>
    </row>
    <row r="19" spans="1:1" x14ac:dyDescent="0.35">
      <c r="A19" s="298"/>
    </row>
    <row r="20" spans="1:1" x14ac:dyDescent="0.35">
      <c r="A20" s="289"/>
    </row>
    <row r="21" spans="1:1" x14ac:dyDescent="0.35">
      <c r="A21" s="299"/>
    </row>
  </sheetData>
  <sheetProtection sheet="1" objects="1" scenarios="1"/>
  <hyperlinks>
    <hyperlink ref="L1" location="Contents!A1" tooltip="Takes you back to contents sheet" display="Back to Contents" xr:uid="{6926CDB8-C68A-40E8-AF75-557CA18260B6}"/>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55</v>
      </c>
      <c r="B1" s="1"/>
      <c r="C1" s="1"/>
      <c r="D1" s="1"/>
      <c r="E1" s="1"/>
      <c r="F1" s="1"/>
      <c r="G1" s="1"/>
      <c r="I1" s="1"/>
      <c r="J1" s="1"/>
      <c r="K1" s="1"/>
      <c r="L1" s="1"/>
      <c r="M1" s="1"/>
      <c r="N1" s="1"/>
    </row>
    <row r="2" spans="1:15" ht="10.5" customHeight="1" thickBot="1" x14ac:dyDescent="0.5">
      <c r="A2" s="4"/>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20</v>
      </c>
      <c r="D5" s="60">
        <v>0</v>
      </c>
      <c r="E5" s="58">
        <v>130</v>
      </c>
      <c r="F5" s="59">
        <v>130</v>
      </c>
      <c r="G5" s="60">
        <v>10</v>
      </c>
      <c r="H5" s="58">
        <v>0</v>
      </c>
      <c r="I5" s="59">
        <v>20</v>
      </c>
      <c r="J5" s="60">
        <v>-10</v>
      </c>
      <c r="K5" s="58">
        <v>150</v>
      </c>
      <c r="L5" s="59">
        <v>160</v>
      </c>
      <c r="M5" s="60">
        <v>-10</v>
      </c>
      <c r="N5" s="78"/>
    </row>
    <row r="6" spans="1:15" s="61" customFormat="1" ht="11.15" customHeight="1" x14ac:dyDescent="0.25">
      <c r="A6" s="62" t="s">
        <v>14</v>
      </c>
      <c r="B6" s="58">
        <v>30</v>
      </c>
      <c r="C6" s="59">
        <v>60</v>
      </c>
      <c r="D6" s="60">
        <v>-30</v>
      </c>
      <c r="E6" s="58">
        <v>200</v>
      </c>
      <c r="F6" s="59">
        <v>210</v>
      </c>
      <c r="G6" s="60">
        <v>-10</v>
      </c>
      <c r="H6" s="58">
        <v>0</v>
      </c>
      <c r="I6" s="59">
        <v>20</v>
      </c>
      <c r="J6" s="60">
        <v>-20</v>
      </c>
      <c r="K6" s="58">
        <v>240</v>
      </c>
      <c r="L6" s="59">
        <v>290</v>
      </c>
      <c r="M6" s="60">
        <v>-50</v>
      </c>
      <c r="N6" s="78"/>
    </row>
    <row r="7" spans="1:15" s="61" customFormat="1" ht="11.15" customHeight="1" x14ac:dyDescent="0.25">
      <c r="A7" s="62" t="s">
        <v>15</v>
      </c>
      <c r="B7" s="58">
        <v>30</v>
      </c>
      <c r="C7" s="59">
        <v>30</v>
      </c>
      <c r="D7" s="60">
        <v>0</v>
      </c>
      <c r="E7" s="58">
        <v>190</v>
      </c>
      <c r="F7" s="59">
        <v>200</v>
      </c>
      <c r="G7" s="60">
        <v>-10</v>
      </c>
      <c r="H7" s="58">
        <v>0</v>
      </c>
      <c r="I7" s="59">
        <v>0</v>
      </c>
      <c r="J7" s="60">
        <v>0</v>
      </c>
      <c r="K7" s="58">
        <v>210</v>
      </c>
      <c r="L7" s="59">
        <v>230</v>
      </c>
      <c r="M7" s="60">
        <v>-20</v>
      </c>
      <c r="N7" s="78"/>
    </row>
    <row r="8" spans="1:15" s="61" customFormat="1" ht="11.15" customHeight="1" x14ac:dyDescent="0.25">
      <c r="A8" s="62" t="s">
        <v>16</v>
      </c>
      <c r="B8" s="58">
        <v>20</v>
      </c>
      <c r="C8" s="59">
        <v>70</v>
      </c>
      <c r="D8" s="60">
        <v>-50</v>
      </c>
      <c r="E8" s="58">
        <v>220</v>
      </c>
      <c r="F8" s="59">
        <v>250</v>
      </c>
      <c r="G8" s="60">
        <v>-40</v>
      </c>
      <c r="H8" s="58">
        <v>0</v>
      </c>
      <c r="I8" s="59">
        <v>40</v>
      </c>
      <c r="J8" s="60">
        <v>-30</v>
      </c>
      <c r="K8" s="58">
        <v>240</v>
      </c>
      <c r="L8" s="59">
        <v>360</v>
      </c>
      <c r="M8" s="60">
        <v>-120</v>
      </c>
      <c r="N8" s="78"/>
    </row>
    <row r="9" spans="1:15" s="61" customFormat="1" ht="11.15" customHeight="1" x14ac:dyDescent="0.25">
      <c r="A9" s="62" t="s">
        <v>17</v>
      </c>
      <c r="B9" s="58">
        <v>10</v>
      </c>
      <c r="C9" s="59">
        <v>40</v>
      </c>
      <c r="D9" s="60">
        <v>-30</v>
      </c>
      <c r="E9" s="58">
        <v>90</v>
      </c>
      <c r="F9" s="59">
        <v>150</v>
      </c>
      <c r="G9" s="60">
        <v>-60</v>
      </c>
      <c r="H9" s="58">
        <v>0</v>
      </c>
      <c r="I9" s="59">
        <v>20</v>
      </c>
      <c r="J9" s="60">
        <v>-20</v>
      </c>
      <c r="K9" s="58">
        <v>100</v>
      </c>
      <c r="L9" s="59">
        <v>210</v>
      </c>
      <c r="M9" s="60">
        <v>-100</v>
      </c>
      <c r="N9" s="78"/>
    </row>
    <row r="10" spans="1:15" s="61" customFormat="1" ht="11.15" customHeight="1" x14ac:dyDescent="0.25">
      <c r="A10" s="62" t="s">
        <v>18</v>
      </c>
      <c r="B10" s="58">
        <v>20</v>
      </c>
      <c r="C10" s="59">
        <v>40</v>
      </c>
      <c r="D10" s="60">
        <v>-20</v>
      </c>
      <c r="E10" s="58">
        <v>70</v>
      </c>
      <c r="F10" s="59">
        <v>170</v>
      </c>
      <c r="G10" s="60">
        <v>-100</v>
      </c>
      <c r="H10" s="58">
        <v>10</v>
      </c>
      <c r="I10" s="59">
        <v>20</v>
      </c>
      <c r="J10" s="60">
        <v>-10</v>
      </c>
      <c r="K10" s="58">
        <v>90</v>
      </c>
      <c r="L10" s="59">
        <v>230</v>
      </c>
      <c r="M10" s="60">
        <v>-140</v>
      </c>
      <c r="N10" s="78"/>
    </row>
    <row r="11" spans="1:15" s="61" customFormat="1" ht="11.15" customHeight="1" x14ac:dyDescent="0.25">
      <c r="A11" s="62" t="s">
        <v>19</v>
      </c>
      <c r="B11" s="58">
        <v>60</v>
      </c>
      <c r="C11" s="59">
        <v>190</v>
      </c>
      <c r="D11" s="60">
        <v>-140</v>
      </c>
      <c r="E11" s="58">
        <v>240</v>
      </c>
      <c r="F11" s="59">
        <v>700</v>
      </c>
      <c r="G11" s="60">
        <v>-460</v>
      </c>
      <c r="H11" s="58">
        <v>30</v>
      </c>
      <c r="I11" s="59">
        <v>150</v>
      </c>
      <c r="J11" s="60">
        <v>-120</v>
      </c>
      <c r="K11" s="58">
        <v>330</v>
      </c>
      <c r="L11" s="59">
        <v>1050</v>
      </c>
      <c r="M11" s="60">
        <v>-710</v>
      </c>
      <c r="N11" s="78"/>
    </row>
    <row r="12" spans="1:15" s="61" customFormat="1" ht="11.15" customHeight="1" x14ac:dyDescent="0.25">
      <c r="A12" s="62" t="s">
        <v>20</v>
      </c>
      <c r="B12" s="58">
        <v>10</v>
      </c>
      <c r="C12" s="59">
        <v>20</v>
      </c>
      <c r="D12" s="60">
        <v>-20</v>
      </c>
      <c r="E12" s="58">
        <v>80</v>
      </c>
      <c r="F12" s="59">
        <v>100</v>
      </c>
      <c r="G12" s="60">
        <v>-20</v>
      </c>
      <c r="H12" s="58">
        <v>0</v>
      </c>
      <c r="I12" s="59">
        <v>0</v>
      </c>
      <c r="J12" s="60">
        <v>0</v>
      </c>
      <c r="K12" s="58">
        <v>90</v>
      </c>
      <c r="L12" s="59">
        <v>120</v>
      </c>
      <c r="M12" s="60">
        <v>-30</v>
      </c>
      <c r="N12" s="78"/>
    </row>
    <row r="13" spans="1:15" s="61" customFormat="1" ht="11.15" customHeight="1" x14ac:dyDescent="0.25">
      <c r="A13" s="62" t="s">
        <v>21</v>
      </c>
      <c r="B13" s="58">
        <v>10</v>
      </c>
      <c r="C13" s="59">
        <v>20</v>
      </c>
      <c r="D13" s="60">
        <v>0</v>
      </c>
      <c r="E13" s="58">
        <v>120</v>
      </c>
      <c r="F13" s="59">
        <v>110</v>
      </c>
      <c r="G13" s="60">
        <v>10</v>
      </c>
      <c r="H13" s="58">
        <v>0</v>
      </c>
      <c r="I13" s="59">
        <v>30</v>
      </c>
      <c r="J13" s="60">
        <v>-30</v>
      </c>
      <c r="K13" s="58">
        <v>130</v>
      </c>
      <c r="L13" s="59">
        <v>160</v>
      </c>
      <c r="M13" s="60">
        <v>-30</v>
      </c>
      <c r="N13" s="78"/>
    </row>
    <row r="14" spans="1:15" s="61" customFormat="1" ht="11.15" customHeight="1" x14ac:dyDescent="0.25">
      <c r="A14" s="62" t="s">
        <v>22</v>
      </c>
      <c r="B14" s="58">
        <v>20</v>
      </c>
      <c r="C14" s="59">
        <v>30</v>
      </c>
      <c r="D14" s="60">
        <v>-10</v>
      </c>
      <c r="E14" s="58">
        <v>120</v>
      </c>
      <c r="F14" s="59">
        <v>150</v>
      </c>
      <c r="G14" s="60">
        <v>-30</v>
      </c>
      <c r="H14" s="58">
        <v>0</v>
      </c>
      <c r="I14" s="59">
        <v>10</v>
      </c>
      <c r="J14" s="60">
        <v>-10</v>
      </c>
      <c r="K14" s="58">
        <v>140</v>
      </c>
      <c r="L14" s="59">
        <v>190</v>
      </c>
      <c r="M14" s="60">
        <v>-50</v>
      </c>
      <c r="N14" s="78"/>
    </row>
    <row r="15" spans="1:15" s="61" customFormat="1" ht="11.15" customHeight="1" x14ac:dyDescent="0.25">
      <c r="A15" s="62" t="s">
        <v>23</v>
      </c>
      <c r="B15" s="58">
        <v>0</v>
      </c>
      <c r="C15" s="59">
        <v>10</v>
      </c>
      <c r="D15" s="60">
        <v>-10</v>
      </c>
      <c r="E15" s="58">
        <v>30</v>
      </c>
      <c r="F15" s="59">
        <v>30</v>
      </c>
      <c r="G15" s="60">
        <v>0</v>
      </c>
      <c r="H15" s="58">
        <v>0</v>
      </c>
      <c r="I15" s="59">
        <v>0</v>
      </c>
      <c r="J15" s="60">
        <v>0</v>
      </c>
      <c r="K15" s="58">
        <v>40</v>
      </c>
      <c r="L15" s="59">
        <v>40</v>
      </c>
      <c r="M15" s="60">
        <v>-10</v>
      </c>
      <c r="N15" s="78"/>
    </row>
    <row r="16" spans="1:15" s="61" customFormat="1" ht="11.15" customHeight="1" x14ac:dyDescent="0.25">
      <c r="A16" s="62" t="s">
        <v>24</v>
      </c>
      <c r="B16" s="58">
        <v>40</v>
      </c>
      <c r="C16" s="59">
        <v>70</v>
      </c>
      <c r="D16" s="60">
        <v>-30</v>
      </c>
      <c r="E16" s="58">
        <v>200</v>
      </c>
      <c r="F16" s="59">
        <v>390</v>
      </c>
      <c r="G16" s="60">
        <v>-190</v>
      </c>
      <c r="H16" s="58">
        <v>0</v>
      </c>
      <c r="I16" s="59">
        <v>60</v>
      </c>
      <c r="J16" s="60">
        <v>-50</v>
      </c>
      <c r="K16" s="58">
        <v>240</v>
      </c>
      <c r="L16" s="59">
        <v>520</v>
      </c>
      <c r="M16" s="60">
        <v>-270</v>
      </c>
      <c r="N16" s="78"/>
    </row>
    <row r="17" spans="1:14" s="61" customFormat="1" ht="11.15" customHeight="1" x14ac:dyDescent="0.25">
      <c r="A17" s="62" t="s">
        <v>25</v>
      </c>
      <c r="B17" s="58">
        <v>30</v>
      </c>
      <c r="C17" s="59">
        <v>90</v>
      </c>
      <c r="D17" s="60">
        <v>-60</v>
      </c>
      <c r="E17" s="58">
        <v>200</v>
      </c>
      <c r="F17" s="59">
        <v>450</v>
      </c>
      <c r="G17" s="60">
        <v>-250</v>
      </c>
      <c r="H17" s="58">
        <v>10</v>
      </c>
      <c r="I17" s="59">
        <v>40</v>
      </c>
      <c r="J17" s="60">
        <v>-30</v>
      </c>
      <c r="K17" s="58">
        <v>250</v>
      </c>
      <c r="L17" s="59">
        <v>580</v>
      </c>
      <c r="M17" s="60">
        <v>-330</v>
      </c>
      <c r="N17" s="78"/>
    </row>
    <row r="18" spans="1:14" s="61" customFormat="1" ht="11.15" customHeight="1" x14ac:dyDescent="0.25">
      <c r="A18" s="62" t="s">
        <v>26</v>
      </c>
      <c r="B18" s="58">
        <v>20</v>
      </c>
      <c r="C18" s="59">
        <v>40</v>
      </c>
      <c r="D18" s="60">
        <v>-30</v>
      </c>
      <c r="E18" s="58">
        <v>90</v>
      </c>
      <c r="F18" s="59">
        <v>150</v>
      </c>
      <c r="G18" s="60">
        <v>-50</v>
      </c>
      <c r="H18" s="58">
        <v>0</v>
      </c>
      <c r="I18" s="59">
        <v>0</v>
      </c>
      <c r="J18" s="60">
        <v>0</v>
      </c>
      <c r="K18" s="58">
        <v>110</v>
      </c>
      <c r="L18" s="59">
        <v>190</v>
      </c>
      <c r="M18" s="60">
        <v>-80</v>
      </c>
      <c r="N18" s="78"/>
    </row>
    <row r="19" spans="1:14" s="61" customFormat="1" ht="11.15" customHeight="1" x14ac:dyDescent="0.25">
      <c r="A19" s="62" t="s">
        <v>27</v>
      </c>
      <c r="B19" s="58">
        <v>10</v>
      </c>
      <c r="C19" s="59">
        <v>20</v>
      </c>
      <c r="D19" s="60">
        <v>-20</v>
      </c>
      <c r="E19" s="58">
        <v>80</v>
      </c>
      <c r="F19" s="59">
        <v>90</v>
      </c>
      <c r="G19" s="60">
        <v>-10</v>
      </c>
      <c r="H19" s="58">
        <v>0</v>
      </c>
      <c r="I19" s="59">
        <v>10</v>
      </c>
      <c r="J19" s="60">
        <v>0</v>
      </c>
      <c r="K19" s="58">
        <v>90</v>
      </c>
      <c r="L19" s="59">
        <v>120</v>
      </c>
      <c r="M19" s="60">
        <v>-30</v>
      </c>
      <c r="N19" s="78"/>
    </row>
    <row r="20" spans="1:14" s="61" customFormat="1" ht="11.15" customHeight="1" x14ac:dyDescent="0.25">
      <c r="A20" s="62" t="s">
        <v>28</v>
      </c>
      <c r="B20" s="58">
        <v>10</v>
      </c>
      <c r="C20" s="59">
        <v>70</v>
      </c>
      <c r="D20" s="60">
        <v>-50</v>
      </c>
      <c r="E20" s="58">
        <v>130</v>
      </c>
      <c r="F20" s="59">
        <v>310</v>
      </c>
      <c r="G20" s="60">
        <v>-180</v>
      </c>
      <c r="H20" s="58">
        <v>10</v>
      </c>
      <c r="I20" s="59">
        <v>50</v>
      </c>
      <c r="J20" s="60">
        <v>-40</v>
      </c>
      <c r="K20" s="58">
        <v>160</v>
      </c>
      <c r="L20" s="59">
        <v>430</v>
      </c>
      <c r="M20" s="60">
        <v>-270</v>
      </c>
      <c r="N20" s="78"/>
    </row>
    <row r="21" spans="1:14" s="61" customFormat="1" ht="11.15" customHeight="1" x14ac:dyDescent="0.25">
      <c r="A21" s="62" t="s">
        <v>29</v>
      </c>
      <c r="B21" s="58">
        <v>20</v>
      </c>
      <c r="C21" s="59">
        <v>30</v>
      </c>
      <c r="D21" s="60">
        <v>-10</v>
      </c>
      <c r="E21" s="58">
        <v>170</v>
      </c>
      <c r="F21" s="59">
        <v>260</v>
      </c>
      <c r="G21" s="60">
        <v>-80</v>
      </c>
      <c r="H21" s="58">
        <v>10</v>
      </c>
      <c r="I21" s="59">
        <v>20</v>
      </c>
      <c r="J21" s="60">
        <v>0</v>
      </c>
      <c r="K21" s="58">
        <v>210</v>
      </c>
      <c r="L21" s="59">
        <v>300</v>
      </c>
      <c r="M21" s="60">
        <v>-90</v>
      </c>
      <c r="N21" s="78"/>
    </row>
    <row r="22" spans="1:14" s="61" customFormat="1" ht="11.15" customHeight="1" x14ac:dyDescent="0.25">
      <c r="A22" s="62" t="s">
        <v>30</v>
      </c>
      <c r="B22" s="58">
        <v>110</v>
      </c>
      <c r="C22" s="59">
        <v>330</v>
      </c>
      <c r="D22" s="60">
        <v>-230</v>
      </c>
      <c r="E22" s="58">
        <v>440</v>
      </c>
      <c r="F22" s="59">
        <v>1090</v>
      </c>
      <c r="G22" s="60">
        <v>-650</v>
      </c>
      <c r="H22" s="58">
        <v>40</v>
      </c>
      <c r="I22" s="59">
        <v>200</v>
      </c>
      <c r="J22" s="60">
        <v>-150</v>
      </c>
      <c r="K22" s="58">
        <v>600</v>
      </c>
      <c r="L22" s="59">
        <v>1620</v>
      </c>
      <c r="M22" s="60">
        <v>-1020</v>
      </c>
      <c r="N22" s="78"/>
    </row>
    <row r="23" spans="1:14" s="61" customFormat="1" ht="11.15" customHeight="1" x14ac:dyDescent="0.25">
      <c r="A23" s="62" t="s">
        <v>31</v>
      </c>
      <c r="B23" s="58">
        <v>10</v>
      </c>
      <c r="C23" s="59">
        <v>30</v>
      </c>
      <c r="D23" s="60">
        <v>-20</v>
      </c>
      <c r="E23" s="58">
        <v>50</v>
      </c>
      <c r="F23" s="59">
        <v>120</v>
      </c>
      <c r="G23" s="60">
        <v>-70</v>
      </c>
      <c r="H23" s="58">
        <v>0</v>
      </c>
      <c r="I23" s="59">
        <v>30</v>
      </c>
      <c r="J23" s="60">
        <v>-30</v>
      </c>
      <c r="K23" s="58">
        <v>60</v>
      </c>
      <c r="L23" s="59">
        <v>170</v>
      </c>
      <c r="M23" s="60">
        <v>-110</v>
      </c>
      <c r="N23" s="78"/>
    </row>
    <row r="24" spans="1:14" s="61" customFormat="1" ht="11.15" customHeight="1" x14ac:dyDescent="0.25">
      <c r="A24" s="62" t="s">
        <v>32</v>
      </c>
      <c r="B24" s="58">
        <v>40</v>
      </c>
      <c r="C24" s="59">
        <v>100</v>
      </c>
      <c r="D24" s="60">
        <v>-60</v>
      </c>
      <c r="E24" s="58">
        <v>230</v>
      </c>
      <c r="F24" s="59">
        <v>440</v>
      </c>
      <c r="G24" s="60">
        <v>-210</v>
      </c>
      <c r="H24" s="58">
        <v>10</v>
      </c>
      <c r="I24" s="59">
        <v>50</v>
      </c>
      <c r="J24" s="60">
        <v>-30</v>
      </c>
      <c r="K24" s="58">
        <v>280</v>
      </c>
      <c r="L24" s="59">
        <v>590</v>
      </c>
      <c r="M24" s="60">
        <v>-310</v>
      </c>
      <c r="N24" s="78"/>
    </row>
    <row r="25" spans="1:14" s="61" customFormat="1" ht="11.15" customHeight="1" x14ac:dyDescent="0.25">
      <c r="A25" s="62" t="s">
        <v>33</v>
      </c>
      <c r="B25" s="58">
        <v>20</v>
      </c>
      <c r="C25" s="59">
        <v>20</v>
      </c>
      <c r="D25" s="60">
        <v>-10</v>
      </c>
      <c r="E25" s="58">
        <v>140</v>
      </c>
      <c r="F25" s="59">
        <v>190</v>
      </c>
      <c r="G25" s="60">
        <v>-50</v>
      </c>
      <c r="H25" s="58">
        <v>0</v>
      </c>
      <c r="I25" s="59">
        <v>10</v>
      </c>
      <c r="J25" s="60">
        <v>-10</v>
      </c>
      <c r="K25" s="58">
        <v>160</v>
      </c>
      <c r="L25" s="59">
        <v>220</v>
      </c>
      <c r="M25" s="60">
        <v>-70</v>
      </c>
      <c r="N25" s="78"/>
    </row>
    <row r="26" spans="1:14" s="61" customFormat="1" ht="11.15" customHeight="1" x14ac:dyDescent="0.25">
      <c r="A26" s="62" t="s">
        <v>34</v>
      </c>
      <c r="B26" s="58">
        <v>20</v>
      </c>
      <c r="C26" s="59">
        <v>70</v>
      </c>
      <c r="D26" s="60">
        <v>-60</v>
      </c>
      <c r="E26" s="58">
        <v>110</v>
      </c>
      <c r="F26" s="59">
        <v>310</v>
      </c>
      <c r="G26" s="60">
        <v>-190</v>
      </c>
      <c r="H26" s="58">
        <v>0</v>
      </c>
      <c r="I26" s="59">
        <v>40</v>
      </c>
      <c r="J26" s="60">
        <v>-40</v>
      </c>
      <c r="K26" s="58">
        <v>130</v>
      </c>
      <c r="L26" s="59">
        <v>420</v>
      </c>
      <c r="M26" s="60">
        <v>-290</v>
      </c>
      <c r="N26" s="78"/>
    </row>
    <row r="27" spans="1:14" s="61" customFormat="1" ht="11.15" customHeight="1" x14ac:dyDescent="0.25">
      <c r="A27" s="62" t="s">
        <v>35</v>
      </c>
      <c r="B27" s="58">
        <v>30</v>
      </c>
      <c r="C27" s="59">
        <v>70</v>
      </c>
      <c r="D27" s="60">
        <v>-40</v>
      </c>
      <c r="E27" s="58">
        <v>150</v>
      </c>
      <c r="F27" s="59">
        <v>280</v>
      </c>
      <c r="G27" s="60">
        <v>-130</v>
      </c>
      <c r="H27" s="58">
        <v>10</v>
      </c>
      <c r="I27" s="59">
        <v>60</v>
      </c>
      <c r="J27" s="60">
        <v>-50</v>
      </c>
      <c r="K27" s="58">
        <v>180</v>
      </c>
      <c r="L27" s="59">
        <v>410</v>
      </c>
      <c r="M27" s="60">
        <v>-220</v>
      </c>
      <c r="N27" s="78"/>
    </row>
    <row r="28" spans="1:14" s="61" customFormat="1" ht="11.15" customHeight="1" x14ac:dyDescent="0.25">
      <c r="A28" s="62" t="s">
        <v>37</v>
      </c>
      <c r="B28" s="58">
        <v>120</v>
      </c>
      <c r="C28" s="59">
        <v>120</v>
      </c>
      <c r="D28" s="60">
        <v>10</v>
      </c>
      <c r="E28" s="58">
        <v>610</v>
      </c>
      <c r="F28" s="59">
        <v>570</v>
      </c>
      <c r="G28" s="60">
        <v>50</v>
      </c>
      <c r="H28" s="58">
        <v>20</v>
      </c>
      <c r="I28" s="59">
        <v>10</v>
      </c>
      <c r="J28" s="60">
        <v>10</v>
      </c>
      <c r="K28" s="58">
        <v>750</v>
      </c>
      <c r="L28" s="59">
        <v>700</v>
      </c>
      <c r="M28" s="60">
        <v>60</v>
      </c>
      <c r="N28" s="78"/>
    </row>
    <row r="29" spans="1:14" s="61" customFormat="1" ht="11.15" customHeight="1" x14ac:dyDescent="0.25">
      <c r="A29" s="62" t="s">
        <v>38</v>
      </c>
      <c r="B29" s="58">
        <v>90</v>
      </c>
      <c r="C29" s="59">
        <v>280</v>
      </c>
      <c r="D29" s="60">
        <v>-190</v>
      </c>
      <c r="E29" s="58">
        <v>540</v>
      </c>
      <c r="F29" s="59">
        <v>920</v>
      </c>
      <c r="G29" s="60">
        <v>-380</v>
      </c>
      <c r="H29" s="58">
        <v>10</v>
      </c>
      <c r="I29" s="59">
        <v>70</v>
      </c>
      <c r="J29" s="60">
        <v>-60</v>
      </c>
      <c r="K29" s="58">
        <v>650</v>
      </c>
      <c r="L29" s="59">
        <v>1280</v>
      </c>
      <c r="M29" s="60">
        <v>-630</v>
      </c>
      <c r="N29" s="78"/>
    </row>
    <row r="30" spans="1:14" s="61" customFormat="1" ht="11.15" customHeight="1" x14ac:dyDescent="0.25">
      <c r="A30" s="62" t="s">
        <v>39</v>
      </c>
      <c r="B30" s="58">
        <v>560</v>
      </c>
      <c r="C30" s="59">
        <v>880</v>
      </c>
      <c r="D30" s="60">
        <v>-320</v>
      </c>
      <c r="E30" s="58">
        <v>1770</v>
      </c>
      <c r="F30" s="59">
        <v>2990</v>
      </c>
      <c r="G30" s="60">
        <v>-1220</v>
      </c>
      <c r="H30" s="58">
        <v>90</v>
      </c>
      <c r="I30" s="59">
        <v>180</v>
      </c>
      <c r="J30" s="60">
        <v>-90</v>
      </c>
      <c r="K30" s="58">
        <v>2410</v>
      </c>
      <c r="L30" s="59">
        <v>4050</v>
      </c>
      <c r="M30" s="60">
        <v>-1630</v>
      </c>
      <c r="N30" s="78"/>
    </row>
    <row r="31" spans="1:14" s="61" customFormat="1" ht="11.15" customHeight="1" x14ac:dyDescent="0.25">
      <c r="A31" s="62" t="s">
        <v>40</v>
      </c>
      <c r="B31" s="58">
        <v>470</v>
      </c>
      <c r="C31" s="59">
        <v>1180</v>
      </c>
      <c r="D31" s="60">
        <v>-710</v>
      </c>
      <c r="E31" s="58">
        <v>1790</v>
      </c>
      <c r="F31" s="59">
        <v>3200</v>
      </c>
      <c r="G31" s="60">
        <v>-1400</v>
      </c>
      <c r="H31" s="58">
        <v>170</v>
      </c>
      <c r="I31" s="59">
        <v>290</v>
      </c>
      <c r="J31" s="60">
        <v>-120</v>
      </c>
      <c r="K31" s="58">
        <v>2430</v>
      </c>
      <c r="L31" s="59">
        <v>4670</v>
      </c>
      <c r="M31" s="60">
        <v>-2230</v>
      </c>
      <c r="N31" s="78"/>
    </row>
    <row r="32" spans="1:14" s="61" customFormat="1" ht="11.15" customHeight="1" x14ac:dyDescent="0.25">
      <c r="A32" s="62" t="s">
        <v>41</v>
      </c>
      <c r="B32" s="58">
        <v>210</v>
      </c>
      <c r="C32" s="59">
        <v>460</v>
      </c>
      <c r="D32" s="60">
        <v>-250</v>
      </c>
      <c r="E32" s="58">
        <v>790</v>
      </c>
      <c r="F32" s="59">
        <v>1120</v>
      </c>
      <c r="G32" s="60">
        <v>-330</v>
      </c>
      <c r="H32" s="58">
        <v>70</v>
      </c>
      <c r="I32" s="59">
        <v>140</v>
      </c>
      <c r="J32" s="60">
        <v>-70</v>
      </c>
      <c r="K32" s="58">
        <v>1070</v>
      </c>
      <c r="L32" s="59">
        <v>1720</v>
      </c>
      <c r="M32" s="60">
        <v>-650</v>
      </c>
      <c r="N32" s="78"/>
    </row>
    <row r="33" spans="1:14" s="61" customFormat="1" ht="11.15" customHeight="1" x14ac:dyDescent="0.25">
      <c r="A33" s="62" t="s">
        <v>42</v>
      </c>
      <c r="B33" s="58">
        <v>110</v>
      </c>
      <c r="C33" s="59">
        <v>130</v>
      </c>
      <c r="D33" s="60">
        <v>-10</v>
      </c>
      <c r="E33" s="58">
        <v>480</v>
      </c>
      <c r="F33" s="59">
        <v>440</v>
      </c>
      <c r="G33" s="60">
        <v>40</v>
      </c>
      <c r="H33" s="58">
        <v>10</v>
      </c>
      <c r="I33" s="59">
        <v>20</v>
      </c>
      <c r="J33" s="60">
        <v>-10</v>
      </c>
      <c r="K33" s="58">
        <v>600</v>
      </c>
      <c r="L33" s="59">
        <v>580</v>
      </c>
      <c r="M33" s="60">
        <v>20</v>
      </c>
      <c r="N33" s="78"/>
    </row>
    <row r="34" spans="1:14" s="61" customFormat="1" ht="11.15" customHeight="1" x14ac:dyDescent="0.25">
      <c r="A34" s="62" t="s">
        <v>43</v>
      </c>
      <c r="B34" s="58">
        <v>170</v>
      </c>
      <c r="C34" s="59">
        <v>150</v>
      </c>
      <c r="D34" s="60">
        <v>10</v>
      </c>
      <c r="E34" s="58">
        <v>1650</v>
      </c>
      <c r="F34" s="59">
        <v>1480</v>
      </c>
      <c r="G34" s="60">
        <v>170</v>
      </c>
      <c r="H34" s="58">
        <v>30</v>
      </c>
      <c r="I34" s="59">
        <v>60</v>
      </c>
      <c r="J34" s="60">
        <v>-30</v>
      </c>
      <c r="K34" s="58">
        <v>1840</v>
      </c>
      <c r="L34" s="59">
        <v>1690</v>
      </c>
      <c r="M34" s="60">
        <v>150</v>
      </c>
      <c r="N34" s="78"/>
    </row>
    <row r="35" spans="1:14" s="61" customFormat="1" ht="11.15" customHeight="1" x14ac:dyDescent="0.25">
      <c r="A35" s="62" t="s">
        <v>44</v>
      </c>
      <c r="B35" s="58">
        <v>340</v>
      </c>
      <c r="C35" s="59">
        <v>310</v>
      </c>
      <c r="D35" s="60">
        <v>20</v>
      </c>
      <c r="E35" s="58">
        <v>2570</v>
      </c>
      <c r="F35" s="59">
        <v>2560</v>
      </c>
      <c r="G35" s="60">
        <v>10</v>
      </c>
      <c r="H35" s="58">
        <v>40</v>
      </c>
      <c r="I35" s="59">
        <v>140</v>
      </c>
      <c r="J35" s="60">
        <v>-90</v>
      </c>
      <c r="K35" s="58">
        <v>2950</v>
      </c>
      <c r="L35" s="59">
        <v>3010</v>
      </c>
      <c r="M35" s="60">
        <v>-60</v>
      </c>
      <c r="N35" s="78"/>
    </row>
    <row r="36" spans="1:14" s="61" customFormat="1" ht="11.15" customHeight="1" x14ac:dyDescent="0.25">
      <c r="A36" s="62" t="s">
        <v>45</v>
      </c>
      <c r="B36" s="58">
        <v>600</v>
      </c>
      <c r="C36" s="59">
        <v>470</v>
      </c>
      <c r="D36" s="60">
        <v>130</v>
      </c>
      <c r="E36" s="58">
        <v>3510</v>
      </c>
      <c r="F36" s="59">
        <v>3690</v>
      </c>
      <c r="G36" s="60">
        <v>-180</v>
      </c>
      <c r="H36" s="58">
        <v>80</v>
      </c>
      <c r="I36" s="59">
        <v>70</v>
      </c>
      <c r="J36" s="60">
        <v>10</v>
      </c>
      <c r="K36" s="58">
        <v>4190</v>
      </c>
      <c r="L36" s="59">
        <v>4230</v>
      </c>
      <c r="M36" s="60">
        <v>-40</v>
      </c>
      <c r="N36" s="78"/>
    </row>
    <row r="37" spans="1:14" s="61" customFormat="1" ht="11.15" customHeight="1" x14ac:dyDescent="0.25">
      <c r="A37" s="62" t="s">
        <v>46</v>
      </c>
      <c r="B37" s="58">
        <v>60</v>
      </c>
      <c r="C37" s="59">
        <v>90</v>
      </c>
      <c r="D37" s="60">
        <v>-30</v>
      </c>
      <c r="E37" s="58">
        <v>490</v>
      </c>
      <c r="F37" s="59">
        <v>440</v>
      </c>
      <c r="G37" s="60">
        <v>50</v>
      </c>
      <c r="H37" s="58">
        <v>10</v>
      </c>
      <c r="I37" s="59">
        <v>20</v>
      </c>
      <c r="J37" s="60">
        <v>-10</v>
      </c>
      <c r="K37" s="58">
        <v>560</v>
      </c>
      <c r="L37" s="59">
        <v>550</v>
      </c>
      <c r="M37" s="60">
        <v>10</v>
      </c>
      <c r="N37" s="78"/>
    </row>
    <row r="38" spans="1:14" s="61" customFormat="1" ht="11.15" customHeight="1" x14ac:dyDescent="0.25">
      <c r="A38" s="62" t="s">
        <v>47</v>
      </c>
      <c r="B38" s="58">
        <v>340</v>
      </c>
      <c r="C38" s="59">
        <v>320</v>
      </c>
      <c r="D38" s="60">
        <v>20</v>
      </c>
      <c r="E38" s="58">
        <v>1950</v>
      </c>
      <c r="F38" s="59">
        <v>2180</v>
      </c>
      <c r="G38" s="60">
        <v>-220</v>
      </c>
      <c r="H38" s="58">
        <v>50</v>
      </c>
      <c r="I38" s="59">
        <v>100</v>
      </c>
      <c r="J38" s="60">
        <v>-50</v>
      </c>
      <c r="K38" s="58">
        <v>2340</v>
      </c>
      <c r="L38" s="59">
        <v>2590</v>
      </c>
      <c r="M38" s="60">
        <v>-250</v>
      </c>
      <c r="N38" s="78"/>
    </row>
    <row r="39" spans="1:14" s="61" customFormat="1" ht="11.15" customHeight="1" x14ac:dyDescent="0.25">
      <c r="A39" s="62" t="s">
        <v>48</v>
      </c>
      <c r="B39" s="58">
        <v>290</v>
      </c>
      <c r="C39" s="59">
        <v>360</v>
      </c>
      <c r="D39" s="60">
        <v>-70</v>
      </c>
      <c r="E39" s="58">
        <v>2620</v>
      </c>
      <c r="F39" s="59">
        <v>2540</v>
      </c>
      <c r="G39" s="60">
        <v>70</v>
      </c>
      <c r="H39" s="58">
        <v>50</v>
      </c>
      <c r="I39" s="59">
        <v>110</v>
      </c>
      <c r="J39" s="60">
        <v>-60</v>
      </c>
      <c r="K39" s="58">
        <v>2950</v>
      </c>
      <c r="L39" s="59">
        <v>3010</v>
      </c>
      <c r="M39" s="60">
        <v>-60</v>
      </c>
      <c r="N39" s="78"/>
    </row>
    <row r="40" spans="1:14" s="61" customFormat="1" ht="11.15" customHeight="1" x14ac:dyDescent="0.25">
      <c r="A40" s="62" t="s">
        <v>49</v>
      </c>
      <c r="B40" s="58">
        <v>230</v>
      </c>
      <c r="C40" s="59">
        <v>390</v>
      </c>
      <c r="D40" s="60">
        <v>-160</v>
      </c>
      <c r="E40" s="58">
        <v>1990</v>
      </c>
      <c r="F40" s="59">
        <v>2420</v>
      </c>
      <c r="G40" s="60">
        <v>-420</v>
      </c>
      <c r="H40" s="58">
        <v>90</v>
      </c>
      <c r="I40" s="59">
        <v>200</v>
      </c>
      <c r="J40" s="60">
        <v>-120</v>
      </c>
      <c r="K40" s="58">
        <v>2310</v>
      </c>
      <c r="L40" s="59">
        <v>3000</v>
      </c>
      <c r="M40" s="60">
        <v>-700</v>
      </c>
      <c r="N40" s="78"/>
    </row>
    <row r="41" spans="1:14" s="61" customFormat="1" ht="11.15" customHeight="1" x14ac:dyDescent="0.25">
      <c r="A41" s="62" t="s">
        <v>50</v>
      </c>
      <c r="B41" s="58">
        <v>120</v>
      </c>
      <c r="C41" s="59">
        <v>200</v>
      </c>
      <c r="D41" s="60">
        <v>-80</v>
      </c>
      <c r="E41" s="58">
        <v>900</v>
      </c>
      <c r="F41" s="59">
        <v>1070</v>
      </c>
      <c r="G41" s="60">
        <v>-170</v>
      </c>
      <c r="H41" s="58">
        <v>40</v>
      </c>
      <c r="I41" s="59">
        <v>90</v>
      </c>
      <c r="J41" s="60">
        <v>-50</v>
      </c>
      <c r="K41" s="58">
        <v>1060</v>
      </c>
      <c r="L41" s="59">
        <v>1360</v>
      </c>
      <c r="M41" s="60">
        <v>-300</v>
      </c>
      <c r="N41" s="78"/>
    </row>
    <row r="42" spans="1:14" s="61" customFormat="1" ht="11.15" customHeight="1" x14ac:dyDescent="0.25">
      <c r="A42" s="62" t="s">
        <v>51</v>
      </c>
      <c r="B42" s="58">
        <v>310</v>
      </c>
      <c r="C42" s="59">
        <v>280</v>
      </c>
      <c r="D42" s="60">
        <v>20</v>
      </c>
      <c r="E42" s="58">
        <v>1670</v>
      </c>
      <c r="F42" s="59">
        <v>1700</v>
      </c>
      <c r="G42" s="60">
        <v>-30</v>
      </c>
      <c r="H42" s="58">
        <v>30</v>
      </c>
      <c r="I42" s="59">
        <v>50</v>
      </c>
      <c r="J42" s="60">
        <v>-20</v>
      </c>
      <c r="K42" s="58">
        <v>2010</v>
      </c>
      <c r="L42" s="59">
        <v>2030</v>
      </c>
      <c r="M42" s="60">
        <v>-20</v>
      </c>
      <c r="N42" s="78"/>
    </row>
    <row r="43" spans="1:14" s="61" customFormat="1" ht="11.15" customHeight="1" x14ac:dyDescent="0.25">
      <c r="A43" s="62" t="s">
        <v>52</v>
      </c>
      <c r="B43" s="58">
        <v>30</v>
      </c>
      <c r="C43" s="59">
        <v>50</v>
      </c>
      <c r="D43" s="60">
        <v>-20</v>
      </c>
      <c r="E43" s="58">
        <v>110</v>
      </c>
      <c r="F43" s="59">
        <v>160</v>
      </c>
      <c r="G43" s="60">
        <v>-50</v>
      </c>
      <c r="H43" s="58">
        <v>0</v>
      </c>
      <c r="I43" s="59">
        <v>10</v>
      </c>
      <c r="J43" s="60">
        <v>-10</v>
      </c>
      <c r="K43" s="58">
        <v>140</v>
      </c>
      <c r="L43" s="59">
        <v>220</v>
      </c>
      <c r="M43" s="60">
        <v>-80</v>
      </c>
      <c r="N43" s="78"/>
    </row>
    <row r="44" spans="1:14" s="61" customFormat="1" ht="11.15" customHeight="1" thickBot="1" x14ac:dyDescent="0.3">
      <c r="A44" s="66" t="s">
        <v>53</v>
      </c>
      <c r="B44" s="63">
        <v>110</v>
      </c>
      <c r="C44" s="64">
        <v>110</v>
      </c>
      <c r="D44" s="65">
        <v>0</v>
      </c>
      <c r="E44" s="63">
        <v>430</v>
      </c>
      <c r="F44" s="64">
        <v>570</v>
      </c>
      <c r="G44" s="65">
        <v>-130</v>
      </c>
      <c r="H44" s="63">
        <v>10</v>
      </c>
      <c r="I44" s="64">
        <v>30</v>
      </c>
      <c r="J44" s="65">
        <v>-20</v>
      </c>
      <c r="K44" s="63">
        <v>550</v>
      </c>
      <c r="L44" s="64">
        <v>710</v>
      </c>
      <c r="M44" s="65">
        <v>-160</v>
      </c>
      <c r="N44" s="78"/>
    </row>
    <row r="45" spans="1:14" s="61" customFormat="1" ht="11.15" customHeight="1" thickBot="1" x14ac:dyDescent="0.3">
      <c r="A45" s="67" t="s">
        <v>36</v>
      </c>
      <c r="B45" s="68">
        <v>4700</v>
      </c>
      <c r="C45" s="69">
        <v>7240</v>
      </c>
      <c r="D45" s="70">
        <v>-2550</v>
      </c>
      <c r="E45" s="68">
        <v>27380</v>
      </c>
      <c r="F45" s="69">
        <v>34310</v>
      </c>
      <c r="G45" s="70">
        <v>-6930</v>
      </c>
      <c r="H45" s="68">
        <v>970</v>
      </c>
      <c r="I45" s="69">
        <v>2440</v>
      </c>
      <c r="J45" s="70">
        <v>-1470</v>
      </c>
      <c r="K45" s="68">
        <v>33040</v>
      </c>
      <c r="L45" s="69">
        <v>43990</v>
      </c>
      <c r="M45" s="70">
        <v>-10940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-20</v>
      </c>
      <c r="D56" s="60">
        <v>0</v>
      </c>
      <c r="E56" s="58">
        <v>130</v>
      </c>
      <c r="F56" s="59">
        <f>-F5</f>
        <v>-130</v>
      </c>
      <c r="G56" s="60">
        <v>10</v>
      </c>
      <c r="H56" s="58">
        <v>0</v>
      </c>
      <c r="I56" s="60">
        <f>-I5</f>
        <v>-20</v>
      </c>
      <c r="J56" s="60">
        <v>-10</v>
      </c>
      <c r="K56" s="58">
        <v>150</v>
      </c>
      <c r="L56" s="59">
        <f>-L5</f>
        <v>-160</v>
      </c>
      <c r="M56" s="60">
        <v>-10</v>
      </c>
      <c r="N56" s="78"/>
      <c r="O56" s="48"/>
    </row>
    <row r="57" spans="1:15" hidden="1" x14ac:dyDescent="0.35">
      <c r="A57" s="61" t="s">
        <v>14</v>
      </c>
      <c r="B57" s="58">
        <v>30</v>
      </c>
      <c r="C57" s="59">
        <f t="shared" ref="C57:C95" si="0">-C6</f>
        <v>-60</v>
      </c>
      <c r="D57" s="60">
        <v>-30</v>
      </c>
      <c r="E57" s="58">
        <v>200</v>
      </c>
      <c r="F57" s="59">
        <f t="shared" ref="F57:F95" si="1">-F6</f>
        <v>-210</v>
      </c>
      <c r="G57" s="60">
        <v>-10</v>
      </c>
      <c r="H57" s="58">
        <v>0</v>
      </c>
      <c r="I57" s="60">
        <f t="shared" ref="I57:I95" si="2">-I6</f>
        <v>-20</v>
      </c>
      <c r="J57" s="60">
        <v>-20</v>
      </c>
      <c r="K57" s="58">
        <v>240</v>
      </c>
      <c r="L57" s="59">
        <f t="shared" ref="L57:L95" si="3">-L6</f>
        <v>-290</v>
      </c>
      <c r="M57" s="60">
        <v>-50</v>
      </c>
      <c r="N57" s="78"/>
      <c r="O57" s="48"/>
    </row>
    <row r="58" spans="1:15" hidden="1" x14ac:dyDescent="0.35">
      <c r="A58" s="61" t="s">
        <v>15</v>
      </c>
      <c r="B58" s="58">
        <v>30</v>
      </c>
      <c r="C58" s="59">
        <f t="shared" si="0"/>
        <v>-30</v>
      </c>
      <c r="D58" s="60">
        <v>0</v>
      </c>
      <c r="E58" s="58">
        <v>190</v>
      </c>
      <c r="F58" s="59">
        <f t="shared" si="1"/>
        <v>-200</v>
      </c>
      <c r="G58" s="60">
        <v>-10</v>
      </c>
      <c r="H58" s="58">
        <v>0</v>
      </c>
      <c r="I58" s="60">
        <f t="shared" si="2"/>
        <v>0</v>
      </c>
      <c r="J58" s="60">
        <v>0</v>
      </c>
      <c r="K58" s="58">
        <v>210</v>
      </c>
      <c r="L58" s="59">
        <f t="shared" si="3"/>
        <v>-230</v>
      </c>
      <c r="M58" s="60">
        <v>-20</v>
      </c>
      <c r="N58" s="78"/>
      <c r="O58" s="48"/>
    </row>
    <row r="59" spans="1:15" hidden="1" x14ac:dyDescent="0.35">
      <c r="A59" s="61" t="s">
        <v>16</v>
      </c>
      <c r="B59" s="58">
        <v>20</v>
      </c>
      <c r="C59" s="59">
        <f t="shared" si="0"/>
        <v>-70</v>
      </c>
      <c r="D59" s="60">
        <v>-50</v>
      </c>
      <c r="E59" s="58">
        <v>220</v>
      </c>
      <c r="F59" s="59">
        <f t="shared" si="1"/>
        <v>-250</v>
      </c>
      <c r="G59" s="60">
        <v>-40</v>
      </c>
      <c r="H59" s="58">
        <v>0</v>
      </c>
      <c r="I59" s="60">
        <f t="shared" si="2"/>
        <v>-40</v>
      </c>
      <c r="J59" s="60">
        <v>-30</v>
      </c>
      <c r="K59" s="58">
        <v>240</v>
      </c>
      <c r="L59" s="59">
        <f t="shared" si="3"/>
        <v>-360</v>
      </c>
      <c r="M59" s="60">
        <v>-120</v>
      </c>
      <c r="N59" s="78"/>
      <c r="O59" s="48"/>
    </row>
    <row r="60" spans="1:15" hidden="1" x14ac:dyDescent="0.35">
      <c r="A60" s="61" t="s">
        <v>17</v>
      </c>
      <c r="B60" s="58">
        <v>10</v>
      </c>
      <c r="C60" s="59">
        <f t="shared" si="0"/>
        <v>-40</v>
      </c>
      <c r="D60" s="60">
        <v>-30</v>
      </c>
      <c r="E60" s="58">
        <v>90</v>
      </c>
      <c r="F60" s="59">
        <f t="shared" si="1"/>
        <v>-150</v>
      </c>
      <c r="G60" s="60">
        <v>-60</v>
      </c>
      <c r="H60" s="58">
        <v>0</v>
      </c>
      <c r="I60" s="60">
        <f t="shared" si="2"/>
        <v>-20</v>
      </c>
      <c r="J60" s="60">
        <v>-20</v>
      </c>
      <c r="K60" s="58">
        <v>100</v>
      </c>
      <c r="L60" s="59">
        <f t="shared" si="3"/>
        <v>-210</v>
      </c>
      <c r="M60" s="60">
        <v>-100</v>
      </c>
      <c r="N60" s="78"/>
      <c r="O60" s="48"/>
    </row>
    <row r="61" spans="1:15" hidden="1" x14ac:dyDescent="0.35">
      <c r="A61" s="61" t="s">
        <v>18</v>
      </c>
      <c r="B61" s="58">
        <v>20</v>
      </c>
      <c r="C61" s="59">
        <f t="shared" si="0"/>
        <v>-40</v>
      </c>
      <c r="D61" s="60">
        <v>-20</v>
      </c>
      <c r="E61" s="58">
        <v>70</v>
      </c>
      <c r="F61" s="59">
        <f t="shared" si="1"/>
        <v>-170</v>
      </c>
      <c r="G61" s="60">
        <v>-100</v>
      </c>
      <c r="H61" s="58">
        <v>10</v>
      </c>
      <c r="I61" s="60">
        <f t="shared" si="2"/>
        <v>-20</v>
      </c>
      <c r="J61" s="60">
        <v>-10</v>
      </c>
      <c r="K61" s="58">
        <v>90</v>
      </c>
      <c r="L61" s="59">
        <f t="shared" si="3"/>
        <v>-230</v>
      </c>
      <c r="M61" s="60">
        <v>-140</v>
      </c>
      <c r="N61" s="78"/>
      <c r="O61" s="48"/>
    </row>
    <row r="62" spans="1:15" hidden="1" x14ac:dyDescent="0.35">
      <c r="A62" s="61" t="s">
        <v>19</v>
      </c>
      <c r="B62" s="58">
        <v>60</v>
      </c>
      <c r="C62" s="59">
        <f t="shared" si="0"/>
        <v>-190</v>
      </c>
      <c r="D62" s="60">
        <v>-140</v>
      </c>
      <c r="E62" s="58">
        <v>240</v>
      </c>
      <c r="F62" s="59">
        <f t="shared" si="1"/>
        <v>-700</v>
      </c>
      <c r="G62" s="60">
        <v>-460</v>
      </c>
      <c r="H62" s="58">
        <v>30</v>
      </c>
      <c r="I62" s="60">
        <f t="shared" si="2"/>
        <v>-150</v>
      </c>
      <c r="J62" s="60">
        <v>-120</v>
      </c>
      <c r="K62" s="58">
        <v>330</v>
      </c>
      <c r="L62" s="59">
        <f t="shared" si="3"/>
        <v>-1050</v>
      </c>
      <c r="M62" s="60">
        <v>-710</v>
      </c>
      <c r="N62" s="78"/>
      <c r="O62" s="48"/>
    </row>
    <row r="63" spans="1:15" hidden="1" x14ac:dyDescent="0.35">
      <c r="A63" s="61" t="s">
        <v>20</v>
      </c>
      <c r="B63" s="58">
        <v>10</v>
      </c>
      <c r="C63" s="59">
        <f t="shared" si="0"/>
        <v>-20</v>
      </c>
      <c r="D63" s="60">
        <v>-20</v>
      </c>
      <c r="E63" s="58">
        <v>80</v>
      </c>
      <c r="F63" s="59">
        <f t="shared" si="1"/>
        <v>-100</v>
      </c>
      <c r="G63" s="60">
        <v>-20</v>
      </c>
      <c r="H63" s="58">
        <v>0</v>
      </c>
      <c r="I63" s="60">
        <f t="shared" si="2"/>
        <v>0</v>
      </c>
      <c r="J63" s="60">
        <v>0</v>
      </c>
      <c r="K63" s="58">
        <v>90</v>
      </c>
      <c r="L63" s="59">
        <f t="shared" si="3"/>
        <v>-120</v>
      </c>
      <c r="M63" s="60">
        <v>-30</v>
      </c>
      <c r="N63" s="78"/>
      <c r="O63" s="48"/>
    </row>
    <row r="64" spans="1:15" hidden="1" x14ac:dyDescent="0.35">
      <c r="A64" s="61" t="s">
        <v>21</v>
      </c>
      <c r="B64" s="58">
        <v>10</v>
      </c>
      <c r="C64" s="59">
        <f t="shared" si="0"/>
        <v>-20</v>
      </c>
      <c r="D64" s="60">
        <v>0</v>
      </c>
      <c r="E64" s="58">
        <v>120</v>
      </c>
      <c r="F64" s="59">
        <f t="shared" si="1"/>
        <v>-110</v>
      </c>
      <c r="G64" s="60">
        <v>10</v>
      </c>
      <c r="H64" s="58">
        <v>0</v>
      </c>
      <c r="I64" s="60">
        <f t="shared" si="2"/>
        <v>-30</v>
      </c>
      <c r="J64" s="60">
        <v>-30</v>
      </c>
      <c r="K64" s="58">
        <v>130</v>
      </c>
      <c r="L64" s="59">
        <f t="shared" si="3"/>
        <v>-160</v>
      </c>
      <c r="M64" s="60">
        <v>-30</v>
      </c>
      <c r="N64" s="78"/>
      <c r="O64" s="48"/>
    </row>
    <row r="65" spans="1:15" hidden="1" x14ac:dyDescent="0.35">
      <c r="A65" s="61" t="s">
        <v>22</v>
      </c>
      <c r="B65" s="58">
        <v>20</v>
      </c>
      <c r="C65" s="59">
        <f t="shared" si="0"/>
        <v>-30</v>
      </c>
      <c r="D65" s="60">
        <v>-10</v>
      </c>
      <c r="E65" s="58">
        <v>120</v>
      </c>
      <c r="F65" s="59">
        <f t="shared" si="1"/>
        <v>-150</v>
      </c>
      <c r="G65" s="60">
        <v>-30</v>
      </c>
      <c r="H65" s="58">
        <v>0</v>
      </c>
      <c r="I65" s="60">
        <f t="shared" si="2"/>
        <v>-10</v>
      </c>
      <c r="J65" s="60">
        <v>-10</v>
      </c>
      <c r="K65" s="58">
        <v>140</v>
      </c>
      <c r="L65" s="59">
        <f t="shared" si="3"/>
        <v>-190</v>
      </c>
      <c r="M65" s="60">
        <v>-50</v>
      </c>
      <c r="N65" s="78"/>
      <c r="O65" s="48"/>
    </row>
    <row r="66" spans="1:15" hidden="1" x14ac:dyDescent="0.35">
      <c r="A66" s="61" t="s">
        <v>23</v>
      </c>
      <c r="B66" s="58">
        <v>0</v>
      </c>
      <c r="C66" s="59">
        <f t="shared" si="0"/>
        <v>-10</v>
      </c>
      <c r="D66" s="60">
        <v>-10</v>
      </c>
      <c r="E66" s="58">
        <v>30</v>
      </c>
      <c r="F66" s="59">
        <f t="shared" si="1"/>
        <v>-30</v>
      </c>
      <c r="G66" s="60">
        <v>0</v>
      </c>
      <c r="H66" s="58">
        <v>0</v>
      </c>
      <c r="I66" s="60">
        <f t="shared" si="2"/>
        <v>0</v>
      </c>
      <c r="J66" s="60">
        <v>0</v>
      </c>
      <c r="K66" s="58">
        <v>40</v>
      </c>
      <c r="L66" s="59">
        <f t="shared" si="3"/>
        <v>-40</v>
      </c>
      <c r="M66" s="60">
        <v>-10</v>
      </c>
      <c r="N66" s="78"/>
      <c r="O66" s="48"/>
    </row>
    <row r="67" spans="1:15" hidden="1" x14ac:dyDescent="0.35">
      <c r="A67" s="61" t="s">
        <v>24</v>
      </c>
      <c r="B67" s="58">
        <v>40</v>
      </c>
      <c r="C67" s="59">
        <f t="shared" si="0"/>
        <v>-70</v>
      </c>
      <c r="D67" s="60">
        <v>-30</v>
      </c>
      <c r="E67" s="58">
        <v>200</v>
      </c>
      <c r="F67" s="59">
        <f t="shared" si="1"/>
        <v>-390</v>
      </c>
      <c r="G67" s="60">
        <v>-190</v>
      </c>
      <c r="H67" s="58">
        <v>0</v>
      </c>
      <c r="I67" s="60">
        <f t="shared" si="2"/>
        <v>-60</v>
      </c>
      <c r="J67" s="60">
        <v>-50</v>
      </c>
      <c r="K67" s="58">
        <v>240</v>
      </c>
      <c r="L67" s="59">
        <f t="shared" si="3"/>
        <v>-520</v>
      </c>
      <c r="M67" s="60">
        <v>-270</v>
      </c>
      <c r="N67" s="78"/>
      <c r="O67" s="48"/>
    </row>
    <row r="68" spans="1:15" hidden="1" x14ac:dyDescent="0.35">
      <c r="A68" s="61" t="s">
        <v>25</v>
      </c>
      <c r="B68" s="58">
        <v>30</v>
      </c>
      <c r="C68" s="59">
        <f t="shared" si="0"/>
        <v>-90</v>
      </c>
      <c r="D68" s="60">
        <v>-60</v>
      </c>
      <c r="E68" s="58">
        <v>200</v>
      </c>
      <c r="F68" s="59">
        <f t="shared" si="1"/>
        <v>-450</v>
      </c>
      <c r="G68" s="60">
        <v>-250</v>
      </c>
      <c r="H68" s="58">
        <v>10</v>
      </c>
      <c r="I68" s="60">
        <f t="shared" si="2"/>
        <v>-40</v>
      </c>
      <c r="J68" s="60">
        <v>-30</v>
      </c>
      <c r="K68" s="58">
        <v>250</v>
      </c>
      <c r="L68" s="59">
        <f t="shared" si="3"/>
        <v>-580</v>
      </c>
      <c r="M68" s="60">
        <v>-330</v>
      </c>
      <c r="N68" s="78"/>
      <c r="O68" s="48"/>
    </row>
    <row r="69" spans="1:15" hidden="1" x14ac:dyDescent="0.35">
      <c r="A69" s="61" t="s">
        <v>26</v>
      </c>
      <c r="B69" s="58">
        <v>20</v>
      </c>
      <c r="C69" s="59">
        <f t="shared" si="0"/>
        <v>-40</v>
      </c>
      <c r="D69" s="60">
        <v>-30</v>
      </c>
      <c r="E69" s="58">
        <v>90</v>
      </c>
      <c r="F69" s="59">
        <f t="shared" si="1"/>
        <v>-150</v>
      </c>
      <c r="G69" s="60">
        <v>-50</v>
      </c>
      <c r="H69" s="58">
        <v>0</v>
      </c>
      <c r="I69" s="60">
        <f t="shared" si="2"/>
        <v>0</v>
      </c>
      <c r="J69" s="60">
        <v>0</v>
      </c>
      <c r="K69" s="58">
        <v>110</v>
      </c>
      <c r="L69" s="59">
        <f t="shared" si="3"/>
        <v>-190</v>
      </c>
      <c r="M69" s="60">
        <v>-80</v>
      </c>
      <c r="N69" s="78"/>
      <c r="O69" s="48"/>
    </row>
    <row r="70" spans="1:15" hidden="1" x14ac:dyDescent="0.35">
      <c r="A70" s="61" t="s">
        <v>27</v>
      </c>
      <c r="B70" s="58">
        <v>10</v>
      </c>
      <c r="C70" s="59">
        <f t="shared" si="0"/>
        <v>-20</v>
      </c>
      <c r="D70" s="60">
        <v>-20</v>
      </c>
      <c r="E70" s="58">
        <v>80</v>
      </c>
      <c r="F70" s="59">
        <f t="shared" si="1"/>
        <v>-90</v>
      </c>
      <c r="G70" s="60">
        <v>-10</v>
      </c>
      <c r="H70" s="58">
        <v>0</v>
      </c>
      <c r="I70" s="60">
        <f t="shared" si="2"/>
        <v>-10</v>
      </c>
      <c r="J70" s="60">
        <v>0</v>
      </c>
      <c r="K70" s="58">
        <v>90</v>
      </c>
      <c r="L70" s="59">
        <f t="shared" si="3"/>
        <v>-120</v>
      </c>
      <c r="M70" s="60">
        <v>-30</v>
      </c>
      <c r="N70" s="78"/>
      <c r="O70" s="48"/>
    </row>
    <row r="71" spans="1:15" hidden="1" x14ac:dyDescent="0.35">
      <c r="A71" s="61" t="s">
        <v>28</v>
      </c>
      <c r="B71" s="58">
        <v>10</v>
      </c>
      <c r="C71" s="59">
        <f t="shared" si="0"/>
        <v>-70</v>
      </c>
      <c r="D71" s="60">
        <v>-50</v>
      </c>
      <c r="E71" s="58">
        <v>130</v>
      </c>
      <c r="F71" s="59">
        <f t="shared" si="1"/>
        <v>-310</v>
      </c>
      <c r="G71" s="60">
        <v>-180</v>
      </c>
      <c r="H71" s="58">
        <v>10</v>
      </c>
      <c r="I71" s="60">
        <f t="shared" si="2"/>
        <v>-50</v>
      </c>
      <c r="J71" s="60">
        <v>-40</v>
      </c>
      <c r="K71" s="58">
        <v>160</v>
      </c>
      <c r="L71" s="59">
        <f t="shared" si="3"/>
        <v>-430</v>
      </c>
      <c r="M71" s="60">
        <v>-270</v>
      </c>
      <c r="N71" s="78"/>
      <c r="O71" s="48"/>
    </row>
    <row r="72" spans="1:15" hidden="1" x14ac:dyDescent="0.35">
      <c r="A72" s="61" t="s">
        <v>29</v>
      </c>
      <c r="B72" s="58">
        <v>20</v>
      </c>
      <c r="C72" s="59">
        <f t="shared" si="0"/>
        <v>-30</v>
      </c>
      <c r="D72" s="60">
        <v>-10</v>
      </c>
      <c r="E72" s="58">
        <v>170</v>
      </c>
      <c r="F72" s="59">
        <f t="shared" si="1"/>
        <v>-260</v>
      </c>
      <c r="G72" s="60">
        <v>-80</v>
      </c>
      <c r="H72" s="58">
        <v>10</v>
      </c>
      <c r="I72" s="60">
        <f t="shared" si="2"/>
        <v>-20</v>
      </c>
      <c r="J72" s="60">
        <v>0</v>
      </c>
      <c r="K72" s="58">
        <v>210</v>
      </c>
      <c r="L72" s="59">
        <f t="shared" si="3"/>
        <v>-300</v>
      </c>
      <c r="M72" s="60">
        <v>-90</v>
      </c>
      <c r="N72" s="78"/>
      <c r="O72" s="48"/>
    </row>
    <row r="73" spans="1:15" hidden="1" x14ac:dyDescent="0.35">
      <c r="A73" s="61" t="s">
        <v>30</v>
      </c>
      <c r="B73" s="58">
        <v>110</v>
      </c>
      <c r="C73" s="59">
        <f t="shared" si="0"/>
        <v>-330</v>
      </c>
      <c r="D73" s="60">
        <v>-230</v>
      </c>
      <c r="E73" s="58">
        <v>440</v>
      </c>
      <c r="F73" s="59">
        <f t="shared" si="1"/>
        <v>-1090</v>
      </c>
      <c r="G73" s="60">
        <v>-650</v>
      </c>
      <c r="H73" s="58">
        <v>40</v>
      </c>
      <c r="I73" s="60">
        <f t="shared" si="2"/>
        <v>-200</v>
      </c>
      <c r="J73" s="60">
        <v>-150</v>
      </c>
      <c r="K73" s="58">
        <v>600</v>
      </c>
      <c r="L73" s="59">
        <f t="shared" si="3"/>
        <v>-1620</v>
      </c>
      <c r="M73" s="60">
        <v>-1020</v>
      </c>
      <c r="N73" s="78"/>
      <c r="O73" s="48"/>
    </row>
    <row r="74" spans="1:15" hidden="1" x14ac:dyDescent="0.35">
      <c r="A74" s="61" t="s">
        <v>31</v>
      </c>
      <c r="B74" s="58">
        <v>10</v>
      </c>
      <c r="C74" s="59">
        <f t="shared" si="0"/>
        <v>-30</v>
      </c>
      <c r="D74" s="60">
        <v>-20</v>
      </c>
      <c r="E74" s="58">
        <v>50</v>
      </c>
      <c r="F74" s="59">
        <f t="shared" si="1"/>
        <v>-120</v>
      </c>
      <c r="G74" s="60">
        <v>-70</v>
      </c>
      <c r="H74" s="58">
        <v>0</v>
      </c>
      <c r="I74" s="60">
        <f t="shared" si="2"/>
        <v>-30</v>
      </c>
      <c r="J74" s="60">
        <v>-30</v>
      </c>
      <c r="K74" s="58">
        <v>60</v>
      </c>
      <c r="L74" s="59">
        <f t="shared" si="3"/>
        <v>-170</v>
      </c>
      <c r="M74" s="60">
        <v>-110</v>
      </c>
      <c r="N74" s="78"/>
      <c r="O74" s="48"/>
    </row>
    <row r="75" spans="1:15" hidden="1" x14ac:dyDescent="0.35">
      <c r="A75" s="61" t="s">
        <v>32</v>
      </c>
      <c r="B75" s="58">
        <v>40</v>
      </c>
      <c r="C75" s="59">
        <f t="shared" si="0"/>
        <v>-100</v>
      </c>
      <c r="D75" s="60">
        <v>-60</v>
      </c>
      <c r="E75" s="58">
        <v>230</v>
      </c>
      <c r="F75" s="59">
        <f t="shared" si="1"/>
        <v>-440</v>
      </c>
      <c r="G75" s="60">
        <v>-210</v>
      </c>
      <c r="H75" s="58">
        <v>10</v>
      </c>
      <c r="I75" s="60">
        <f t="shared" si="2"/>
        <v>-50</v>
      </c>
      <c r="J75" s="60">
        <v>-30</v>
      </c>
      <c r="K75" s="58">
        <v>280</v>
      </c>
      <c r="L75" s="59">
        <f t="shared" si="3"/>
        <v>-590</v>
      </c>
      <c r="M75" s="60">
        <v>-310</v>
      </c>
      <c r="N75" s="78"/>
      <c r="O75" s="48"/>
    </row>
    <row r="76" spans="1:15" hidden="1" x14ac:dyDescent="0.35">
      <c r="A76" s="61" t="s">
        <v>33</v>
      </c>
      <c r="B76" s="58">
        <v>20</v>
      </c>
      <c r="C76" s="59">
        <f t="shared" si="0"/>
        <v>-20</v>
      </c>
      <c r="D76" s="60">
        <v>-10</v>
      </c>
      <c r="E76" s="58">
        <v>140</v>
      </c>
      <c r="F76" s="59">
        <f t="shared" si="1"/>
        <v>-190</v>
      </c>
      <c r="G76" s="60">
        <v>-50</v>
      </c>
      <c r="H76" s="58">
        <v>0</v>
      </c>
      <c r="I76" s="60">
        <f t="shared" si="2"/>
        <v>-10</v>
      </c>
      <c r="J76" s="60">
        <v>-10</v>
      </c>
      <c r="K76" s="58">
        <v>160</v>
      </c>
      <c r="L76" s="59">
        <f t="shared" si="3"/>
        <v>-220</v>
      </c>
      <c r="M76" s="60">
        <v>-70</v>
      </c>
      <c r="N76" s="78"/>
      <c r="O76" s="48"/>
    </row>
    <row r="77" spans="1:15" hidden="1" x14ac:dyDescent="0.35">
      <c r="A77" s="61" t="s">
        <v>34</v>
      </c>
      <c r="B77" s="58">
        <v>20</v>
      </c>
      <c r="C77" s="59">
        <f t="shared" si="0"/>
        <v>-70</v>
      </c>
      <c r="D77" s="60">
        <v>-60</v>
      </c>
      <c r="E77" s="58">
        <v>110</v>
      </c>
      <c r="F77" s="59">
        <f t="shared" si="1"/>
        <v>-310</v>
      </c>
      <c r="G77" s="60">
        <v>-190</v>
      </c>
      <c r="H77" s="58">
        <v>0</v>
      </c>
      <c r="I77" s="60">
        <f t="shared" si="2"/>
        <v>-40</v>
      </c>
      <c r="J77" s="60">
        <v>-40</v>
      </c>
      <c r="K77" s="58">
        <v>130</v>
      </c>
      <c r="L77" s="59">
        <f t="shared" si="3"/>
        <v>-420</v>
      </c>
      <c r="M77" s="60">
        <v>-290</v>
      </c>
      <c r="N77" s="78"/>
      <c r="O77" s="48"/>
    </row>
    <row r="78" spans="1:15" hidden="1" x14ac:dyDescent="0.35">
      <c r="A78" s="61" t="s">
        <v>35</v>
      </c>
      <c r="B78" s="58">
        <v>30</v>
      </c>
      <c r="C78" s="59">
        <f t="shared" si="0"/>
        <v>-70</v>
      </c>
      <c r="D78" s="60">
        <v>-40</v>
      </c>
      <c r="E78" s="58">
        <v>150</v>
      </c>
      <c r="F78" s="59">
        <f t="shared" si="1"/>
        <v>-280</v>
      </c>
      <c r="G78" s="60">
        <v>-130</v>
      </c>
      <c r="H78" s="58">
        <v>10</v>
      </c>
      <c r="I78" s="60">
        <f t="shared" si="2"/>
        <v>-60</v>
      </c>
      <c r="J78" s="60">
        <v>-50</v>
      </c>
      <c r="K78" s="58">
        <v>180</v>
      </c>
      <c r="L78" s="59">
        <f t="shared" si="3"/>
        <v>-410</v>
      </c>
      <c r="M78" s="60">
        <v>-220</v>
      </c>
      <c r="N78" s="78"/>
      <c r="O78" s="48"/>
    </row>
    <row r="79" spans="1:15" hidden="1" x14ac:dyDescent="0.35">
      <c r="A79" s="61" t="s">
        <v>37</v>
      </c>
      <c r="B79" s="58">
        <v>120</v>
      </c>
      <c r="C79" s="59">
        <f t="shared" si="0"/>
        <v>-120</v>
      </c>
      <c r="D79" s="60">
        <v>10</v>
      </c>
      <c r="E79" s="58">
        <v>610</v>
      </c>
      <c r="F79" s="59">
        <f t="shared" si="1"/>
        <v>-570</v>
      </c>
      <c r="G79" s="60">
        <v>50</v>
      </c>
      <c r="H79" s="58">
        <v>20</v>
      </c>
      <c r="I79" s="60">
        <f t="shared" si="2"/>
        <v>-10</v>
      </c>
      <c r="J79" s="60">
        <v>10</v>
      </c>
      <c r="K79" s="58">
        <v>750</v>
      </c>
      <c r="L79" s="59">
        <f t="shared" si="3"/>
        <v>-700</v>
      </c>
      <c r="M79" s="60">
        <v>60</v>
      </c>
      <c r="N79" s="78"/>
      <c r="O79" s="48"/>
    </row>
    <row r="80" spans="1:15" hidden="1" x14ac:dyDescent="0.35">
      <c r="A80" s="61" t="s">
        <v>38</v>
      </c>
      <c r="B80" s="58">
        <v>90</v>
      </c>
      <c r="C80" s="59">
        <f t="shared" si="0"/>
        <v>-280</v>
      </c>
      <c r="D80" s="60">
        <v>-190</v>
      </c>
      <c r="E80" s="58">
        <v>540</v>
      </c>
      <c r="F80" s="59">
        <f t="shared" si="1"/>
        <v>-920</v>
      </c>
      <c r="G80" s="60">
        <v>-380</v>
      </c>
      <c r="H80" s="58">
        <v>10</v>
      </c>
      <c r="I80" s="60">
        <f t="shared" si="2"/>
        <v>-70</v>
      </c>
      <c r="J80" s="60">
        <v>-60</v>
      </c>
      <c r="K80" s="58">
        <v>650</v>
      </c>
      <c r="L80" s="59">
        <f t="shared" si="3"/>
        <v>-1280</v>
      </c>
      <c r="M80" s="60">
        <v>-630</v>
      </c>
      <c r="N80" s="78"/>
      <c r="O80" s="48"/>
    </row>
    <row r="81" spans="1:15" hidden="1" x14ac:dyDescent="0.35">
      <c r="A81" s="61" t="s">
        <v>39</v>
      </c>
      <c r="B81" s="58">
        <v>560</v>
      </c>
      <c r="C81" s="59">
        <f t="shared" si="0"/>
        <v>-880</v>
      </c>
      <c r="D81" s="60">
        <v>-320</v>
      </c>
      <c r="E81" s="58">
        <v>1770</v>
      </c>
      <c r="F81" s="59">
        <f t="shared" si="1"/>
        <v>-2990</v>
      </c>
      <c r="G81" s="60">
        <v>-1220</v>
      </c>
      <c r="H81" s="58">
        <v>90</v>
      </c>
      <c r="I81" s="60">
        <f t="shared" si="2"/>
        <v>-180</v>
      </c>
      <c r="J81" s="60">
        <v>-90</v>
      </c>
      <c r="K81" s="58">
        <v>2410</v>
      </c>
      <c r="L81" s="59">
        <f t="shared" si="3"/>
        <v>-4050</v>
      </c>
      <c r="M81" s="60">
        <v>-1630</v>
      </c>
      <c r="N81" s="78"/>
      <c r="O81" s="48"/>
    </row>
    <row r="82" spans="1:15" hidden="1" x14ac:dyDescent="0.35">
      <c r="A82" s="61" t="s">
        <v>40</v>
      </c>
      <c r="B82" s="58">
        <v>470</v>
      </c>
      <c r="C82" s="59">
        <f t="shared" si="0"/>
        <v>-1180</v>
      </c>
      <c r="D82" s="60">
        <v>-710</v>
      </c>
      <c r="E82" s="58">
        <v>1790</v>
      </c>
      <c r="F82" s="59">
        <f t="shared" si="1"/>
        <v>-3200</v>
      </c>
      <c r="G82" s="60">
        <v>-1400</v>
      </c>
      <c r="H82" s="58">
        <v>170</v>
      </c>
      <c r="I82" s="60">
        <f t="shared" si="2"/>
        <v>-290</v>
      </c>
      <c r="J82" s="60">
        <v>-120</v>
      </c>
      <c r="K82" s="58">
        <v>2430</v>
      </c>
      <c r="L82" s="59">
        <f t="shared" si="3"/>
        <v>-4670</v>
      </c>
      <c r="M82" s="60">
        <v>-2230</v>
      </c>
      <c r="N82" s="78"/>
      <c r="O82" s="48"/>
    </row>
    <row r="83" spans="1:15" hidden="1" x14ac:dyDescent="0.35">
      <c r="A83" s="61" t="s">
        <v>41</v>
      </c>
      <c r="B83" s="58">
        <v>210</v>
      </c>
      <c r="C83" s="59">
        <f t="shared" si="0"/>
        <v>-460</v>
      </c>
      <c r="D83" s="60">
        <v>-250</v>
      </c>
      <c r="E83" s="58">
        <v>790</v>
      </c>
      <c r="F83" s="59">
        <f t="shared" si="1"/>
        <v>-1120</v>
      </c>
      <c r="G83" s="60">
        <v>-330</v>
      </c>
      <c r="H83" s="58">
        <v>70</v>
      </c>
      <c r="I83" s="60">
        <f t="shared" si="2"/>
        <v>-140</v>
      </c>
      <c r="J83" s="60">
        <v>-70</v>
      </c>
      <c r="K83" s="58">
        <v>1070</v>
      </c>
      <c r="L83" s="59">
        <f t="shared" si="3"/>
        <v>-1720</v>
      </c>
      <c r="M83" s="60">
        <v>-650</v>
      </c>
      <c r="N83" s="78"/>
      <c r="O83" s="48"/>
    </row>
    <row r="84" spans="1:15" hidden="1" x14ac:dyDescent="0.35">
      <c r="A84" s="61" t="s">
        <v>42</v>
      </c>
      <c r="B84" s="58">
        <v>110</v>
      </c>
      <c r="C84" s="59">
        <f t="shared" si="0"/>
        <v>-130</v>
      </c>
      <c r="D84" s="60">
        <v>-10</v>
      </c>
      <c r="E84" s="58">
        <v>480</v>
      </c>
      <c r="F84" s="59">
        <f t="shared" si="1"/>
        <v>-440</v>
      </c>
      <c r="G84" s="60">
        <v>40</v>
      </c>
      <c r="H84" s="58">
        <v>10</v>
      </c>
      <c r="I84" s="60">
        <f t="shared" si="2"/>
        <v>-20</v>
      </c>
      <c r="J84" s="60">
        <v>-10</v>
      </c>
      <c r="K84" s="58">
        <v>600</v>
      </c>
      <c r="L84" s="59">
        <f t="shared" si="3"/>
        <v>-580</v>
      </c>
      <c r="M84" s="60">
        <v>20</v>
      </c>
      <c r="N84" s="78"/>
      <c r="O84" s="48"/>
    </row>
    <row r="85" spans="1:15" hidden="1" x14ac:dyDescent="0.35">
      <c r="A85" s="61" t="s">
        <v>43</v>
      </c>
      <c r="B85" s="58">
        <v>170</v>
      </c>
      <c r="C85" s="59">
        <f t="shared" si="0"/>
        <v>-150</v>
      </c>
      <c r="D85" s="60">
        <v>10</v>
      </c>
      <c r="E85" s="58">
        <v>1650</v>
      </c>
      <c r="F85" s="59">
        <f t="shared" si="1"/>
        <v>-1480</v>
      </c>
      <c r="G85" s="60">
        <v>170</v>
      </c>
      <c r="H85" s="58">
        <v>30</v>
      </c>
      <c r="I85" s="60">
        <f t="shared" si="2"/>
        <v>-60</v>
      </c>
      <c r="J85" s="60">
        <v>-30</v>
      </c>
      <c r="K85" s="58">
        <v>1840</v>
      </c>
      <c r="L85" s="59">
        <f t="shared" si="3"/>
        <v>-1690</v>
      </c>
      <c r="M85" s="60">
        <v>150</v>
      </c>
      <c r="N85" s="78"/>
      <c r="O85" s="48"/>
    </row>
    <row r="86" spans="1:15" hidden="1" x14ac:dyDescent="0.35">
      <c r="A86" s="61" t="s">
        <v>44</v>
      </c>
      <c r="B86" s="58">
        <v>340</v>
      </c>
      <c r="C86" s="59">
        <f t="shared" si="0"/>
        <v>-310</v>
      </c>
      <c r="D86" s="60">
        <v>20</v>
      </c>
      <c r="E86" s="58">
        <v>2570</v>
      </c>
      <c r="F86" s="59">
        <f t="shared" si="1"/>
        <v>-2560</v>
      </c>
      <c r="G86" s="60">
        <v>10</v>
      </c>
      <c r="H86" s="58">
        <v>40</v>
      </c>
      <c r="I86" s="60">
        <f t="shared" si="2"/>
        <v>-140</v>
      </c>
      <c r="J86" s="60">
        <v>-90</v>
      </c>
      <c r="K86" s="58">
        <v>2950</v>
      </c>
      <c r="L86" s="59">
        <f t="shared" si="3"/>
        <v>-3010</v>
      </c>
      <c r="M86" s="60">
        <v>-60</v>
      </c>
      <c r="N86" s="78"/>
      <c r="O86" s="48"/>
    </row>
    <row r="87" spans="1:15" hidden="1" x14ac:dyDescent="0.35">
      <c r="A87" s="61" t="s">
        <v>45</v>
      </c>
      <c r="B87" s="58">
        <v>600</v>
      </c>
      <c r="C87" s="59">
        <f t="shared" si="0"/>
        <v>-470</v>
      </c>
      <c r="D87" s="60">
        <v>130</v>
      </c>
      <c r="E87" s="58">
        <v>3510</v>
      </c>
      <c r="F87" s="59">
        <f t="shared" si="1"/>
        <v>-3690</v>
      </c>
      <c r="G87" s="60">
        <v>-180</v>
      </c>
      <c r="H87" s="58">
        <v>80</v>
      </c>
      <c r="I87" s="60">
        <f t="shared" si="2"/>
        <v>-70</v>
      </c>
      <c r="J87" s="60">
        <v>10</v>
      </c>
      <c r="K87" s="58">
        <v>4190</v>
      </c>
      <c r="L87" s="59">
        <f t="shared" si="3"/>
        <v>-4230</v>
      </c>
      <c r="M87" s="60">
        <v>-40</v>
      </c>
      <c r="N87" s="78"/>
      <c r="O87" s="48"/>
    </row>
    <row r="88" spans="1:15" hidden="1" x14ac:dyDescent="0.35">
      <c r="A88" s="61" t="s">
        <v>46</v>
      </c>
      <c r="B88" s="58">
        <v>60</v>
      </c>
      <c r="C88" s="59">
        <f t="shared" si="0"/>
        <v>-90</v>
      </c>
      <c r="D88" s="60">
        <v>-30</v>
      </c>
      <c r="E88" s="58">
        <v>490</v>
      </c>
      <c r="F88" s="59">
        <f t="shared" si="1"/>
        <v>-440</v>
      </c>
      <c r="G88" s="60">
        <v>50</v>
      </c>
      <c r="H88" s="58">
        <v>10</v>
      </c>
      <c r="I88" s="60">
        <f t="shared" si="2"/>
        <v>-20</v>
      </c>
      <c r="J88" s="60">
        <v>-10</v>
      </c>
      <c r="K88" s="58">
        <v>560</v>
      </c>
      <c r="L88" s="59">
        <f t="shared" si="3"/>
        <v>-550</v>
      </c>
      <c r="M88" s="60">
        <v>10</v>
      </c>
      <c r="N88" s="78"/>
      <c r="O88" s="48"/>
    </row>
    <row r="89" spans="1:15" hidden="1" x14ac:dyDescent="0.35">
      <c r="A89" s="61" t="s">
        <v>47</v>
      </c>
      <c r="B89" s="58">
        <v>340</v>
      </c>
      <c r="C89" s="59">
        <f t="shared" si="0"/>
        <v>-320</v>
      </c>
      <c r="D89" s="60">
        <v>20</v>
      </c>
      <c r="E89" s="58">
        <v>1950</v>
      </c>
      <c r="F89" s="59">
        <f t="shared" si="1"/>
        <v>-2180</v>
      </c>
      <c r="G89" s="60">
        <v>-220</v>
      </c>
      <c r="H89" s="58">
        <v>50</v>
      </c>
      <c r="I89" s="60">
        <f t="shared" si="2"/>
        <v>-100</v>
      </c>
      <c r="J89" s="60">
        <v>-50</v>
      </c>
      <c r="K89" s="58">
        <v>2340</v>
      </c>
      <c r="L89" s="59">
        <f t="shared" si="3"/>
        <v>-2590</v>
      </c>
      <c r="M89" s="60">
        <v>-250</v>
      </c>
      <c r="N89" s="78"/>
      <c r="O89" s="48"/>
    </row>
    <row r="90" spans="1:15" hidden="1" x14ac:dyDescent="0.35">
      <c r="A90" s="61" t="s">
        <v>48</v>
      </c>
      <c r="B90" s="58">
        <v>290</v>
      </c>
      <c r="C90" s="59">
        <f t="shared" si="0"/>
        <v>-360</v>
      </c>
      <c r="D90" s="60">
        <v>-70</v>
      </c>
      <c r="E90" s="58">
        <v>2620</v>
      </c>
      <c r="F90" s="59">
        <f t="shared" si="1"/>
        <v>-2540</v>
      </c>
      <c r="G90" s="60">
        <v>70</v>
      </c>
      <c r="H90" s="58">
        <v>50</v>
      </c>
      <c r="I90" s="60">
        <f t="shared" si="2"/>
        <v>-110</v>
      </c>
      <c r="J90" s="60">
        <v>-60</v>
      </c>
      <c r="K90" s="58">
        <v>2950</v>
      </c>
      <c r="L90" s="59">
        <f t="shared" si="3"/>
        <v>-3010</v>
      </c>
      <c r="M90" s="60">
        <v>-60</v>
      </c>
      <c r="N90" s="78"/>
      <c r="O90" s="48"/>
    </row>
    <row r="91" spans="1:15" hidden="1" x14ac:dyDescent="0.35">
      <c r="A91" s="61" t="s">
        <v>49</v>
      </c>
      <c r="B91" s="58">
        <v>230</v>
      </c>
      <c r="C91" s="59">
        <f t="shared" si="0"/>
        <v>-390</v>
      </c>
      <c r="D91" s="60">
        <v>-160</v>
      </c>
      <c r="E91" s="58">
        <v>1990</v>
      </c>
      <c r="F91" s="59">
        <f t="shared" si="1"/>
        <v>-2420</v>
      </c>
      <c r="G91" s="60">
        <v>-420</v>
      </c>
      <c r="H91" s="58">
        <v>90</v>
      </c>
      <c r="I91" s="60">
        <f t="shared" si="2"/>
        <v>-200</v>
      </c>
      <c r="J91" s="60">
        <v>-120</v>
      </c>
      <c r="K91" s="58">
        <v>2310</v>
      </c>
      <c r="L91" s="59">
        <f t="shared" si="3"/>
        <v>-3000</v>
      </c>
      <c r="M91" s="60">
        <v>-700</v>
      </c>
      <c r="N91" s="78"/>
      <c r="O91" s="48"/>
    </row>
    <row r="92" spans="1:15" hidden="1" x14ac:dyDescent="0.35">
      <c r="A92" s="61" t="s">
        <v>50</v>
      </c>
      <c r="B92" s="58">
        <v>120</v>
      </c>
      <c r="C92" s="59">
        <f t="shared" si="0"/>
        <v>-200</v>
      </c>
      <c r="D92" s="60">
        <v>-80</v>
      </c>
      <c r="E92" s="58">
        <v>900</v>
      </c>
      <c r="F92" s="59">
        <f t="shared" si="1"/>
        <v>-1070</v>
      </c>
      <c r="G92" s="60">
        <v>-170</v>
      </c>
      <c r="H92" s="58">
        <v>40</v>
      </c>
      <c r="I92" s="60">
        <f t="shared" si="2"/>
        <v>-90</v>
      </c>
      <c r="J92" s="60">
        <v>-50</v>
      </c>
      <c r="K92" s="58">
        <v>1060</v>
      </c>
      <c r="L92" s="59">
        <f t="shared" si="3"/>
        <v>-1360</v>
      </c>
      <c r="M92" s="60">
        <v>-300</v>
      </c>
      <c r="N92" s="78"/>
      <c r="O92" s="48"/>
    </row>
    <row r="93" spans="1:15" hidden="1" x14ac:dyDescent="0.35">
      <c r="A93" s="61" t="s">
        <v>51</v>
      </c>
      <c r="B93" s="58">
        <v>310</v>
      </c>
      <c r="C93" s="59">
        <f t="shared" si="0"/>
        <v>-280</v>
      </c>
      <c r="D93" s="60">
        <v>20</v>
      </c>
      <c r="E93" s="58">
        <v>1670</v>
      </c>
      <c r="F93" s="59">
        <f t="shared" si="1"/>
        <v>-1700</v>
      </c>
      <c r="G93" s="60">
        <v>-30</v>
      </c>
      <c r="H93" s="58">
        <v>30</v>
      </c>
      <c r="I93" s="60">
        <f t="shared" si="2"/>
        <v>-50</v>
      </c>
      <c r="J93" s="60">
        <v>-20</v>
      </c>
      <c r="K93" s="58">
        <v>2010</v>
      </c>
      <c r="L93" s="59">
        <f t="shared" si="3"/>
        <v>-2030</v>
      </c>
      <c r="M93" s="60">
        <v>-20</v>
      </c>
      <c r="N93" s="78"/>
      <c r="O93" s="48"/>
    </row>
    <row r="94" spans="1:15" hidden="1" x14ac:dyDescent="0.35">
      <c r="A94" s="61" t="s">
        <v>52</v>
      </c>
      <c r="B94" s="58">
        <v>30</v>
      </c>
      <c r="C94" s="59">
        <f t="shared" si="0"/>
        <v>-50</v>
      </c>
      <c r="D94" s="60">
        <v>-20</v>
      </c>
      <c r="E94" s="58">
        <v>110</v>
      </c>
      <c r="F94" s="59">
        <f t="shared" si="1"/>
        <v>-160</v>
      </c>
      <c r="G94" s="60">
        <v>-50</v>
      </c>
      <c r="H94" s="58">
        <v>0</v>
      </c>
      <c r="I94" s="60">
        <f t="shared" si="2"/>
        <v>-10</v>
      </c>
      <c r="J94" s="60">
        <v>-10</v>
      </c>
      <c r="K94" s="58">
        <v>140</v>
      </c>
      <c r="L94" s="59">
        <f t="shared" si="3"/>
        <v>-220</v>
      </c>
      <c r="M94" s="60">
        <v>-80</v>
      </c>
      <c r="N94" s="78"/>
      <c r="O94" s="48"/>
    </row>
    <row r="95" spans="1:15" hidden="1" x14ac:dyDescent="0.35">
      <c r="A95" s="61" t="s">
        <v>53</v>
      </c>
      <c r="B95" s="80">
        <v>110</v>
      </c>
      <c r="C95" s="59">
        <f t="shared" si="0"/>
        <v>-110</v>
      </c>
      <c r="D95" s="81">
        <v>0</v>
      </c>
      <c r="E95" s="80">
        <v>430</v>
      </c>
      <c r="F95" s="59">
        <f t="shared" si="1"/>
        <v>-570</v>
      </c>
      <c r="G95" s="81">
        <v>-130</v>
      </c>
      <c r="H95" s="80">
        <v>10</v>
      </c>
      <c r="I95" s="60">
        <f t="shared" si="2"/>
        <v>-30</v>
      </c>
      <c r="J95" s="81">
        <v>-20</v>
      </c>
      <c r="K95" s="80">
        <v>550</v>
      </c>
      <c r="L95" s="59">
        <f t="shared" si="3"/>
        <v>-710</v>
      </c>
      <c r="M95" s="81">
        <v>-160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54</v>
      </c>
      <c r="B1" s="1"/>
      <c r="C1" s="1"/>
      <c r="D1" s="1"/>
      <c r="E1" s="1"/>
      <c r="F1" s="1"/>
      <c r="G1" s="1"/>
      <c r="I1" s="1"/>
      <c r="J1" s="1"/>
      <c r="K1" s="1"/>
      <c r="L1" s="1"/>
      <c r="M1" s="1"/>
      <c r="N1" s="1"/>
    </row>
    <row r="2" spans="1:15" ht="10.5" customHeight="1" thickBot="1" x14ac:dyDescent="0.5">
      <c r="A2" s="3"/>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20</v>
      </c>
      <c r="D5" s="60">
        <v>-10</v>
      </c>
      <c r="E5" s="58">
        <v>100</v>
      </c>
      <c r="F5" s="59">
        <v>140</v>
      </c>
      <c r="G5" s="60">
        <v>-30</v>
      </c>
      <c r="H5" s="58">
        <v>0</v>
      </c>
      <c r="I5" s="59">
        <v>20</v>
      </c>
      <c r="J5" s="60">
        <v>-20</v>
      </c>
      <c r="K5" s="58">
        <v>110</v>
      </c>
      <c r="L5" s="59">
        <v>180</v>
      </c>
      <c r="M5" s="60">
        <v>-60</v>
      </c>
      <c r="N5" s="78"/>
    </row>
    <row r="6" spans="1:15" s="61" customFormat="1" ht="11.15" customHeight="1" x14ac:dyDescent="0.25">
      <c r="A6" s="62" t="s">
        <v>14</v>
      </c>
      <c r="B6" s="58">
        <v>40</v>
      </c>
      <c r="C6" s="59">
        <v>50</v>
      </c>
      <c r="D6" s="60">
        <v>-20</v>
      </c>
      <c r="E6" s="58">
        <v>160</v>
      </c>
      <c r="F6" s="59">
        <v>180</v>
      </c>
      <c r="G6" s="60">
        <v>-20</v>
      </c>
      <c r="H6" s="58">
        <v>0</v>
      </c>
      <c r="I6" s="59">
        <v>10</v>
      </c>
      <c r="J6" s="60">
        <v>-10</v>
      </c>
      <c r="K6" s="58">
        <v>200</v>
      </c>
      <c r="L6" s="59">
        <v>240</v>
      </c>
      <c r="M6" s="60">
        <v>-40</v>
      </c>
      <c r="N6" s="78"/>
    </row>
    <row r="7" spans="1:15" s="61" customFormat="1" ht="11.15" customHeight="1" x14ac:dyDescent="0.25">
      <c r="A7" s="62" t="s">
        <v>15</v>
      </c>
      <c r="B7" s="58">
        <v>30</v>
      </c>
      <c r="C7" s="59">
        <v>40</v>
      </c>
      <c r="D7" s="60">
        <v>-10</v>
      </c>
      <c r="E7" s="58">
        <v>170</v>
      </c>
      <c r="F7" s="59">
        <v>170</v>
      </c>
      <c r="G7" s="60">
        <v>0</v>
      </c>
      <c r="H7" s="58">
        <v>0</v>
      </c>
      <c r="I7" s="59">
        <v>0</v>
      </c>
      <c r="J7" s="60">
        <v>0</v>
      </c>
      <c r="K7" s="58">
        <v>200</v>
      </c>
      <c r="L7" s="59">
        <v>220</v>
      </c>
      <c r="M7" s="60">
        <v>-20</v>
      </c>
      <c r="N7" s="78"/>
    </row>
    <row r="8" spans="1:15" s="61" customFormat="1" ht="11.15" customHeight="1" x14ac:dyDescent="0.25">
      <c r="A8" s="62" t="s">
        <v>16</v>
      </c>
      <c r="B8" s="58">
        <v>30</v>
      </c>
      <c r="C8" s="59">
        <v>40</v>
      </c>
      <c r="D8" s="60">
        <v>-10</v>
      </c>
      <c r="E8" s="58">
        <v>240</v>
      </c>
      <c r="F8" s="59">
        <v>240</v>
      </c>
      <c r="G8" s="60">
        <v>0</v>
      </c>
      <c r="H8" s="58">
        <v>10</v>
      </c>
      <c r="I8" s="59">
        <v>50</v>
      </c>
      <c r="J8" s="60">
        <v>-40</v>
      </c>
      <c r="K8" s="58">
        <v>280</v>
      </c>
      <c r="L8" s="59">
        <v>330</v>
      </c>
      <c r="M8" s="60">
        <v>-50</v>
      </c>
      <c r="N8" s="78"/>
    </row>
    <row r="9" spans="1:15" s="61" customFormat="1" ht="11.15" customHeight="1" x14ac:dyDescent="0.25">
      <c r="A9" s="62" t="s">
        <v>17</v>
      </c>
      <c r="B9" s="58">
        <v>20</v>
      </c>
      <c r="C9" s="59">
        <v>40</v>
      </c>
      <c r="D9" s="60">
        <v>-20</v>
      </c>
      <c r="E9" s="58">
        <v>90</v>
      </c>
      <c r="F9" s="59">
        <v>150</v>
      </c>
      <c r="G9" s="60">
        <v>-60</v>
      </c>
      <c r="H9" s="58">
        <v>0</v>
      </c>
      <c r="I9" s="59">
        <v>10</v>
      </c>
      <c r="J9" s="60">
        <v>-10</v>
      </c>
      <c r="K9" s="58">
        <v>110</v>
      </c>
      <c r="L9" s="59">
        <v>200</v>
      </c>
      <c r="M9" s="60">
        <v>-90</v>
      </c>
      <c r="N9" s="78"/>
    </row>
    <row r="10" spans="1:15" s="61" customFormat="1" ht="11.15" customHeight="1" x14ac:dyDescent="0.25">
      <c r="A10" s="62" t="s">
        <v>18</v>
      </c>
      <c r="B10" s="58">
        <v>20</v>
      </c>
      <c r="C10" s="59">
        <v>60</v>
      </c>
      <c r="D10" s="60">
        <v>-40</v>
      </c>
      <c r="E10" s="58">
        <v>80</v>
      </c>
      <c r="F10" s="59">
        <v>130</v>
      </c>
      <c r="G10" s="60">
        <v>-50</v>
      </c>
      <c r="H10" s="58">
        <v>0</v>
      </c>
      <c r="I10" s="59">
        <v>20</v>
      </c>
      <c r="J10" s="60">
        <v>-10</v>
      </c>
      <c r="K10" s="58">
        <v>100</v>
      </c>
      <c r="L10" s="59">
        <v>200</v>
      </c>
      <c r="M10" s="60">
        <v>-100</v>
      </c>
      <c r="N10" s="78"/>
    </row>
    <row r="11" spans="1:15" s="61" customFormat="1" ht="11.15" customHeight="1" x14ac:dyDescent="0.25">
      <c r="A11" s="62" t="s">
        <v>19</v>
      </c>
      <c r="B11" s="58">
        <v>60</v>
      </c>
      <c r="C11" s="59">
        <v>180</v>
      </c>
      <c r="D11" s="60">
        <v>-120</v>
      </c>
      <c r="E11" s="58">
        <v>300</v>
      </c>
      <c r="F11" s="59">
        <v>650</v>
      </c>
      <c r="G11" s="60">
        <v>-360</v>
      </c>
      <c r="H11" s="58">
        <v>40</v>
      </c>
      <c r="I11" s="59">
        <v>160</v>
      </c>
      <c r="J11" s="60">
        <v>-120</v>
      </c>
      <c r="K11" s="58">
        <v>400</v>
      </c>
      <c r="L11" s="59">
        <v>1000</v>
      </c>
      <c r="M11" s="60">
        <v>-590</v>
      </c>
      <c r="N11" s="78"/>
    </row>
    <row r="12" spans="1:15" s="61" customFormat="1" ht="11.15" customHeight="1" x14ac:dyDescent="0.25">
      <c r="A12" s="62" t="s">
        <v>20</v>
      </c>
      <c r="B12" s="58">
        <v>0</v>
      </c>
      <c r="C12" s="59">
        <v>20</v>
      </c>
      <c r="D12" s="60">
        <v>-10</v>
      </c>
      <c r="E12" s="58">
        <v>70</v>
      </c>
      <c r="F12" s="59">
        <v>90</v>
      </c>
      <c r="G12" s="60">
        <v>-20</v>
      </c>
      <c r="H12" s="58">
        <v>0</v>
      </c>
      <c r="I12" s="59">
        <v>0</v>
      </c>
      <c r="J12" s="60">
        <v>0</v>
      </c>
      <c r="K12" s="58">
        <v>80</v>
      </c>
      <c r="L12" s="59">
        <v>110</v>
      </c>
      <c r="M12" s="60">
        <v>-30</v>
      </c>
      <c r="N12" s="78"/>
    </row>
    <row r="13" spans="1:15" s="61" customFormat="1" ht="11.15" customHeight="1" x14ac:dyDescent="0.25">
      <c r="A13" s="62" t="s">
        <v>21</v>
      </c>
      <c r="B13" s="58">
        <v>10</v>
      </c>
      <c r="C13" s="59">
        <v>50</v>
      </c>
      <c r="D13" s="60">
        <v>-40</v>
      </c>
      <c r="E13" s="58">
        <v>170</v>
      </c>
      <c r="F13" s="59">
        <v>130</v>
      </c>
      <c r="G13" s="60">
        <v>40</v>
      </c>
      <c r="H13" s="58">
        <v>0</v>
      </c>
      <c r="I13" s="59">
        <v>20</v>
      </c>
      <c r="J13" s="60">
        <v>-20</v>
      </c>
      <c r="K13" s="58">
        <v>180</v>
      </c>
      <c r="L13" s="59">
        <v>190</v>
      </c>
      <c r="M13" s="60">
        <v>-20</v>
      </c>
      <c r="N13" s="78"/>
    </row>
    <row r="14" spans="1:15" s="61" customFormat="1" ht="11.15" customHeight="1" x14ac:dyDescent="0.25">
      <c r="A14" s="62" t="s">
        <v>22</v>
      </c>
      <c r="B14" s="58">
        <v>10</v>
      </c>
      <c r="C14" s="59">
        <v>20</v>
      </c>
      <c r="D14" s="60">
        <v>-20</v>
      </c>
      <c r="E14" s="58">
        <v>130</v>
      </c>
      <c r="F14" s="59">
        <v>130</v>
      </c>
      <c r="G14" s="60">
        <v>0</v>
      </c>
      <c r="H14" s="58">
        <v>0</v>
      </c>
      <c r="I14" s="59">
        <v>10</v>
      </c>
      <c r="J14" s="60">
        <v>-10</v>
      </c>
      <c r="K14" s="58">
        <v>140</v>
      </c>
      <c r="L14" s="59">
        <v>170</v>
      </c>
      <c r="M14" s="60">
        <v>-30</v>
      </c>
      <c r="N14" s="78"/>
    </row>
    <row r="15" spans="1:15" s="61" customFormat="1" ht="11.15" customHeight="1" x14ac:dyDescent="0.25">
      <c r="A15" s="62" t="s">
        <v>23</v>
      </c>
      <c r="B15" s="58">
        <v>10</v>
      </c>
      <c r="C15" s="59">
        <v>10</v>
      </c>
      <c r="D15" s="60">
        <v>0</v>
      </c>
      <c r="E15" s="58">
        <v>40</v>
      </c>
      <c r="F15" s="59">
        <v>20</v>
      </c>
      <c r="G15" s="60">
        <v>20</v>
      </c>
      <c r="H15" s="58">
        <v>0</v>
      </c>
      <c r="I15" s="59">
        <v>0</v>
      </c>
      <c r="J15" s="60">
        <v>0</v>
      </c>
      <c r="K15" s="58">
        <v>50</v>
      </c>
      <c r="L15" s="59">
        <v>30</v>
      </c>
      <c r="M15" s="60">
        <v>20</v>
      </c>
      <c r="N15" s="78"/>
    </row>
    <row r="16" spans="1:15" s="61" customFormat="1" ht="11.15" customHeight="1" x14ac:dyDescent="0.25">
      <c r="A16" s="62" t="s">
        <v>24</v>
      </c>
      <c r="B16" s="58">
        <v>40</v>
      </c>
      <c r="C16" s="59">
        <v>130</v>
      </c>
      <c r="D16" s="60">
        <v>-90</v>
      </c>
      <c r="E16" s="58">
        <v>210</v>
      </c>
      <c r="F16" s="59">
        <v>470</v>
      </c>
      <c r="G16" s="60">
        <v>-260</v>
      </c>
      <c r="H16" s="58">
        <v>10</v>
      </c>
      <c r="I16" s="59">
        <v>60</v>
      </c>
      <c r="J16" s="60">
        <v>-50</v>
      </c>
      <c r="K16" s="58">
        <v>260</v>
      </c>
      <c r="L16" s="59">
        <v>660</v>
      </c>
      <c r="M16" s="60">
        <v>-400</v>
      </c>
      <c r="N16" s="78"/>
    </row>
    <row r="17" spans="1:14" s="61" customFormat="1" ht="11.15" customHeight="1" x14ac:dyDescent="0.25">
      <c r="A17" s="62" t="s">
        <v>25</v>
      </c>
      <c r="B17" s="58">
        <v>50</v>
      </c>
      <c r="C17" s="59">
        <v>120</v>
      </c>
      <c r="D17" s="60">
        <v>-70</v>
      </c>
      <c r="E17" s="58">
        <v>210</v>
      </c>
      <c r="F17" s="59">
        <v>470</v>
      </c>
      <c r="G17" s="60">
        <v>-260</v>
      </c>
      <c r="H17" s="58">
        <v>10</v>
      </c>
      <c r="I17" s="59">
        <v>50</v>
      </c>
      <c r="J17" s="60">
        <v>-40</v>
      </c>
      <c r="K17" s="58">
        <v>280</v>
      </c>
      <c r="L17" s="59">
        <v>650</v>
      </c>
      <c r="M17" s="60">
        <v>-370</v>
      </c>
      <c r="N17" s="78"/>
    </row>
    <row r="18" spans="1:14" s="61" customFormat="1" ht="11.15" customHeight="1" x14ac:dyDescent="0.25">
      <c r="A18" s="62" t="s">
        <v>26</v>
      </c>
      <c r="B18" s="58">
        <v>10</v>
      </c>
      <c r="C18" s="59">
        <v>30</v>
      </c>
      <c r="D18" s="60">
        <v>-20</v>
      </c>
      <c r="E18" s="58">
        <v>80</v>
      </c>
      <c r="F18" s="59">
        <v>140</v>
      </c>
      <c r="G18" s="60">
        <v>-50</v>
      </c>
      <c r="H18" s="58">
        <v>0</v>
      </c>
      <c r="I18" s="59">
        <v>10</v>
      </c>
      <c r="J18" s="60">
        <v>0</v>
      </c>
      <c r="K18" s="58">
        <v>100</v>
      </c>
      <c r="L18" s="59">
        <v>180</v>
      </c>
      <c r="M18" s="60">
        <v>-80</v>
      </c>
      <c r="N18" s="78"/>
    </row>
    <row r="19" spans="1:14" s="61" customFormat="1" ht="11.15" customHeight="1" x14ac:dyDescent="0.25">
      <c r="A19" s="62" t="s">
        <v>27</v>
      </c>
      <c r="B19" s="58">
        <v>10</v>
      </c>
      <c r="C19" s="59">
        <v>10</v>
      </c>
      <c r="D19" s="60">
        <v>-10</v>
      </c>
      <c r="E19" s="58">
        <v>60</v>
      </c>
      <c r="F19" s="59">
        <v>70</v>
      </c>
      <c r="G19" s="60">
        <v>-10</v>
      </c>
      <c r="H19" s="58">
        <v>0</v>
      </c>
      <c r="I19" s="59">
        <v>10</v>
      </c>
      <c r="J19" s="60">
        <v>0</v>
      </c>
      <c r="K19" s="58">
        <v>70</v>
      </c>
      <c r="L19" s="59">
        <v>90</v>
      </c>
      <c r="M19" s="60">
        <v>-20</v>
      </c>
      <c r="N19" s="78"/>
    </row>
    <row r="20" spans="1:14" s="61" customFormat="1" ht="11.15" customHeight="1" x14ac:dyDescent="0.25">
      <c r="A20" s="62" t="s">
        <v>28</v>
      </c>
      <c r="B20" s="58">
        <v>20</v>
      </c>
      <c r="C20" s="59">
        <v>60</v>
      </c>
      <c r="D20" s="60">
        <v>-40</v>
      </c>
      <c r="E20" s="58">
        <v>160</v>
      </c>
      <c r="F20" s="59">
        <v>300</v>
      </c>
      <c r="G20" s="60">
        <v>-150</v>
      </c>
      <c r="H20" s="58">
        <v>10</v>
      </c>
      <c r="I20" s="59">
        <v>50</v>
      </c>
      <c r="J20" s="60">
        <v>-40</v>
      </c>
      <c r="K20" s="58">
        <v>190</v>
      </c>
      <c r="L20" s="59">
        <v>420</v>
      </c>
      <c r="M20" s="60">
        <v>-230</v>
      </c>
      <c r="N20" s="78"/>
    </row>
    <row r="21" spans="1:14" s="61" customFormat="1" ht="11.15" customHeight="1" x14ac:dyDescent="0.25">
      <c r="A21" s="62" t="s">
        <v>29</v>
      </c>
      <c r="B21" s="58">
        <v>10</v>
      </c>
      <c r="C21" s="59">
        <v>30</v>
      </c>
      <c r="D21" s="60">
        <v>-20</v>
      </c>
      <c r="E21" s="58">
        <v>180</v>
      </c>
      <c r="F21" s="59">
        <v>290</v>
      </c>
      <c r="G21" s="60">
        <v>-100</v>
      </c>
      <c r="H21" s="58">
        <v>10</v>
      </c>
      <c r="I21" s="59">
        <v>20</v>
      </c>
      <c r="J21" s="60">
        <v>-10</v>
      </c>
      <c r="K21" s="58">
        <v>200</v>
      </c>
      <c r="L21" s="59">
        <v>340</v>
      </c>
      <c r="M21" s="60">
        <v>-140</v>
      </c>
      <c r="N21" s="78"/>
    </row>
    <row r="22" spans="1:14" s="61" customFormat="1" ht="11.15" customHeight="1" x14ac:dyDescent="0.25">
      <c r="A22" s="62" t="s">
        <v>30</v>
      </c>
      <c r="B22" s="58">
        <v>80</v>
      </c>
      <c r="C22" s="59">
        <v>370</v>
      </c>
      <c r="D22" s="60">
        <v>-290</v>
      </c>
      <c r="E22" s="58">
        <v>500</v>
      </c>
      <c r="F22" s="59">
        <v>1100</v>
      </c>
      <c r="G22" s="60">
        <v>-600</v>
      </c>
      <c r="H22" s="58">
        <v>20</v>
      </c>
      <c r="I22" s="59">
        <v>180</v>
      </c>
      <c r="J22" s="60">
        <v>-150</v>
      </c>
      <c r="K22" s="58">
        <v>610</v>
      </c>
      <c r="L22" s="59">
        <v>1650</v>
      </c>
      <c r="M22" s="60">
        <v>-1040</v>
      </c>
      <c r="N22" s="78"/>
    </row>
    <row r="23" spans="1:14" s="61" customFormat="1" ht="11.15" customHeight="1" x14ac:dyDescent="0.25">
      <c r="A23" s="62" t="s">
        <v>31</v>
      </c>
      <c r="B23" s="58">
        <v>10</v>
      </c>
      <c r="C23" s="59">
        <v>20</v>
      </c>
      <c r="D23" s="60">
        <v>-20</v>
      </c>
      <c r="E23" s="58">
        <v>80</v>
      </c>
      <c r="F23" s="59">
        <v>130</v>
      </c>
      <c r="G23" s="60">
        <v>-60</v>
      </c>
      <c r="H23" s="58">
        <v>10</v>
      </c>
      <c r="I23" s="59">
        <v>20</v>
      </c>
      <c r="J23" s="60">
        <v>-10</v>
      </c>
      <c r="K23" s="58">
        <v>90</v>
      </c>
      <c r="L23" s="59">
        <v>170</v>
      </c>
      <c r="M23" s="60">
        <v>-90</v>
      </c>
      <c r="N23" s="78"/>
    </row>
    <row r="24" spans="1:14" s="61" customFormat="1" ht="11.15" customHeight="1" x14ac:dyDescent="0.25">
      <c r="A24" s="62" t="s">
        <v>32</v>
      </c>
      <c r="B24" s="58">
        <v>30</v>
      </c>
      <c r="C24" s="59">
        <v>100</v>
      </c>
      <c r="D24" s="60">
        <v>-70</v>
      </c>
      <c r="E24" s="58">
        <v>240</v>
      </c>
      <c r="F24" s="59">
        <v>420</v>
      </c>
      <c r="G24" s="60">
        <v>-180</v>
      </c>
      <c r="H24" s="58">
        <v>10</v>
      </c>
      <c r="I24" s="59">
        <v>30</v>
      </c>
      <c r="J24" s="60">
        <v>-20</v>
      </c>
      <c r="K24" s="58">
        <v>280</v>
      </c>
      <c r="L24" s="59">
        <v>550</v>
      </c>
      <c r="M24" s="60">
        <v>-270</v>
      </c>
      <c r="N24" s="78"/>
    </row>
    <row r="25" spans="1:14" s="61" customFormat="1" ht="11.15" customHeight="1" x14ac:dyDescent="0.25">
      <c r="A25" s="62" t="s">
        <v>33</v>
      </c>
      <c r="B25" s="58">
        <v>10</v>
      </c>
      <c r="C25" s="59">
        <v>20</v>
      </c>
      <c r="D25" s="60">
        <v>-10</v>
      </c>
      <c r="E25" s="58">
        <v>140</v>
      </c>
      <c r="F25" s="59">
        <v>160</v>
      </c>
      <c r="G25" s="60">
        <v>-20</v>
      </c>
      <c r="H25" s="58">
        <v>0</v>
      </c>
      <c r="I25" s="59">
        <v>10</v>
      </c>
      <c r="J25" s="60">
        <v>-10</v>
      </c>
      <c r="K25" s="58">
        <v>160</v>
      </c>
      <c r="L25" s="59">
        <v>190</v>
      </c>
      <c r="M25" s="60">
        <v>-30</v>
      </c>
      <c r="N25" s="78"/>
    </row>
    <row r="26" spans="1:14" s="61" customFormat="1" ht="11.15" customHeight="1" x14ac:dyDescent="0.25">
      <c r="A26" s="62" t="s">
        <v>34</v>
      </c>
      <c r="B26" s="58">
        <v>20</v>
      </c>
      <c r="C26" s="59">
        <v>60</v>
      </c>
      <c r="D26" s="60">
        <v>-40</v>
      </c>
      <c r="E26" s="58">
        <v>130</v>
      </c>
      <c r="F26" s="59">
        <v>250</v>
      </c>
      <c r="G26" s="60">
        <v>-120</v>
      </c>
      <c r="H26" s="58">
        <v>10</v>
      </c>
      <c r="I26" s="59">
        <v>40</v>
      </c>
      <c r="J26" s="60">
        <v>-30</v>
      </c>
      <c r="K26" s="58">
        <v>160</v>
      </c>
      <c r="L26" s="59">
        <v>360</v>
      </c>
      <c r="M26" s="60">
        <v>-200</v>
      </c>
      <c r="N26" s="78"/>
    </row>
    <row r="27" spans="1:14" s="61" customFormat="1" ht="11.15" customHeight="1" x14ac:dyDescent="0.25">
      <c r="A27" s="62" t="s">
        <v>35</v>
      </c>
      <c r="B27" s="58">
        <v>30</v>
      </c>
      <c r="C27" s="59">
        <v>80</v>
      </c>
      <c r="D27" s="60">
        <v>-50</v>
      </c>
      <c r="E27" s="58">
        <v>150</v>
      </c>
      <c r="F27" s="59">
        <v>290</v>
      </c>
      <c r="G27" s="60">
        <v>-140</v>
      </c>
      <c r="H27" s="58">
        <v>10</v>
      </c>
      <c r="I27" s="59">
        <v>50</v>
      </c>
      <c r="J27" s="60">
        <v>-40</v>
      </c>
      <c r="K27" s="58">
        <v>190</v>
      </c>
      <c r="L27" s="59">
        <v>420</v>
      </c>
      <c r="M27" s="60">
        <v>-230</v>
      </c>
      <c r="N27" s="78"/>
    </row>
    <row r="28" spans="1:14" s="61" customFormat="1" ht="11.15" customHeight="1" x14ac:dyDescent="0.25">
      <c r="A28" s="62" t="s">
        <v>37</v>
      </c>
      <c r="B28" s="58">
        <v>90</v>
      </c>
      <c r="C28" s="59">
        <v>100</v>
      </c>
      <c r="D28" s="60">
        <v>-10</v>
      </c>
      <c r="E28" s="58">
        <v>550</v>
      </c>
      <c r="F28" s="59">
        <v>540</v>
      </c>
      <c r="G28" s="60">
        <v>10</v>
      </c>
      <c r="H28" s="58">
        <v>10</v>
      </c>
      <c r="I28" s="59">
        <v>30</v>
      </c>
      <c r="J28" s="60">
        <v>-20</v>
      </c>
      <c r="K28" s="58">
        <v>650</v>
      </c>
      <c r="L28" s="59">
        <v>670</v>
      </c>
      <c r="M28" s="60">
        <v>-30</v>
      </c>
      <c r="N28" s="78"/>
    </row>
    <row r="29" spans="1:14" s="61" customFormat="1" ht="11.15" customHeight="1" x14ac:dyDescent="0.25">
      <c r="A29" s="62" t="s">
        <v>38</v>
      </c>
      <c r="B29" s="58">
        <v>120</v>
      </c>
      <c r="C29" s="59">
        <v>290</v>
      </c>
      <c r="D29" s="60">
        <v>-170</v>
      </c>
      <c r="E29" s="58">
        <v>620</v>
      </c>
      <c r="F29" s="59">
        <v>940</v>
      </c>
      <c r="G29" s="60">
        <v>-320</v>
      </c>
      <c r="H29" s="58">
        <v>20</v>
      </c>
      <c r="I29" s="59">
        <v>70</v>
      </c>
      <c r="J29" s="60">
        <v>-40</v>
      </c>
      <c r="K29" s="58">
        <v>770</v>
      </c>
      <c r="L29" s="59">
        <v>1300</v>
      </c>
      <c r="M29" s="60">
        <v>-530</v>
      </c>
      <c r="N29" s="78"/>
    </row>
    <row r="30" spans="1:14" s="61" customFormat="1" ht="11.15" customHeight="1" x14ac:dyDescent="0.25">
      <c r="A30" s="62" t="s">
        <v>39</v>
      </c>
      <c r="B30" s="58">
        <v>480</v>
      </c>
      <c r="C30" s="59">
        <v>800</v>
      </c>
      <c r="D30" s="60">
        <v>-320</v>
      </c>
      <c r="E30" s="58">
        <v>1830</v>
      </c>
      <c r="F30" s="59">
        <v>2700</v>
      </c>
      <c r="G30" s="60">
        <v>-880</v>
      </c>
      <c r="H30" s="58">
        <v>100</v>
      </c>
      <c r="I30" s="59">
        <v>210</v>
      </c>
      <c r="J30" s="60">
        <v>-110</v>
      </c>
      <c r="K30" s="58">
        <v>2400</v>
      </c>
      <c r="L30" s="59">
        <v>3710</v>
      </c>
      <c r="M30" s="60">
        <v>-1310</v>
      </c>
      <c r="N30" s="78"/>
    </row>
    <row r="31" spans="1:14" s="61" customFormat="1" ht="11.15" customHeight="1" x14ac:dyDescent="0.25">
      <c r="A31" s="62" t="s">
        <v>40</v>
      </c>
      <c r="B31" s="58">
        <v>400</v>
      </c>
      <c r="C31" s="59">
        <v>1210</v>
      </c>
      <c r="D31" s="60">
        <v>-810</v>
      </c>
      <c r="E31" s="58">
        <v>1980</v>
      </c>
      <c r="F31" s="59">
        <v>3140</v>
      </c>
      <c r="G31" s="60">
        <v>-1160</v>
      </c>
      <c r="H31" s="58">
        <v>180</v>
      </c>
      <c r="I31" s="59">
        <v>310</v>
      </c>
      <c r="J31" s="60">
        <v>-140</v>
      </c>
      <c r="K31" s="58">
        <v>2560</v>
      </c>
      <c r="L31" s="59">
        <v>4660</v>
      </c>
      <c r="M31" s="60">
        <v>-2110</v>
      </c>
      <c r="N31" s="78"/>
    </row>
    <row r="32" spans="1:14" s="61" customFormat="1" ht="11.15" customHeight="1" x14ac:dyDescent="0.25">
      <c r="A32" s="62" t="s">
        <v>41</v>
      </c>
      <c r="B32" s="58">
        <v>230</v>
      </c>
      <c r="C32" s="59">
        <v>390</v>
      </c>
      <c r="D32" s="60">
        <v>-160</v>
      </c>
      <c r="E32" s="58">
        <v>840</v>
      </c>
      <c r="F32" s="59">
        <v>1170</v>
      </c>
      <c r="G32" s="60">
        <v>-330</v>
      </c>
      <c r="H32" s="58">
        <v>60</v>
      </c>
      <c r="I32" s="59">
        <v>120</v>
      </c>
      <c r="J32" s="60">
        <v>-60</v>
      </c>
      <c r="K32" s="58">
        <v>1130</v>
      </c>
      <c r="L32" s="59">
        <v>1680</v>
      </c>
      <c r="M32" s="60">
        <v>-550</v>
      </c>
      <c r="N32" s="78"/>
    </row>
    <row r="33" spans="1:14" s="61" customFormat="1" ht="11.15" customHeight="1" x14ac:dyDescent="0.25">
      <c r="A33" s="62" t="s">
        <v>42</v>
      </c>
      <c r="B33" s="58">
        <v>80</v>
      </c>
      <c r="C33" s="59">
        <v>110</v>
      </c>
      <c r="D33" s="60">
        <v>-30</v>
      </c>
      <c r="E33" s="58">
        <v>520</v>
      </c>
      <c r="F33" s="59">
        <v>450</v>
      </c>
      <c r="G33" s="60">
        <v>70</v>
      </c>
      <c r="H33" s="58">
        <v>10</v>
      </c>
      <c r="I33" s="59">
        <v>20</v>
      </c>
      <c r="J33" s="60">
        <v>-10</v>
      </c>
      <c r="K33" s="58">
        <v>610</v>
      </c>
      <c r="L33" s="59">
        <v>590</v>
      </c>
      <c r="M33" s="60">
        <v>30</v>
      </c>
      <c r="N33" s="78"/>
    </row>
    <row r="34" spans="1:14" s="61" customFormat="1" ht="11.15" customHeight="1" x14ac:dyDescent="0.25">
      <c r="A34" s="62" t="s">
        <v>43</v>
      </c>
      <c r="B34" s="58">
        <v>180</v>
      </c>
      <c r="C34" s="59">
        <v>200</v>
      </c>
      <c r="D34" s="60">
        <v>-20</v>
      </c>
      <c r="E34" s="58">
        <v>1660</v>
      </c>
      <c r="F34" s="59">
        <v>1590</v>
      </c>
      <c r="G34" s="60">
        <v>70</v>
      </c>
      <c r="H34" s="58">
        <v>30</v>
      </c>
      <c r="I34" s="59">
        <v>50</v>
      </c>
      <c r="J34" s="60">
        <v>-20</v>
      </c>
      <c r="K34" s="58">
        <v>1870</v>
      </c>
      <c r="L34" s="59">
        <v>1830</v>
      </c>
      <c r="M34" s="60">
        <v>40</v>
      </c>
      <c r="N34" s="78"/>
    </row>
    <row r="35" spans="1:14" s="61" customFormat="1" ht="11.15" customHeight="1" x14ac:dyDescent="0.25">
      <c r="A35" s="62" t="s">
        <v>44</v>
      </c>
      <c r="B35" s="58">
        <v>300</v>
      </c>
      <c r="C35" s="59">
        <v>360</v>
      </c>
      <c r="D35" s="60">
        <v>-60</v>
      </c>
      <c r="E35" s="58">
        <v>2550</v>
      </c>
      <c r="F35" s="59">
        <v>2520</v>
      </c>
      <c r="G35" s="60">
        <v>30</v>
      </c>
      <c r="H35" s="58">
        <v>40</v>
      </c>
      <c r="I35" s="59">
        <v>110</v>
      </c>
      <c r="J35" s="60">
        <v>-70</v>
      </c>
      <c r="K35" s="58">
        <v>2890</v>
      </c>
      <c r="L35" s="59">
        <v>2990</v>
      </c>
      <c r="M35" s="60">
        <v>-100</v>
      </c>
      <c r="N35" s="78"/>
    </row>
    <row r="36" spans="1:14" s="61" customFormat="1" ht="11.15" customHeight="1" x14ac:dyDescent="0.25">
      <c r="A36" s="62" t="s">
        <v>45</v>
      </c>
      <c r="B36" s="58">
        <v>630</v>
      </c>
      <c r="C36" s="59">
        <v>470</v>
      </c>
      <c r="D36" s="60">
        <v>160</v>
      </c>
      <c r="E36" s="58">
        <v>3620</v>
      </c>
      <c r="F36" s="59">
        <v>3610</v>
      </c>
      <c r="G36" s="60">
        <v>10</v>
      </c>
      <c r="H36" s="58">
        <v>60</v>
      </c>
      <c r="I36" s="59">
        <v>70</v>
      </c>
      <c r="J36" s="60">
        <v>0</v>
      </c>
      <c r="K36" s="58">
        <v>4320</v>
      </c>
      <c r="L36" s="59">
        <v>4150</v>
      </c>
      <c r="M36" s="60">
        <v>170</v>
      </c>
      <c r="N36" s="78"/>
    </row>
    <row r="37" spans="1:14" s="61" customFormat="1" ht="11.15" customHeight="1" x14ac:dyDescent="0.25">
      <c r="A37" s="62" t="s">
        <v>46</v>
      </c>
      <c r="B37" s="58">
        <v>70</v>
      </c>
      <c r="C37" s="59">
        <v>80</v>
      </c>
      <c r="D37" s="60">
        <v>-10</v>
      </c>
      <c r="E37" s="58">
        <v>470</v>
      </c>
      <c r="F37" s="59">
        <v>400</v>
      </c>
      <c r="G37" s="60">
        <v>70</v>
      </c>
      <c r="H37" s="58">
        <v>10</v>
      </c>
      <c r="I37" s="59">
        <v>20</v>
      </c>
      <c r="J37" s="60">
        <v>-10</v>
      </c>
      <c r="K37" s="58">
        <v>550</v>
      </c>
      <c r="L37" s="59">
        <v>490</v>
      </c>
      <c r="M37" s="60">
        <v>60</v>
      </c>
      <c r="N37" s="78"/>
    </row>
    <row r="38" spans="1:14" s="61" customFormat="1" ht="11.15" customHeight="1" x14ac:dyDescent="0.25">
      <c r="A38" s="62" t="s">
        <v>47</v>
      </c>
      <c r="B38" s="58">
        <v>330</v>
      </c>
      <c r="C38" s="59">
        <v>350</v>
      </c>
      <c r="D38" s="60">
        <v>-20</v>
      </c>
      <c r="E38" s="58">
        <v>2050</v>
      </c>
      <c r="F38" s="59">
        <v>2130</v>
      </c>
      <c r="G38" s="60">
        <v>-70</v>
      </c>
      <c r="H38" s="58">
        <v>50</v>
      </c>
      <c r="I38" s="59">
        <v>100</v>
      </c>
      <c r="J38" s="60">
        <v>-50</v>
      </c>
      <c r="K38" s="58">
        <v>2440</v>
      </c>
      <c r="L38" s="59">
        <v>2580</v>
      </c>
      <c r="M38" s="60">
        <v>-140</v>
      </c>
      <c r="N38" s="78"/>
    </row>
    <row r="39" spans="1:14" s="61" customFormat="1" ht="11.15" customHeight="1" x14ac:dyDescent="0.25">
      <c r="A39" s="62" t="s">
        <v>48</v>
      </c>
      <c r="B39" s="58">
        <v>340</v>
      </c>
      <c r="C39" s="59">
        <v>300</v>
      </c>
      <c r="D39" s="60">
        <v>40</v>
      </c>
      <c r="E39" s="58">
        <v>2770</v>
      </c>
      <c r="F39" s="59">
        <v>2610</v>
      </c>
      <c r="G39" s="60">
        <v>160</v>
      </c>
      <c r="H39" s="58">
        <v>60</v>
      </c>
      <c r="I39" s="59">
        <v>80</v>
      </c>
      <c r="J39" s="60">
        <v>-20</v>
      </c>
      <c r="K39" s="58">
        <v>3180</v>
      </c>
      <c r="L39" s="59">
        <v>3000</v>
      </c>
      <c r="M39" s="60">
        <v>180</v>
      </c>
      <c r="N39" s="78"/>
    </row>
    <row r="40" spans="1:14" s="61" customFormat="1" ht="11.15" customHeight="1" x14ac:dyDescent="0.25">
      <c r="A40" s="62" t="s">
        <v>49</v>
      </c>
      <c r="B40" s="58">
        <v>190</v>
      </c>
      <c r="C40" s="59">
        <v>400</v>
      </c>
      <c r="D40" s="60">
        <v>-220</v>
      </c>
      <c r="E40" s="58">
        <v>2040</v>
      </c>
      <c r="F40" s="59">
        <v>2290</v>
      </c>
      <c r="G40" s="60">
        <v>-250</v>
      </c>
      <c r="H40" s="58">
        <v>70</v>
      </c>
      <c r="I40" s="59">
        <v>170</v>
      </c>
      <c r="J40" s="60">
        <v>-110</v>
      </c>
      <c r="K40" s="58">
        <v>2300</v>
      </c>
      <c r="L40" s="59">
        <v>2870</v>
      </c>
      <c r="M40" s="60">
        <v>-570</v>
      </c>
      <c r="N40" s="78"/>
    </row>
    <row r="41" spans="1:14" s="61" customFormat="1" ht="11.15" customHeight="1" x14ac:dyDescent="0.25">
      <c r="A41" s="62" t="s">
        <v>50</v>
      </c>
      <c r="B41" s="58">
        <v>150</v>
      </c>
      <c r="C41" s="59">
        <v>190</v>
      </c>
      <c r="D41" s="60">
        <v>-40</v>
      </c>
      <c r="E41" s="58">
        <v>1020</v>
      </c>
      <c r="F41" s="59">
        <v>1140</v>
      </c>
      <c r="G41" s="60">
        <v>-110</v>
      </c>
      <c r="H41" s="58">
        <v>30</v>
      </c>
      <c r="I41" s="59">
        <v>100</v>
      </c>
      <c r="J41" s="60">
        <v>-70</v>
      </c>
      <c r="K41" s="58">
        <v>1200</v>
      </c>
      <c r="L41" s="59">
        <v>1420</v>
      </c>
      <c r="M41" s="60">
        <v>-220</v>
      </c>
      <c r="N41" s="78"/>
    </row>
    <row r="42" spans="1:14" s="61" customFormat="1" ht="11.15" customHeight="1" x14ac:dyDescent="0.25">
      <c r="A42" s="62" t="s">
        <v>51</v>
      </c>
      <c r="B42" s="58">
        <v>260</v>
      </c>
      <c r="C42" s="59">
        <v>320</v>
      </c>
      <c r="D42" s="60">
        <v>-60</v>
      </c>
      <c r="E42" s="58">
        <v>1670</v>
      </c>
      <c r="F42" s="59">
        <v>1750</v>
      </c>
      <c r="G42" s="60">
        <v>-80</v>
      </c>
      <c r="H42" s="58">
        <v>30</v>
      </c>
      <c r="I42" s="59">
        <v>60</v>
      </c>
      <c r="J42" s="60">
        <v>-30</v>
      </c>
      <c r="K42" s="58">
        <v>1960</v>
      </c>
      <c r="L42" s="59">
        <v>2130</v>
      </c>
      <c r="M42" s="60">
        <v>-160</v>
      </c>
      <c r="N42" s="78"/>
    </row>
    <row r="43" spans="1:14" s="61" customFormat="1" ht="11.15" customHeight="1" x14ac:dyDescent="0.25">
      <c r="A43" s="62" t="s">
        <v>52</v>
      </c>
      <c r="B43" s="58">
        <v>30</v>
      </c>
      <c r="C43" s="59">
        <v>30</v>
      </c>
      <c r="D43" s="60">
        <v>-10</v>
      </c>
      <c r="E43" s="58">
        <v>130</v>
      </c>
      <c r="F43" s="59">
        <v>140</v>
      </c>
      <c r="G43" s="60">
        <v>-20</v>
      </c>
      <c r="H43" s="58">
        <v>10</v>
      </c>
      <c r="I43" s="59">
        <v>10</v>
      </c>
      <c r="J43" s="60">
        <v>0</v>
      </c>
      <c r="K43" s="58">
        <v>160</v>
      </c>
      <c r="L43" s="59">
        <v>180</v>
      </c>
      <c r="M43" s="60">
        <v>-20</v>
      </c>
      <c r="N43" s="78"/>
    </row>
    <row r="44" spans="1:14" s="61" customFormat="1" ht="11.15" customHeight="1" thickBot="1" x14ac:dyDescent="0.3">
      <c r="A44" s="66" t="s">
        <v>53</v>
      </c>
      <c r="B44" s="63">
        <v>90</v>
      </c>
      <c r="C44" s="64">
        <v>90</v>
      </c>
      <c r="D44" s="65">
        <v>-10</v>
      </c>
      <c r="E44" s="63">
        <v>390</v>
      </c>
      <c r="F44" s="64">
        <v>470</v>
      </c>
      <c r="G44" s="65">
        <v>-80</v>
      </c>
      <c r="H44" s="63">
        <v>10</v>
      </c>
      <c r="I44" s="64">
        <v>20</v>
      </c>
      <c r="J44" s="65">
        <v>-10</v>
      </c>
      <c r="K44" s="63">
        <v>480</v>
      </c>
      <c r="L44" s="64">
        <v>580</v>
      </c>
      <c r="M44" s="65">
        <v>-100</v>
      </c>
      <c r="N44" s="78"/>
    </row>
    <row r="45" spans="1:14" s="61" customFormat="1" ht="11.15" customHeight="1" thickBot="1" x14ac:dyDescent="0.3">
      <c r="A45" s="67" t="s">
        <v>36</v>
      </c>
      <c r="B45" s="68">
        <v>4520</v>
      </c>
      <c r="C45" s="69">
        <v>7280</v>
      </c>
      <c r="D45" s="70">
        <v>-2760</v>
      </c>
      <c r="E45" s="68">
        <v>28420</v>
      </c>
      <c r="F45" s="69">
        <v>33720</v>
      </c>
      <c r="G45" s="70">
        <v>-5300</v>
      </c>
      <c r="H45" s="68">
        <v>950</v>
      </c>
      <c r="I45" s="69">
        <v>2370</v>
      </c>
      <c r="J45" s="70">
        <v>-1420</v>
      </c>
      <c r="K45" s="68">
        <v>33890</v>
      </c>
      <c r="L45" s="69">
        <v>43370</v>
      </c>
      <c r="M45" s="70">
        <v>-9470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-20</v>
      </c>
      <c r="D56" s="60">
        <v>-10</v>
      </c>
      <c r="E56" s="58">
        <v>100</v>
      </c>
      <c r="F56" s="59">
        <f>-F5</f>
        <v>-140</v>
      </c>
      <c r="G56" s="60">
        <v>-30</v>
      </c>
      <c r="H56" s="58">
        <v>0</v>
      </c>
      <c r="I56" s="60">
        <f>-I5</f>
        <v>-20</v>
      </c>
      <c r="J56" s="60">
        <v>-20</v>
      </c>
      <c r="K56" s="58">
        <v>110</v>
      </c>
      <c r="L56" s="59">
        <f>-L5</f>
        <v>-180</v>
      </c>
      <c r="M56" s="60">
        <v>-60</v>
      </c>
      <c r="N56" s="78"/>
      <c r="O56" s="48"/>
    </row>
    <row r="57" spans="1:15" hidden="1" x14ac:dyDescent="0.35">
      <c r="A57" s="61" t="s">
        <v>14</v>
      </c>
      <c r="B57" s="58">
        <v>40</v>
      </c>
      <c r="C57" s="59">
        <f t="shared" ref="C57:C95" si="0">-C6</f>
        <v>-50</v>
      </c>
      <c r="D57" s="60">
        <v>-20</v>
      </c>
      <c r="E57" s="58">
        <v>160</v>
      </c>
      <c r="F57" s="59">
        <f t="shared" ref="F57:F95" si="1">-F6</f>
        <v>-180</v>
      </c>
      <c r="G57" s="60">
        <v>-20</v>
      </c>
      <c r="H57" s="58">
        <v>0</v>
      </c>
      <c r="I57" s="60">
        <f t="shared" ref="I57:I95" si="2">-I6</f>
        <v>-10</v>
      </c>
      <c r="J57" s="60">
        <v>-10</v>
      </c>
      <c r="K57" s="58">
        <v>200</v>
      </c>
      <c r="L57" s="59">
        <f t="shared" ref="L57:L95" si="3">-L6</f>
        <v>-240</v>
      </c>
      <c r="M57" s="60">
        <v>-40</v>
      </c>
      <c r="N57" s="78"/>
      <c r="O57" s="48"/>
    </row>
    <row r="58" spans="1:15" hidden="1" x14ac:dyDescent="0.35">
      <c r="A58" s="61" t="s">
        <v>15</v>
      </c>
      <c r="B58" s="58">
        <v>30</v>
      </c>
      <c r="C58" s="59">
        <f t="shared" si="0"/>
        <v>-40</v>
      </c>
      <c r="D58" s="60">
        <v>-10</v>
      </c>
      <c r="E58" s="58">
        <v>170</v>
      </c>
      <c r="F58" s="59">
        <f t="shared" si="1"/>
        <v>-170</v>
      </c>
      <c r="G58" s="60">
        <v>0</v>
      </c>
      <c r="H58" s="58">
        <v>0</v>
      </c>
      <c r="I58" s="60">
        <f t="shared" si="2"/>
        <v>0</v>
      </c>
      <c r="J58" s="60">
        <v>0</v>
      </c>
      <c r="K58" s="58">
        <v>200</v>
      </c>
      <c r="L58" s="59">
        <f t="shared" si="3"/>
        <v>-220</v>
      </c>
      <c r="M58" s="60">
        <v>-20</v>
      </c>
      <c r="N58" s="78"/>
      <c r="O58" s="48"/>
    </row>
    <row r="59" spans="1:15" hidden="1" x14ac:dyDescent="0.35">
      <c r="A59" s="61" t="s">
        <v>16</v>
      </c>
      <c r="B59" s="58">
        <v>30</v>
      </c>
      <c r="C59" s="59">
        <f t="shared" si="0"/>
        <v>-40</v>
      </c>
      <c r="D59" s="60">
        <v>-10</v>
      </c>
      <c r="E59" s="58">
        <v>240</v>
      </c>
      <c r="F59" s="59">
        <f t="shared" si="1"/>
        <v>-240</v>
      </c>
      <c r="G59" s="60">
        <v>0</v>
      </c>
      <c r="H59" s="58">
        <v>10</v>
      </c>
      <c r="I59" s="60">
        <f t="shared" si="2"/>
        <v>-50</v>
      </c>
      <c r="J59" s="60">
        <v>-40</v>
      </c>
      <c r="K59" s="58">
        <v>280</v>
      </c>
      <c r="L59" s="59">
        <f t="shared" si="3"/>
        <v>-330</v>
      </c>
      <c r="M59" s="60">
        <v>-50</v>
      </c>
      <c r="N59" s="78"/>
      <c r="O59" s="48"/>
    </row>
    <row r="60" spans="1:15" hidden="1" x14ac:dyDescent="0.35">
      <c r="A60" s="61" t="s">
        <v>17</v>
      </c>
      <c r="B60" s="58">
        <v>20</v>
      </c>
      <c r="C60" s="59">
        <f t="shared" si="0"/>
        <v>-40</v>
      </c>
      <c r="D60" s="60">
        <v>-20</v>
      </c>
      <c r="E60" s="58">
        <v>90</v>
      </c>
      <c r="F60" s="59">
        <f t="shared" si="1"/>
        <v>-150</v>
      </c>
      <c r="G60" s="60">
        <v>-60</v>
      </c>
      <c r="H60" s="58">
        <v>0</v>
      </c>
      <c r="I60" s="60">
        <f t="shared" si="2"/>
        <v>-10</v>
      </c>
      <c r="J60" s="60">
        <v>-10</v>
      </c>
      <c r="K60" s="58">
        <v>110</v>
      </c>
      <c r="L60" s="59">
        <f t="shared" si="3"/>
        <v>-200</v>
      </c>
      <c r="M60" s="60">
        <v>-90</v>
      </c>
      <c r="N60" s="78"/>
      <c r="O60" s="48"/>
    </row>
    <row r="61" spans="1:15" hidden="1" x14ac:dyDescent="0.35">
      <c r="A61" s="61" t="s">
        <v>18</v>
      </c>
      <c r="B61" s="58">
        <v>20</v>
      </c>
      <c r="C61" s="59">
        <f t="shared" si="0"/>
        <v>-60</v>
      </c>
      <c r="D61" s="60">
        <v>-40</v>
      </c>
      <c r="E61" s="58">
        <v>80</v>
      </c>
      <c r="F61" s="59">
        <f t="shared" si="1"/>
        <v>-130</v>
      </c>
      <c r="G61" s="60">
        <v>-50</v>
      </c>
      <c r="H61" s="58">
        <v>0</v>
      </c>
      <c r="I61" s="60">
        <f t="shared" si="2"/>
        <v>-20</v>
      </c>
      <c r="J61" s="60">
        <v>-10</v>
      </c>
      <c r="K61" s="58">
        <v>100</v>
      </c>
      <c r="L61" s="59">
        <f t="shared" si="3"/>
        <v>-200</v>
      </c>
      <c r="M61" s="60">
        <v>-100</v>
      </c>
      <c r="N61" s="78"/>
      <c r="O61" s="48"/>
    </row>
    <row r="62" spans="1:15" hidden="1" x14ac:dyDescent="0.35">
      <c r="A62" s="61" t="s">
        <v>19</v>
      </c>
      <c r="B62" s="58">
        <v>60</v>
      </c>
      <c r="C62" s="59">
        <f t="shared" si="0"/>
        <v>-180</v>
      </c>
      <c r="D62" s="60">
        <v>-120</v>
      </c>
      <c r="E62" s="58">
        <v>300</v>
      </c>
      <c r="F62" s="59">
        <f t="shared" si="1"/>
        <v>-650</v>
      </c>
      <c r="G62" s="60">
        <v>-360</v>
      </c>
      <c r="H62" s="58">
        <v>40</v>
      </c>
      <c r="I62" s="60">
        <f t="shared" si="2"/>
        <v>-160</v>
      </c>
      <c r="J62" s="60">
        <v>-120</v>
      </c>
      <c r="K62" s="58">
        <v>400</v>
      </c>
      <c r="L62" s="59">
        <f t="shared" si="3"/>
        <v>-1000</v>
      </c>
      <c r="M62" s="60">
        <v>-590</v>
      </c>
      <c r="N62" s="78"/>
      <c r="O62" s="48"/>
    </row>
    <row r="63" spans="1:15" hidden="1" x14ac:dyDescent="0.35">
      <c r="A63" s="61" t="s">
        <v>20</v>
      </c>
      <c r="B63" s="58">
        <v>0</v>
      </c>
      <c r="C63" s="59">
        <f t="shared" si="0"/>
        <v>-20</v>
      </c>
      <c r="D63" s="60">
        <v>-10</v>
      </c>
      <c r="E63" s="58">
        <v>70</v>
      </c>
      <c r="F63" s="59">
        <f t="shared" si="1"/>
        <v>-90</v>
      </c>
      <c r="G63" s="60">
        <v>-20</v>
      </c>
      <c r="H63" s="58">
        <v>0</v>
      </c>
      <c r="I63" s="60">
        <f t="shared" si="2"/>
        <v>0</v>
      </c>
      <c r="J63" s="60">
        <v>0</v>
      </c>
      <c r="K63" s="58">
        <v>80</v>
      </c>
      <c r="L63" s="59">
        <f t="shared" si="3"/>
        <v>-110</v>
      </c>
      <c r="M63" s="60">
        <v>-30</v>
      </c>
      <c r="N63" s="78"/>
      <c r="O63" s="48"/>
    </row>
    <row r="64" spans="1:15" hidden="1" x14ac:dyDescent="0.35">
      <c r="A64" s="61" t="s">
        <v>21</v>
      </c>
      <c r="B64" s="58">
        <v>10</v>
      </c>
      <c r="C64" s="59">
        <f t="shared" si="0"/>
        <v>-50</v>
      </c>
      <c r="D64" s="60">
        <v>-40</v>
      </c>
      <c r="E64" s="58">
        <v>170</v>
      </c>
      <c r="F64" s="59">
        <f t="shared" si="1"/>
        <v>-130</v>
      </c>
      <c r="G64" s="60">
        <v>40</v>
      </c>
      <c r="H64" s="58">
        <v>0</v>
      </c>
      <c r="I64" s="60">
        <f t="shared" si="2"/>
        <v>-20</v>
      </c>
      <c r="J64" s="60">
        <v>-20</v>
      </c>
      <c r="K64" s="58">
        <v>180</v>
      </c>
      <c r="L64" s="59">
        <f t="shared" si="3"/>
        <v>-190</v>
      </c>
      <c r="M64" s="60">
        <v>-20</v>
      </c>
      <c r="N64" s="78"/>
      <c r="O64" s="48"/>
    </row>
    <row r="65" spans="1:15" hidden="1" x14ac:dyDescent="0.35">
      <c r="A65" s="61" t="s">
        <v>22</v>
      </c>
      <c r="B65" s="58">
        <v>10</v>
      </c>
      <c r="C65" s="59">
        <f t="shared" si="0"/>
        <v>-20</v>
      </c>
      <c r="D65" s="60">
        <v>-20</v>
      </c>
      <c r="E65" s="58">
        <v>130</v>
      </c>
      <c r="F65" s="59">
        <f t="shared" si="1"/>
        <v>-130</v>
      </c>
      <c r="G65" s="60">
        <v>0</v>
      </c>
      <c r="H65" s="58">
        <v>0</v>
      </c>
      <c r="I65" s="60">
        <f t="shared" si="2"/>
        <v>-10</v>
      </c>
      <c r="J65" s="60">
        <v>-10</v>
      </c>
      <c r="K65" s="58">
        <v>140</v>
      </c>
      <c r="L65" s="59">
        <f t="shared" si="3"/>
        <v>-170</v>
      </c>
      <c r="M65" s="60">
        <v>-30</v>
      </c>
      <c r="N65" s="78"/>
      <c r="O65" s="48"/>
    </row>
    <row r="66" spans="1:15" hidden="1" x14ac:dyDescent="0.35">
      <c r="A66" s="61" t="s">
        <v>23</v>
      </c>
      <c r="B66" s="58">
        <v>10</v>
      </c>
      <c r="C66" s="59">
        <f t="shared" si="0"/>
        <v>-10</v>
      </c>
      <c r="D66" s="60">
        <v>0</v>
      </c>
      <c r="E66" s="58">
        <v>40</v>
      </c>
      <c r="F66" s="59">
        <f t="shared" si="1"/>
        <v>-20</v>
      </c>
      <c r="G66" s="60">
        <v>20</v>
      </c>
      <c r="H66" s="58">
        <v>0</v>
      </c>
      <c r="I66" s="60">
        <f t="shared" si="2"/>
        <v>0</v>
      </c>
      <c r="J66" s="60">
        <v>0</v>
      </c>
      <c r="K66" s="58">
        <v>50</v>
      </c>
      <c r="L66" s="59">
        <f t="shared" si="3"/>
        <v>-30</v>
      </c>
      <c r="M66" s="60">
        <v>20</v>
      </c>
      <c r="N66" s="78"/>
      <c r="O66" s="48"/>
    </row>
    <row r="67" spans="1:15" hidden="1" x14ac:dyDescent="0.35">
      <c r="A67" s="61" t="s">
        <v>24</v>
      </c>
      <c r="B67" s="58">
        <v>40</v>
      </c>
      <c r="C67" s="59">
        <f t="shared" si="0"/>
        <v>-130</v>
      </c>
      <c r="D67" s="60">
        <v>-90</v>
      </c>
      <c r="E67" s="58">
        <v>210</v>
      </c>
      <c r="F67" s="59">
        <f t="shared" si="1"/>
        <v>-470</v>
      </c>
      <c r="G67" s="60">
        <v>-260</v>
      </c>
      <c r="H67" s="58">
        <v>10</v>
      </c>
      <c r="I67" s="60">
        <f t="shared" si="2"/>
        <v>-60</v>
      </c>
      <c r="J67" s="60">
        <v>-50</v>
      </c>
      <c r="K67" s="58">
        <v>260</v>
      </c>
      <c r="L67" s="59">
        <f t="shared" si="3"/>
        <v>-660</v>
      </c>
      <c r="M67" s="60">
        <v>-400</v>
      </c>
      <c r="N67" s="78"/>
      <c r="O67" s="48"/>
    </row>
    <row r="68" spans="1:15" hidden="1" x14ac:dyDescent="0.35">
      <c r="A68" s="61" t="s">
        <v>25</v>
      </c>
      <c r="B68" s="58">
        <v>50</v>
      </c>
      <c r="C68" s="59">
        <f t="shared" si="0"/>
        <v>-120</v>
      </c>
      <c r="D68" s="60">
        <v>-70</v>
      </c>
      <c r="E68" s="58">
        <v>210</v>
      </c>
      <c r="F68" s="59">
        <f t="shared" si="1"/>
        <v>-470</v>
      </c>
      <c r="G68" s="60">
        <v>-260</v>
      </c>
      <c r="H68" s="58">
        <v>10</v>
      </c>
      <c r="I68" s="60">
        <f t="shared" si="2"/>
        <v>-50</v>
      </c>
      <c r="J68" s="60">
        <v>-40</v>
      </c>
      <c r="K68" s="58">
        <v>280</v>
      </c>
      <c r="L68" s="59">
        <f t="shared" si="3"/>
        <v>-650</v>
      </c>
      <c r="M68" s="60">
        <v>-370</v>
      </c>
      <c r="N68" s="78"/>
      <c r="O68" s="48"/>
    </row>
    <row r="69" spans="1:15" hidden="1" x14ac:dyDescent="0.35">
      <c r="A69" s="61" t="s">
        <v>26</v>
      </c>
      <c r="B69" s="58">
        <v>10</v>
      </c>
      <c r="C69" s="59">
        <f t="shared" si="0"/>
        <v>-30</v>
      </c>
      <c r="D69" s="60">
        <v>-20</v>
      </c>
      <c r="E69" s="58">
        <v>80</v>
      </c>
      <c r="F69" s="59">
        <f t="shared" si="1"/>
        <v>-140</v>
      </c>
      <c r="G69" s="60">
        <v>-50</v>
      </c>
      <c r="H69" s="58">
        <v>0</v>
      </c>
      <c r="I69" s="60">
        <f t="shared" si="2"/>
        <v>-10</v>
      </c>
      <c r="J69" s="60">
        <v>0</v>
      </c>
      <c r="K69" s="58">
        <v>100</v>
      </c>
      <c r="L69" s="59">
        <f t="shared" si="3"/>
        <v>-180</v>
      </c>
      <c r="M69" s="60">
        <v>-80</v>
      </c>
      <c r="N69" s="78"/>
      <c r="O69" s="48"/>
    </row>
    <row r="70" spans="1:15" hidden="1" x14ac:dyDescent="0.35">
      <c r="A70" s="61" t="s">
        <v>27</v>
      </c>
      <c r="B70" s="58">
        <v>10</v>
      </c>
      <c r="C70" s="59">
        <f t="shared" si="0"/>
        <v>-10</v>
      </c>
      <c r="D70" s="60">
        <v>-10</v>
      </c>
      <c r="E70" s="58">
        <v>60</v>
      </c>
      <c r="F70" s="59">
        <f t="shared" si="1"/>
        <v>-70</v>
      </c>
      <c r="G70" s="60">
        <v>-10</v>
      </c>
      <c r="H70" s="58">
        <v>0</v>
      </c>
      <c r="I70" s="60">
        <f t="shared" si="2"/>
        <v>-10</v>
      </c>
      <c r="J70" s="60">
        <v>0</v>
      </c>
      <c r="K70" s="58">
        <v>70</v>
      </c>
      <c r="L70" s="59">
        <f t="shared" si="3"/>
        <v>-90</v>
      </c>
      <c r="M70" s="60">
        <v>-20</v>
      </c>
      <c r="N70" s="78"/>
      <c r="O70" s="48"/>
    </row>
    <row r="71" spans="1:15" hidden="1" x14ac:dyDescent="0.35">
      <c r="A71" s="61" t="s">
        <v>28</v>
      </c>
      <c r="B71" s="58">
        <v>20</v>
      </c>
      <c r="C71" s="59">
        <f t="shared" si="0"/>
        <v>-60</v>
      </c>
      <c r="D71" s="60">
        <v>-40</v>
      </c>
      <c r="E71" s="58">
        <v>160</v>
      </c>
      <c r="F71" s="59">
        <f t="shared" si="1"/>
        <v>-300</v>
      </c>
      <c r="G71" s="60">
        <v>-150</v>
      </c>
      <c r="H71" s="58">
        <v>10</v>
      </c>
      <c r="I71" s="60">
        <f t="shared" si="2"/>
        <v>-50</v>
      </c>
      <c r="J71" s="60">
        <v>-40</v>
      </c>
      <c r="K71" s="58">
        <v>190</v>
      </c>
      <c r="L71" s="59">
        <f t="shared" si="3"/>
        <v>-420</v>
      </c>
      <c r="M71" s="60">
        <v>-230</v>
      </c>
      <c r="N71" s="78"/>
      <c r="O71" s="48"/>
    </row>
    <row r="72" spans="1:15" hidden="1" x14ac:dyDescent="0.35">
      <c r="A72" s="61" t="s">
        <v>29</v>
      </c>
      <c r="B72" s="58">
        <v>10</v>
      </c>
      <c r="C72" s="59">
        <f t="shared" si="0"/>
        <v>-30</v>
      </c>
      <c r="D72" s="60">
        <v>-20</v>
      </c>
      <c r="E72" s="58">
        <v>180</v>
      </c>
      <c r="F72" s="59">
        <f t="shared" si="1"/>
        <v>-290</v>
      </c>
      <c r="G72" s="60">
        <v>-100</v>
      </c>
      <c r="H72" s="58">
        <v>10</v>
      </c>
      <c r="I72" s="60">
        <f t="shared" si="2"/>
        <v>-20</v>
      </c>
      <c r="J72" s="60">
        <v>-10</v>
      </c>
      <c r="K72" s="58">
        <v>200</v>
      </c>
      <c r="L72" s="59">
        <f t="shared" si="3"/>
        <v>-340</v>
      </c>
      <c r="M72" s="60">
        <v>-140</v>
      </c>
      <c r="N72" s="78"/>
      <c r="O72" s="48"/>
    </row>
    <row r="73" spans="1:15" hidden="1" x14ac:dyDescent="0.35">
      <c r="A73" s="61" t="s">
        <v>30</v>
      </c>
      <c r="B73" s="58">
        <v>80</v>
      </c>
      <c r="C73" s="59">
        <f t="shared" si="0"/>
        <v>-370</v>
      </c>
      <c r="D73" s="60">
        <v>-290</v>
      </c>
      <c r="E73" s="58">
        <v>500</v>
      </c>
      <c r="F73" s="59">
        <f t="shared" si="1"/>
        <v>-1100</v>
      </c>
      <c r="G73" s="60">
        <v>-600</v>
      </c>
      <c r="H73" s="58">
        <v>20</v>
      </c>
      <c r="I73" s="60">
        <f t="shared" si="2"/>
        <v>-180</v>
      </c>
      <c r="J73" s="60">
        <v>-150</v>
      </c>
      <c r="K73" s="58">
        <v>610</v>
      </c>
      <c r="L73" s="59">
        <f t="shared" si="3"/>
        <v>-1650</v>
      </c>
      <c r="M73" s="60">
        <v>-1040</v>
      </c>
      <c r="N73" s="78"/>
      <c r="O73" s="48"/>
    </row>
    <row r="74" spans="1:15" hidden="1" x14ac:dyDescent="0.35">
      <c r="A74" s="61" t="s">
        <v>31</v>
      </c>
      <c r="B74" s="58">
        <v>10</v>
      </c>
      <c r="C74" s="59">
        <f t="shared" si="0"/>
        <v>-20</v>
      </c>
      <c r="D74" s="60">
        <v>-20</v>
      </c>
      <c r="E74" s="58">
        <v>80</v>
      </c>
      <c r="F74" s="59">
        <f t="shared" si="1"/>
        <v>-130</v>
      </c>
      <c r="G74" s="60">
        <v>-60</v>
      </c>
      <c r="H74" s="58">
        <v>10</v>
      </c>
      <c r="I74" s="60">
        <f t="shared" si="2"/>
        <v>-20</v>
      </c>
      <c r="J74" s="60">
        <v>-10</v>
      </c>
      <c r="K74" s="58">
        <v>90</v>
      </c>
      <c r="L74" s="59">
        <f t="shared" si="3"/>
        <v>-170</v>
      </c>
      <c r="M74" s="60">
        <v>-90</v>
      </c>
      <c r="N74" s="78"/>
      <c r="O74" s="48"/>
    </row>
    <row r="75" spans="1:15" hidden="1" x14ac:dyDescent="0.35">
      <c r="A75" s="61" t="s">
        <v>32</v>
      </c>
      <c r="B75" s="58">
        <v>30</v>
      </c>
      <c r="C75" s="59">
        <f t="shared" si="0"/>
        <v>-100</v>
      </c>
      <c r="D75" s="60">
        <v>-70</v>
      </c>
      <c r="E75" s="58">
        <v>240</v>
      </c>
      <c r="F75" s="59">
        <f t="shared" si="1"/>
        <v>-420</v>
      </c>
      <c r="G75" s="60">
        <v>-180</v>
      </c>
      <c r="H75" s="58">
        <v>10</v>
      </c>
      <c r="I75" s="60">
        <f t="shared" si="2"/>
        <v>-30</v>
      </c>
      <c r="J75" s="60">
        <v>-20</v>
      </c>
      <c r="K75" s="58">
        <v>280</v>
      </c>
      <c r="L75" s="59">
        <f t="shared" si="3"/>
        <v>-550</v>
      </c>
      <c r="M75" s="60">
        <v>-270</v>
      </c>
      <c r="N75" s="78"/>
      <c r="O75" s="48"/>
    </row>
    <row r="76" spans="1:15" hidden="1" x14ac:dyDescent="0.35">
      <c r="A76" s="61" t="s">
        <v>33</v>
      </c>
      <c r="B76" s="58">
        <v>10</v>
      </c>
      <c r="C76" s="59">
        <f t="shared" si="0"/>
        <v>-20</v>
      </c>
      <c r="D76" s="60">
        <v>-10</v>
      </c>
      <c r="E76" s="58">
        <v>140</v>
      </c>
      <c r="F76" s="59">
        <f t="shared" si="1"/>
        <v>-160</v>
      </c>
      <c r="G76" s="60">
        <v>-20</v>
      </c>
      <c r="H76" s="58">
        <v>0</v>
      </c>
      <c r="I76" s="60">
        <f t="shared" si="2"/>
        <v>-10</v>
      </c>
      <c r="J76" s="60">
        <v>-10</v>
      </c>
      <c r="K76" s="58">
        <v>160</v>
      </c>
      <c r="L76" s="59">
        <f t="shared" si="3"/>
        <v>-190</v>
      </c>
      <c r="M76" s="60">
        <v>-30</v>
      </c>
      <c r="N76" s="78"/>
      <c r="O76" s="48"/>
    </row>
    <row r="77" spans="1:15" hidden="1" x14ac:dyDescent="0.35">
      <c r="A77" s="61" t="s">
        <v>34</v>
      </c>
      <c r="B77" s="58">
        <v>20</v>
      </c>
      <c r="C77" s="59">
        <f t="shared" si="0"/>
        <v>-60</v>
      </c>
      <c r="D77" s="60">
        <v>-40</v>
      </c>
      <c r="E77" s="58">
        <v>130</v>
      </c>
      <c r="F77" s="59">
        <f t="shared" si="1"/>
        <v>-250</v>
      </c>
      <c r="G77" s="60">
        <v>-120</v>
      </c>
      <c r="H77" s="58">
        <v>10</v>
      </c>
      <c r="I77" s="60">
        <f t="shared" si="2"/>
        <v>-40</v>
      </c>
      <c r="J77" s="60">
        <v>-30</v>
      </c>
      <c r="K77" s="58">
        <v>160</v>
      </c>
      <c r="L77" s="59">
        <f t="shared" si="3"/>
        <v>-360</v>
      </c>
      <c r="M77" s="60">
        <v>-200</v>
      </c>
      <c r="N77" s="78"/>
      <c r="O77" s="48"/>
    </row>
    <row r="78" spans="1:15" hidden="1" x14ac:dyDescent="0.35">
      <c r="A78" s="61" t="s">
        <v>35</v>
      </c>
      <c r="B78" s="58">
        <v>30</v>
      </c>
      <c r="C78" s="59">
        <f t="shared" si="0"/>
        <v>-80</v>
      </c>
      <c r="D78" s="60">
        <v>-50</v>
      </c>
      <c r="E78" s="58">
        <v>150</v>
      </c>
      <c r="F78" s="59">
        <f t="shared" si="1"/>
        <v>-290</v>
      </c>
      <c r="G78" s="60">
        <v>-140</v>
      </c>
      <c r="H78" s="58">
        <v>10</v>
      </c>
      <c r="I78" s="60">
        <f t="shared" si="2"/>
        <v>-50</v>
      </c>
      <c r="J78" s="60">
        <v>-40</v>
      </c>
      <c r="K78" s="58">
        <v>190</v>
      </c>
      <c r="L78" s="59">
        <f t="shared" si="3"/>
        <v>-420</v>
      </c>
      <c r="M78" s="60">
        <v>-230</v>
      </c>
      <c r="N78" s="78"/>
      <c r="O78" s="48"/>
    </row>
    <row r="79" spans="1:15" hidden="1" x14ac:dyDescent="0.35">
      <c r="A79" s="61" t="s">
        <v>37</v>
      </c>
      <c r="B79" s="58">
        <v>90</v>
      </c>
      <c r="C79" s="59">
        <f t="shared" si="0"/>
        <v>-100</v>
      </c>
      <c r="D79" s="60">
        <v>-10</v>
      </c>
      <c r="E79" s="58">
        <v>550</v>
      </c>
      <c r="F79" s="59">
        <f t="shared" si="1"/>
        <v>-540</v>
      </c>
      <c r="G79" s="60">
        <v>10</v>
      </c>
      <c r="H79" s="58">
        <v>10</v>
      </c>
      <c r="I79" s="60">
        <f t="shared" si="2"/>
        <v>-30</v>
      </c>
      <c r="J79" s="60">
        <v>-20</v>
      </c>
      <c r="K79" s="58">
        <v>650</v>
      </c>
      <c r="L79" s="59">
        <f t="shared" si="3"/>
        <v>-670</v>
      </c>
      <c r="M79" s="60">
        <v>-30</v>
      </c>
      <c r="N79" s="78"/>
      <c r="O79" s="48"/>
    </row>
    <row r="80" spans="1:15" hidden="1" x14ac:dyDescent="0.35">
      <c r="A80" s="61" t="s">
        <v>38</v>
      </c>
      <c r="B80" s="58">
        <v>120</v>
      </c>
      <c r="C80" s="59">
        <f t="shared" si="0"/>
        <v>-290</v>
      </c>
      <c r="D80" s="60">
        <v>-170</v>
      </c>
      <c r="E80" s="58">
        <v>620</v>
      </c>
      <c r="F80" s="59">
        <f t="shared" si="1"/>
        <v>-940</v>
      </c>
      <c r="G80" s="60">
        <v>-320</v>
      </c>
      <c r="H80" s="58">
        <v>20</v>
      </c>
      <c r="I80" s="60">
        <f t="shared" si="2"/>
        <v>-70</v>
      </c>
      <c r="J80" s="60">
        <v>-40</v>
      </c>
      <c r="K80" s="58">
        <v>770</v>
      </c>
      <c r="L80" s="59">
        <f t="shared" si="3"/>
        <v>-1300</v>
      </c>
      <c r="M80" s="60">
        <v>-530</v>
      </c>
      <c r="N80" s="78"/>
      <c r="O80" s="48"/>
    </row>
    <row r="81" spans="1:15" hidden="1" x14ac:dyDescent="0.35">
      <c r="A81" s="61" t="s">
        <v>39</v>
      </c>
      <c r="B81" s="58">
        <v>480</v>
      </c>
      <c r="C81" s="59">
        <f t="shared" si="0"/>
        <v>-800</v>
      </c>
      <c r="D81" s="60">
        <v>-320</v>
      </c>
      <c r="E81" s="58">
        <v>1830</v>
      </c>
      <c r="F81" s="59">
        <f t="shared" si="1"/>
        <v>-2700</v>
      </c>
      <c r="G81" s="60">
        <v>-880</v>
      </c>
      <c r="H81" s="58">
        <v>100</v>
      </c>
      <c r="I81" s="60">
        <f t="shared" si="2"/>
        <v>-210</v>
      </c>
      <c r="J81" s="60">
        <v>-110</v>
      </c>
      <c r="K81" s="58">
        <v>2400</v>
      </c>
      <c r="L81" s="59">
        <f t="shared" si="3"/>
        <v>-3710</v>
      </c>
      <c r="M81" s="60">
        <v>-1310</v>
      </c>
      <c r="N81" s="78"/>
      <c r="O81" s="48"/>
    </row>
    <row r="82" spans="1:15" hidden="1" x14ac:dyDescent="0.35">
      <c r="A82" s="61" t="s">
        <v>40</v>
      </c>
      <c r="B82" s="58">
        <v>400</v>
      </c>
      <c r="C82" s="59">
        <f t="shared" si="0"/>
        <v>-1210</v>
      </c>
      <c r="D82" s="60">
        <v>-810</v>
      </c>
      <c r="E82" s="58">
        <v>1980</v>
      </c>
      <c r="F82" s="59">
        <f t="shared" si="1"/>
        <v>-3140</v>
      </c>
      <c r="G82" s="60">
        <v>-1160</v>
      </c>
      <c r="H82" s="58">
        <v>180</v>
      </c>
      <c r="I82" s="60">
        <f t="shared" si="2"/>
        <v>-310</v>
      </c>
      <c r="J82" s="60">
        <v>-140</v>
      </c>
      <c r="K82" s="58">
        <v>2560</v>
      </c>
      <c r="L82" s="59">
        <f t="shared" si="3"/>
        <v>-4660</v>
      </c>
      <c r="M82" s="60">
        <v>-2110</v>
      </c>
      <c r="N82" s="78"/>
      <c r="O82" s="48"/>
    </row>
    <row r="83" spans="1:15" hidden="1" x14ac:dyDescent="0.35">
      <c r="A83" s="61" t="s">
        <v>41</v>
      </c>
      <c r="B83" s="58">
        <v>230</v>
      </c>
      <c r="C83" s="59">
        <f t="shared" si="0"/>
        <v>-390</v>
      </c>
      <c r="D83" s="60">
        <v>-160</v>
      </c>
      <c r="E83" s="58">
        <v>840</v>
      </c>
      <c r="F83" s="59">
        <f t="shared" si="1"/>
        <v>-1170</v>
      </c>
      <c r="G83" s="60">
        <v>-330</v>
      </c>
      <c r="H83" s="58">
        <v>60</v>
      </c>
      <c r="I83" s="60">
        <f t="shared" si="2"/>
        <v>-120</v>
      </c>
      <c r="J83" s="60">
        <v>-60</v>
      </c>
      <c r="K83" s="58">
        <v>1130</v>
      </c>
      <c r="L83" s="59">
        <f t="shared" si="3"/>
        <v>-1680</v>
      </c>
      <c r="M83" s="60">
        <v>-550</v>
      </c>
      <c r="N83" s="78"/>
      <c r="O83" s="48"/>
    </row>
    <row r="84" spans="1:15" hidden="1" x14ac:dyDescent="0.35">
      <c r="A84" s="61" t="s">
        <v>42</v>
      </c>
      <c r="B84" s="58">
        <v>80</v>
      </c>
      <c r="C84" s="59">
        <f t="shared" si="0"/>
        <v>-110</v>
      </c>
      <c r="D84" s="60">
        <v>-30</v>
      </c>
      <c r="E84" s="58">
        <v>520</v>
      </c>
      <c r="F84" s="59">
        <f t="shared" si="1"/>
        <v>-450</v>
      </c>
      <c r="G84" s="60">
        <v>70</v>
      </c>
      <c r="H84" s="58">
        <v>10</v>
      </c>
      <c r="I84" s="60">
        <f t="shared" si="2"/>
        <v>-20</v>
      </c>
      <c r="J84" s="60">
        <v>-10</v>
      </c>
      <c r="K84" s="58">
        <v>610</v>
      </c>
      <c r="L84" s="59">
        <f t="shared" si="3"/>
        <v>-590</v>
      </c>
      <c r="M84" s="60">
        <v>30</v>
      </c>
      <c r="N84" s="78"/>
      <c r="O84" s="48"/>
    </row>
    <row r="85" spans="1:15" hidden="1" x14ac:dyDescent="0.35">
      <c r="A85" s="61" t="s">
        <v>43</v>
      </c>
      <c r="B85" s="58">
        <v>180</v>
      </c>
      <c r="C85" s="59">
        <f t="shared" si="0"/>
        <v>-200</v>
      </c>
      <c r="D85" s="60">
        <v>-20</v>
      </c>
      <c r="E85" s="58">
        <v>1660</v>
      </c>
      <c r="F85" s="59">
        <f t="shared" si="1"/>
        <v>-1590</v>
      </c>
      <c r="G85" s="60">
        <v>70</v>
      </c>
      <c r="H85" s="58">
        <v>30</v>
      </c>
      <c r="I85" s="60">
        <f t="shared" si="2"/>
        <v>-50</v>
      </c>
      <c r="J85" s="60">
        <v>-20</v>
      </c>
      <c r="K85" s="58">
        <v>1870</v>
      </c>
      <c r="L85" s="59">
        <f t="shared" si="3"/>
        <v>-1830</v>
      </c>
      <c r="M85" s="60">
        <v>40</v>
      </c>
      <c r="N85" s="78"/>
      <c r="O85" s="48"/>
    </row>
    <row r="86" spans="1:15" hidden="1" x14ac:dyDescent="0.35">
      <c r="A86" s="61" t="s">
        <v>44</v>
      </c>
      <c r="B86" s="58">
        <v>300</v>
      </c>
      <c r="C86" s="59">
        <f t="shared" si="0"/>
        <v>-360</v>
      </c>
      <c r="D86" s="60">
        <v>-60</v>
      </c>
      <c r="E86" s="58">
        <v>2550</v>
      </c>
      <c r="F86" s="59">
        <f t="shared" si="1"/>
        <v>-2520</v>
      </c>
      <c r="G86" s="60">
        <v>30</v>
      </c>
      <c r="H86" s="58">
        <v>40</v>
      </c>
      <c r="I86" s="60">
        <f t="shared" si="2"/>
        <v>-110</v>
      </c>
      <c r="J86" s="60">
        <v>-70</v>
      </c>
      <c r="K86" s="58">
        <v>2890</v>
      </c>
      <c r="L86" s="59">
        <f t="shared" si="3"/>
        <v>-2990</v>
      </c>
      <c r="M86" s="60">
        <v>-100</v>
      </c>
      <c r="N86" s="78"/>
      <c r="O86" s="48"/>
    </row>
    <row r="87" spans="1:15" hidden="1" x14ac:dyDescent="0.35">
      <c r="A87" s="61" t="s">
        <v>45</v>
      </c>
      <c r="B87" s="58">
        <v>630</v>
      </c>
      <c r="C87" s="59">
        <f t="shared" si="0"/>
        <v>-470</v>
      </c>
      <c r="D87" s="60">
        <v>160</v>
      </c>
      <c r="E87" s="58">
        <v>3620</v>
      </c>
      <c r="F87" s="59">
        <f t="shared" si="1"/>
        <v>-3610</v>
      </c>
      <c r="G87" s="60">
        <v>10</v>
      </c>
      <c r="H87" s="58">
        <v>60</v>
      </c>
      <c r="I87" s="60">
        <f t="shared" si="2"/>
        <v>-70</v>
      </c>
      <c r="J87" s="60">
        <v>0</v>
      </c>
      <c r="K87" s="58">
        <v>4320</v>
      </c>
      <c r="L87" s="59">
        <f t="shared" si="3"/>
        <v>-4150</v>
      </c>
      <c r="M87" s="60">
        <v>170</v>
      </c>
      <c r="N87" s="78"/>
      <c r="O87" s="48"/>
    </row>
    <row r="88" spans="1:15" hidden="1" x14ac:dyDescent="0.35">
      <c r="A88" s="61" t="s">
        <v>46</v>
      </c>
      <c r="B88" s="58">
        <v>70</v>
      </c>
      <c r="C88" s="59">
        <f t="shared" si="0"/>
        <v>-80</v>
      </c>
      <c r="D88" s="60">
        <v>-10</v>
      </c>
      <c r="E88" s="58">
        <v>470</v>
      </c>
      <c r="F88" s="59">
        <f t="shared" si="1"/>
        <v>-400</v>
      </c>
      <c r="G88" s="60">
        <v>70</v>
      </c>
      <c r="H88" s="58">
        <v>10</v>
      </c>
      <c r="I88" s="60">
        <f t="shared" si="2"/>
        <v>-20</v>
      </c>
      <c r="J88" s="60">
        <v>-10</v>
      </c>
      <c r="K88" s="58">
        <v>550</v>
      </c>
      <c r="L88" s="59">
        <f t="shared" si="3"/>
        <v>-490</v>
      </c>
      <c r="M88" s="60">
        <v>60</v>
      </c>
      <c r="N88" s="78"/>
      <c r="O88" s="48"/>
    </row>
    <row r="89" spans="1:15" hidden="1" x14ac:dyDescent="0.35">
      <c r="A89" s="61" t="s">
        <v>47</v>
      </c>
      <c r="B89" s="58">
        <v>330</v>
      </c>
      <c r="C89" s="59">
        <f t="shared" si="0"/>
        <v>-350</v>
      </c>
      <c r="D89" s="60">
        <v>-20</v>
      </c>
      <c r="E89" s="58">
        <v>2050</v>
      </c>
      <c r="F89" s="59">
        <f t="shared" si="1"/>
        <v>-2130</v>
      </c>
      <c r="G89" s="60">
        <v>-70</v>
      </c>
      <c r="H89" s="58">
        <v>50</v>
      </c>
      <c r="I89" s="60">
        <f t="shared" si="2"/>
        <v>-100</v>
      </c>
      <c r="J89" s="60">
        <v>-50</v>
      </c>
      <c r="K89" s="58">
        <v>2440</v>
      </c>
      <c r="L89" s="59">
        <f t="shared" si="3"/>
        <v>-2580</v>
      </c>
      <c r="M89" s="60">
        <v>-140</v>
      </c>
      <c r="N89" s="78"/>
      <c r="O89" s="48"/>
    </row>
    <row r="90" spans="1:15" hidden="1" x14ac:dyDescent="0.35">
      <c r="A90" s="61" t="s">
        <v>48</v>
      </c>
      <c r="B90" s="58">
        <v>340</v>
      </c>
      <c r="C90" s="59">
        <f t="shared" si="0"/>
        <v>-300</v>
      </c>
      <c r="D90" s="60">
        <v>40</v>
      </c>
      <c r="E90" s="58">
        <v>2770</v>
      </c>
      <c r="F90" s="59">
        <f t="shared" si="1"/>
        <v>-2610</v>
      </c>
      <c r="G90" s="60">
        <v>160</v>
      </c>
      <c r="H90" s="58">
        <v>60</v>
      </c>
      <c r="I90" s="60">
        <f t="shared" si="2"/>
        <v>-80</v>
      </c>
      <c r="J90" s="60">
        <v>-20</v>
      </c>
      <c r="K90" s="58">
        <v>3180</v>
      </c>
      <c r="L90" s="59">
        <f t="shared" si="3"/>
        <v>-3000</v>
      </c>
      <c r="M90" s="60">
        <v>180</v>
      </c>
      <c r="N90" s="78"/>
      <c r="O90" s="48"/>
    </row>
    <row r="91" spans="1:15" hidden="1" x14ac:dyDescent="0.35">
      <c r="A91" s="61" t="s">
        <v>49</v>
      </c>
      <c r="B91" s="58">
        <v>190</v>
      </c>
      <c r="C91" s="59">
        <f t="shared" si="0"/>
        <v>-400</v>
      </c>
      <c r="D91" s="60">
        <v>-220</v>
      </c>
      <c r="E91" s="58">
        <v>2040</v>
      </c>
      <c r="F91" s="59">
        <f t="shared" si="1"/>
        <v>-2290</v>
      </c>
      <c r="G91" s="60">
        <v>-250</v>
      </c>
      <c r="H91" s="58">
        <v>70</v>
      </c>
      <c r="I91" s="60">
        <f t="shared" si="2"/>
        <v>-170</v>
      </c>
      <c r="J91" s="60">
        <v>-110</v>
      </c>
      <c r="K91" s="58">
        <v>2300</v>
      </c>
      <c r="L91" s="59">
        <f t="shared" si="3"/>
        <v>-2870</v>
      </c>
      <c r="M91" s="60">
        <v>-570</v>
      </c>
      <c r="N91" s="78"/>
      <c r="O91" s="48"/>
    </row>
    <row r="92" spans="1:15" hidden="1" x14ac:dyDescent="0.35">
      <c r="A92" s="61" t="s">
        <v>50</v>
      </c>
      <c r="B92" s="58">
        <v>150</v>
      </c>
      <c r="C92" s="59">
        <f t="shared" si="0"/>
        <v>-190</v>
      </c>
      <c r="D92" s="60">
        <v>-40</v>
      </c>
      <c r="E92" s="58">
        <v>1020</v>
      </c>
      <c r="F92" s="59">
        <f t="shared" si="1"/>
        <v>-1140</v>
      </c>
      <c r="G92" s="60">
        <v>-110</v>
      </c>
      <c r="H92" s="58">
        <v>30</v>
      </c>
      <c r="I92" s="60">
        <f t="shared" si="2"/>
        <v>-100</v>
      </c>
      <c r="J92" s="60">
        <v>-70</v>
      </c>
      <c r="K92" s="58">
        <v>1200</v>
      </c>
      <c r="L92" s="59">
        <f t="shared" si="3"/>
        <v>-1420</v>
      </c>
      <c r="M92" s="60">
        <v>-220</v>
      </c>
      <c r="N92" s="78"/>
      <c r="O92" s="48"/>
    </row>
    <row r="93" spans="1:15" hidden="1" x14ac:dyDescent="0.35">
      <c r="A93" s="61" t="s">
        <v>51</v>
      </c>
      <c r="B93" s="58">
        <v>260</v>
      </c>
      <c r="C93" s="59">
        <f t="shared" si="0"/>
        <v>-320</v>
      </c>
      <c r="D93" s="60">
        <v>-60</v>
      </c>
      <c r="E93" s="58">
        <v>1670</v>
      </c>
      <c r="F93" s="59">
        <f t="shared" si="1"/>
        <v>-1750</v>
      </c>
      <c r="G93" s="60">
        <v>-80</v>
      </c>
      <c r="H93" s="58">
        <v>30</v>
      </c>
      <c r="I93" s="60">
        <f t="shared" si="2"/>
        <v>-60</v>
      </c>
      <c r="J93" s="60">
        <v>-30</v>
      </c>
      <c r="K93" s="58">
        <v>1960</v>
      </c>
      <c r="L93" s="59">
        <f t="shared" si="3"/>
        <v>-2130</v>
      </c>
      <c r="M93" s="60">
        <v>-160</v>
      </c>
      <c r="N93" s="78"/>
      <c r="O93" s="48"/>
    </row>
    <row r="94" spans="1:15" hidden="1" x14ac:dyDescent="0.35">
      <c r="A94" s="61" t="s">
        <v>52</v>
      </c>
      <c r="B94" s="58">
        <v>30</v>
      </c>
      <c r="C94" s="59">
        <f t="shared" si="0"/>
        <v>-30</v>
      </c>
      <c r="D94" s="60">
        <v>-10</v>
      </c>
      <c r="E94" s="58">
        <v>130</v>
      </c>
      <c r="F94" s="59">
        <f t="shared" si="1"/>
        <v>-140</v>
      </c>
      <c r="G94" s="60">
        <v>-20</v>
      </c>
      <c r="H94" s="58">
        <v>10</v>
      </c>
      <c r="I94" s="60">
        <f t="shared" si="2"/>
        <v>-10</v>
      </c>
      <c r="J94" s="60">
        <v>0</v>
      </c>
      <c r="K94" s="58">
        <v>160</v>
      </c>
      <c r="L94" s="59">
        <f t="shared" si="3"/>
        <v>-180</v>
      </c>
      <c r="M94" s="60">
        <v>-20</v>
      </c>
      <c r="N94" s="78"/>
      <c r="O94" s="48"/>
    </row>
    <row r="95" spans="1:15" hidden="1" x14ac:dyDescent="0.35">
      <c r="A95" s="61" t="s">
        <v>53</v>
      </c>
      <c r="B95" s="80">
        <v>90</v>
      </c>
      <c r="C95" s="59">
        <f t="shared" si="0"/>
        <v>-90</v>
      </c>
      <c r="D95" s="81">
        <v>-10</v>
      </c>
      <c r="E95" s="80">
        <v>390</v>
      </c>
      <c r="F95" s="59">
        <f t="shared" si="1"/>
        <v>-470</v>
      </c>
      <c r="G95" s="81">
        <v>-80</v>
      </c>
      <c r="H95" s="80">
        <v>10</v>
      </c>
      <c r="I95" s="60">
        <f t="shared" si="2"/>
        <v>-20</v>
      </c>
      <c r="J95" s="81">
        <v>-10</v>
      </c>
      <c r="K95" s="80">
        <v>480</v>
      </c>
      <c r="L95" s="59">
        <f t="shared" si="3"/>
        <v>-580</v>
      </c>
      <c r="M95" s="81">
        <v>-100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0</v>
      </c>
      <c r="B1" s="1"/>
      <c r="C1" s="1"/>
      <c r="D1" s="1"/>
      <c r="E1" s="1"/>
      <c r="F1" s="1"/>
      <c r="G1" s="1"/>
      <c r="I1" s="1"/>
      <c r="J1" s="1"/>
      <c r="K1" s="1"/>
      <c r="L1" s="1"/>
      <c r="M1" s="1"/>
      <c r="N1" s="1"/>
    </row>
    <row r="2" spans="1:15" ht="10.5" customHeight="1" thickBot="1" x14ac:dyDescent="0.5">
      <c r="A2" s="2"/>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30</v>
      </c>
      <c r="D5" s="60">
        <v>-20</v>
      </c>
      <c r="E5" s="58">
        <v>120</v>
      </c>
      <c r="F5" s="59">
        <v>130</v>
      </c>
      <c r="G5" s="60">
        <v>-10</v>
      </c>
      <c r="H5" s="58">
        <v>10</v>
      </c>
      <c r="I5" s="59">
        <v>20</v>
      </c>
      <c r="J5" s="60">
        <v>-10</v>
      </c>
      <c r="K5" s="58">
        <v>130</v>
      </c>
      <c r="L5" s="59">
        <v>170</v>
      </c>
      <c r="M5" s="60">
        <v>-40</v>
      </c>
      <c r="N5" s="78"/>
    </row>
    <row r="6" spans="1:15" s="61" customFormat="1" ht="11.15" customHeight="1" x14ac:dyDescent="0.25">
      <c r="A6" s="62" t="s">
        <v>14</v>
      </c>
      <c r="B6" s="58">
        <v>20</v>
      </c>
      <c r="C6" s="59">
        <v>50</v>
      </c>
      <c r="D6" s="60">
        <v>-30</v>
      </c>
      <c r="E6" s="58">
        <v>200</v>
      </c>
      <c r="F6" s="59">
        <v>230</v>
      </c>
      <c r="G6" s="60">
        <v>-30</v>
      </c>
      <c r="H6" s="58">
        <v>10</v>
      </c>
      <c r="I6" s="59">
        <v>30</v>
      </c>
      <c r="J6" s="60">
        <v>-20</v>
      </c>
      <c r="K6" s="58">
        <v>230</v>
      </c>
      <c r="L6" s="59">
        <v>310</v>
      </c>
      <c r="M6" s="60">
        <v>-80</v>
      </c>
      <c r="N6" s="78"/>
    </row>
    <row r="7" spans="1:15" s="61" customFormat="1" ht="11.15" customHeight="1" x14ac:dyDescent="0.25">
      <c r="A7" s="62" t="s">
        <v>15</v>
      </c>
      <c r="B7" s="58">
        <v>20</v>
      </c>
      <c r="C7" s="59">
        <v>30</v>
      </c>
      <c r="D7" s="60">
        <v>-10</v>
      </c>
      <c r="E7" s="58">
        <v>200</v>
      </c>
      <c r="F7" s="59">
        <v>160</v>
      </c>
      <c r="G7" s="60">
        <v>40</v>
      </c>
      <c r="H7" s="58">
        <v>0</v>
      </c>
      <c r="I7" s="59">
        <v>0</v>
      </c>
      <c r="J7" s="60">
        <v>0</v>
      </c>
      <c r="K7" s="58">
        <v>220</v>
      </c>
      <c r="L7" s="59">
        <v>190</v>
      </c>
      <c r="M7" s="60">
        <v>30</v>
      </c>
      <c r="N7" s="78"/>
    </row>
    <row r="8" spans="1:15" s="61" customFormat="1" ht="11.15" customHeight="1" x14ac:dyDescent="0.25">
      <c r="A8" s="62" t="s">
        <v>16</v>
      </c>
      <c r="B8" s="58">
        <v>30</v>
      </c>
      <c r="C8" s="59">
        <v>60</v>
      </c>
      <c r="D8" s="60">
        <v>-30</v>
      </c>
      <c r="E8" s="58">
        <v>220</v>
      </c>
      <c r="F8" s="59">
        <v>270</v>
      </c>
      <c r="G8" s="60">
        <v>-50</v>
      </c>
      <c r="H8" s="58">
        <v>10</v>
      </c>
      <c r="I8" s="59">
        <v>20</v>
      </c>
      <c r="J8" s="60">
        <v>-20</v>
      </c>
      <c r="K8" s="58">
        <v>260</v>
      </c>
      <c r="L8" s="59">
        <v>360</v>
      </c>
      <c r="M8" s="60">
        <v>-100</v>
      </c>
      <c r="N8" s="78"/>
    </row>
    <row r="9" spans="1:15" s="61" customFormat="1" ht="11.15" customHeight="1" x14ac:dyDescent="0.25">
      <c r="A9" s="62" t="s">
        <v>17</v>
      </c>
      <c r="B9" s="58">
        <v>30</v>
      </c>
      <c r="C9" s="59">
        <v>40</v>
      </c>
      <c r="D9" s="60">
        <v>-20</v>
      </c>
      <c r="E9" s="58">
        <v>130</v>
      </c>
      <c r="F9" s="59">
        <v>140</v>
      </c>
      <c r="G9" s="60">
        <v>-10</v>
      </c>
      <c r="H9" s="58">
        <v>0</v>
      </c>
      <c r="I9" s="59">
        <v>20</v>
      </c>
      <c r="J9" s="60">
        <v>-20</v>
      </c>
      <c r="K9" s="58">
        <v>160</v>
      </c>
      <c r="L9" s="59">
        <v>200</v>
      </c>
      <c r="M9" s="60">
        <v>-40</v>
      </c>
      <c r="N9" s="78"/>
    </row>
    <row r="10" spans="1:15" s="61" customFormat="1" ht="11.15" customHeight="1" x14ac:dyDescent="0.25">
      <c r="A10" s="62" t="s">
        <v>18</v>
      </c>
      <c r="B10" s="58">
        <v>20</v>
      </c>
      <c r="C10" s="59">
        <v>30</v>
      </c>
      <c r="D10" s="60">
        <v>-10</v>
      </c>
      <c r="E10" s="58">
        <v>100</v>
      </c>
      <c r="F10" s="59">
        <v>120</v>
      </c>
      <c r="G10" s="60">
        <v>-20</v>
      </c>
      <c r="H10" s="58">
        <v>10</v>
      </c>
      <c r="I10" s="59">
        <v>10</v>
      </c>
      <c r="J10" s="60">
        <v>0</v>
      </c>
      <c r="K10" s="58">
        <v>130</v>
      </c>
      <c r="L10" s="59">
        <v>160</v>
      </c>
      <c r="M10" s="60">
        <v>-30</v>
      </c>
      <c r="N10" s="78"/>
    </row>
    <row r="11" spans="1:15" s="61" customFormat="1" ht="11.15" customHeight="1" x14ac:dyDescent="0.25">
      <c r="A11" s="62" t="s">
        <v>19</v>
      </c>
      <c r="B11" s="58">
        <v>50</v>
      </c>
      <c r="C11" s="59">
        <v>160</v>
      </c>
      <c r="D11" s="60">
        <v>-110</v>
      </c>
      <c r="E11" s="58">
        <v>270</v>
      </c>
      <c r="F11" s="59">
        <v>590</v>
      </c>
      <c r="G11" s="60">
        <v>-320</v>
      </c>
      <c r="H11" s="58">
        <v>30</v>
      </c>
      <c r="I11" s="59">
        <v>120</v>
      </c>
      <c r="J11" s="60">
        <v>-90</v>
      </c>
      <c r="K11" s="58">
        <v>350</v>
      </c>
      <c r="L11" s="59">
        <v>870</v>
      </c>
      <c r="M11" s="60">
        <v>-520</v>
      </c>
      <c r="N11" s="78"/>
    </row>
    <row r="12" spans="1:15" s="61" customFormat="1" ht="11.15" customHeight="1" x14ac:dyDescent="0.25">
      <c r="A12" s="62" t="s">
        <v>20</v>
      </c>
      <c r="B12" s="58">
        <v>10</v>
      </c>
      <c r="C12" s="59">
        <v>10</v>
      </c>
      <c r="D12" s="60">
        <v>0</v>
      </c>
      <c r="E12" s="58">
        <v>90</v>
      </c>
      <c r="F12" s="59">
        <v>70</v>
      </c>
      <c r="G12" s="60">
        <v>10</v>
      </c>
      <c r="H12" s="58">
        <v>0</v>
      </c>
      <c r="I12" s="59">
        <v>10</v>
      </c>
      <c r="J12" s="60">
        <v>0</v>
      </c>
      <c r="K12" s="58">
        <v>100</v>
      </c>
      <c r="L12" s="59">
        <v>90</v>
      </c>
      <c r="M12" s="60">
        <v>10</v>
      </c>
      <c r="N12" s="78"/>
    </row>
    <row r="13" spans="1:15" s="61" customFormat="1" ht="11.15" customHeight="1" x14ac:dyDescent="0.25">
      <c r="A13" s="62" t="s">
        <v>21</v>
      </c>
      <c r="B13" s="58">
        <v>0</v>
      </c>
      <c r="C13" s="59">
        <v>20</v>
      </c>
      <c r="D13" s="60">
        <v>-20</v>
      </c>
      <c r="E13" s="58">
        <v>120</v>
      </c>
      <c r="F13" s="59">
        <v>110</v>
      </c>
      <c r="G13" s="60">
        <v>20</v>
      </c>
      <c r="H13" s="58">
        <v>0</v>
      </c>
      <c r="I13" s="59">
        <v>20</v>
      </c>
      <c r="J13" s="60">
        <v>-20</v>
      </c>
      <c r="K13" s="58">
        <v>130</v>
      </c>
      <c r="L13" s="59">
        <v>150</v>
      </c>
      <c r="M13" s="60">
        <v>-20</v>
      </c>
      <c r="N13" s="78"/>
    </row>
    <row r="14" spans="1:15" s="61" customFormat="1" ht="11.15" customHeight="1" x14ac:dyDescent="0.25">
      <c r="A14" s="62" t="s">
        <v>22</v>
      </c>
      <c r="B14" s="58">
        <v>10</v>
      </c>
      <c r="C14" s="59">
        <v>30</v>
      </c>
      <c r="D14" s="60">
        <v>-20</v>
      </c>
      <c r="E14" s="58">
        <v>140</v>
      </c>
      <c r="F14" s="59">
        <v>140</v>
      </c>
      <c r="G14" s="60">
        <v>10</v>
      </c>
      <c r="H14" s="58">
        <v>0</v>
      </c>
      <c r="I14" s="59">
        <v>10</v>
      </c>
      <c r="J14" s="60">
        <v>-10</v>
      </c>
      <c r="K14" s="58">
        <v>160</v>
      </c>
      <c r="L14" s="59">
        <v>180</v>
      </c>
      <c r="M14" s="60">
        <v>-20</v>
      </c>
      <c r="N14" s="78"/>
    </row>
    <row r="15" spans="1:15" s="61" customFormat="1" ht="11.15" customHeight="1" x14ac:dyDescent="0.25">
      <c r="A15" s="62" t="s">
        <v>23</v>
      </c>
      <c r="B15" s="58">
        <v>0</v>
      </c>
      <c r="C15" s="59">
        <v>20</v>
      </c>
      <c r="D15" s="60">
        <v>-10</v>
      </c>
      <c r="E15" s="58">
        <v>40</v>
      </c>
      <c r="F15" s="59">
        <v>50</v>
      </c>
      <c r="G15" s="60">
        <v>-10</v>
      </c>
      <c r="H15" s="58">
        <v>0</v>
      </c>
      <c r="I15" s="59">
        <v>0</v>
      </c>
      <c r="J15" s="60">
        <v>0</v>
      </c>
      <c r="K15" s="58">
        <v>40</v>
      </c>
      <c r="L15" s="59">
        <v>60</v>
      </c>
      <c r="M15" s="60">
        <v>-20</v>
      </c>
      <c r="N15" s="78"/>
    </row>
    <row r="16" spans="1:15" s="61" customFormat="1" ht="11.15" customHeight="1" x14ac:dyDescent="0.25">
      <c r="A16" s="62" t="s">
        <v>24</v>
      </c>
      <c r="B16" s="58">
        <v>50</v>
      </c>
      <c r="C16" s="59">
        <v>130</v>
      </c>
      <c r="D16" s="60">
        <v>-70</v>
      </c>
      <c r="E16" s="58">
        <v>260</v>
      </c>
      <c r="F16" s="59">
        <v>450</v>
      </c>
      <c r="G16" s="60">
        <v>-190</v>
      </c>
      <c r="H16" s="58">
        <v>10</v>
      </c>
      <c r="I16" s="59">
        <v>50</v>
      </c>
      <c r="J16" s="60">
        <v>-30</v>
      </c>
      <c r="K16" s="58">
        <v>330</v>
      </c>
      <c r="L16" s="59">
        <v>620</v>
      </c>
      <c r="M16" s="60">
        <v>-290</v>
      </c>
      <c r="N16" s="78"/>
    </row>
    <row r="17" spans="1:14" s="61" customFormat="1" ht="11.15" customHeight="1" x14ac:dyDescent="0.25">
      <c r="A17" s="62" t="s">
        <v>25</v>
      </c>
      <c r="B17" s="58">
        <v>30</v>
      </c>
      <c r="C17" s="59">
        <v>120</v>
      </c>
      <c r="D17" s="60">
        <v>-90</v>
      </c>
      <c r="E17" s="58">
        <v>200</v>
      </c>
      <c r="F17" s="59">
        <v>430</v>
      </c>
      <c r="G17" s="60">
        <v>-240</v>
      </c>
      <c r="H17" s="58">
        <v>20</v>
      </c>
      <c r="I17" s="59">
        <v>40</v>
      </c>
      <c r="J17" s="60">
        <v>-20</v>
      </c>
      <c r="K17" s="58">
        <v>240</v>
      </c>
      <c r="L17" s="59">
        <v>590</v>
      </c>
      <c r="M17" s="60">
        <v>-350</v>
      </c>
      <c r="N17" s="78"/>
    </row>
    <row r="18" spans="1:14" s="61" customFormat="1" ht="11.15" customHeight="1" x14ac:dyDescent="0.25">
      <c r="A18" s="62" t="s">
        <v>26</v>
      </c>
      <c r="B18" s="58">
        <v>10</v>
      </c>
      <c r="C18" s="59">
        <v>30</v>
      </c>
      <c r="D18" s="60">
        <v>-20</v>
      </c>
      <c r="E18" s="58">
        <v>90</v>
      </c>
      <c r="F18" s="59">
        <v>100</v>
      </c>
      <c r="G18" s="60">
        <v>-10</v>
      </c>
      <c r="H18" s="58">
        <v>0</v>
      </c>
      <c r="I18" s="59">
        <v>0</v>
      </c>
      <c r="J18" s="60">
        <v>0</v>
      </c>
      <c r="K18" s="58">
        <v>100</v>
      </c>
      <c r="L18" s="59">
        <v>140</v>
      </c>
      <c r="M18" s="60">
        <v>-30</v>
      </c>
      <c r="N18" s="78"/>
    </row>
    <row r="19" spans="1:14" s="61" customFormat="1" ht="11.15" customHeight="1" x14ac:dyDescent="0.25">
      <c r="A19" s="62" t="s">
        <v>27</v>
      </c>
      <c r="B19" s="58">
        <v>10</v>
      </c>
      <c r="C19" s="59">
        <v>20</v>
      </c>
      <c r="D19" s="60">
        <v>-20</v>
      </c>
      <c r="E19" s="58">
        <v>110</v>
      </c>
      <c r="F19" s="59">
        <v>90</v>
      </c>
      <c r="G19" s="60">
        <v>20</v>
      </c>
      <c r="H19" s="58">
        <v>0</v>
      </c>
      <c r="I19" s="59">
        <v>10</v>
      </c>
      <c r="J19" s="60">
        <v>0</v>
      </c>
      <c r="K19" s="58">
        <v>120</v>
      </c>
      <c r="L19" s="59">
        <v>120</v>
      </c>
      <c r="M19" s="60">
        <v>0</v>
      </c>
      <c r="N19" s="78"/>
    </row>
    <row r="20" spans="1:14" s="61" customFormat="1" ht="11.15" customHeight="1" x14ac:dyDescent="0.25">
      <c r="A20" s="62" t="s">
        <v>28</v>
      </c>
      <c r="B20" s="58">
        <v>20</v>
      </c>
      <c r="C20" s="59">
        <v>80</v>
      </c>
      <c r="D20" s="60">
        <v>-50</v>
      </c>
      <c r="E20" s="58">
        <v>170</v>
      </c>
      <c r="F20" s="59">
        <v>300</v>
      </c>
      <c r="G20" s="60">
        <v>-140</v>
      </c>
      <c r="H20" s="58">
        <v>10</v>
      </c>
      <c r="I20" s="59">
        <v>40</v>
      </c>
      <c r="J20" s="60">
        <v>-30</v>
      </c>
      <c r="K20" s="58">
        <v>200</v>
      </c>
      <c r="L20" s="59">
        <v>420</v>
      </c>
      <c r="M20" s="60">
        <v>-210</v>
      </c>
      <c r="N20" s="78"/>
    </row>
    <row r="21" spans="1:14" s="61" customFormat="1" ht="11.15" customHeight="1" x14ac:dyDescent="0.25">
      <c r="A21" s="62" t="s">
        <v>29</v>
      </c>
      <c r="B21" s="58">
        <v>20</v>
      </c>
      <c r="C21" s="59">
        <v>30</v>
      </c>
      <c r="D21" s="60">
        <v>-10</v>
      </c>
      <c r="E21" s="58">
        <v>170</v>
      </c>
      <c r="F21" s="59">
        <v>290</v>
      </c>
      <c r="G21" s="60">
        <v>-130</v>
      </c>
      <c r="H21" s="58">
        <v>10</v>
      </c>
      <c r="I21" s="59">
        <v>10</v>
      </c>
      <c r="J21" s="60">
        <v>0</v>
      </c>
      <c r="K21" s="58">
        <v>190</v>
      </c>
      <c r="L21" s="59">
        <v>330</v>
      </c>
      <c r="M21" s="60">
        <v>-140</v>
      </c>
      <c r="N21" s="78"/>
    </row>
    <row r="22" spans="1:14" s="61" customFormat="1" ht="11.15" customHeight="1" x14ac:dyDescent="0.25">
      <c r="A22" s="62" t="s">
        <v>30</v>
      </c>
      <c r="B22" s="58">
        <v>90</v>
      </c>
      <c r="C22" s="59">
        <v>390</v>
      </c>
      <c r="D22" s="60">
        <v>-310</v>
      </c>
      <c r="E22" s="58">
        <v>560</v>
      </c>
      <c r="F22" s="59">
        <v>1170</v>
      </c>
      <c r="G22" s="60">
        <v>-610</v>
      </c>
      <c r="H22" s="58">
        <v>40</v>
      </c>
      <c r="I22" s="59">
        <v>170</v>
      </c>
      <c r="J22" s="60">
        <v>-140</v>
      </c>
      <c r="K22" s="58">
        <v>690</v>
      </c>
      <c r="L22" s="59">
        <v>1740</v>
      </c>
      <c r="M22" s="60">
        <v>-1050</v>
      </c>
      <c r="N22" s="78"/>
    </row>
    <row r="23" spans="1:14" s="61" customFormat="1" ht="11.15" customHeight="1" x14ac:dyDescent="0.25">
      <c r="A23" s="62" t="s">
        <v>31</v>
      </c>
      <c r="B23" s="58">
        <v>10</v>
      </c>
      <c r="C23" s="59">
        <v>40</v>
      </c>
      <c r="D23" s="60">
        <v>-30</v>
      </c>
      <c r="E23" s="58">
        <v>70</v>
      </c>
      <c r="F23" s="59">
        <v>130</v>
      </c>
      <c r="G23" s="60">
        <v>-60</v>
      </c>
      <c r="H23" s="58">
        <v>0</v>
      </c>
      <c r="I23" s="59">
        <v>30</v>
      </c>
      <c r="J23" s="60">
        <v>-30</v>
      </c>
      <c r="K23" s="58">
        <v>80</v>
      </c>
      <c r="L23" s="59">
        <v>200</v>
      </c>
      <c r="M23" s="60">
        <v>-120</v>
      </c>
      <c r="N23" s="78"/>
    </row>
    <row r="24" spans="1:14" s="61" customFormat="1" ht="11.15" customHeight="1" x14ac:dyDescent="0.25">
      <c r="A24" s="62" t="s">
        <v>32</v>
      </c>
      <c r="B24" s="58">
        <v>50</v>
      </c>
      <c r="C24" s="59">
        <v>100</v>
      </c>
      <c r="D24" s="60">
        <v>-60</v>
      </c>
      <c r="E24" s="58">
        <v>260</v>
      </c>
      <c r="F24" s="59">
        <v>440</v>
      </c>
      <c r="G24" s="60">
        <v>-170</v>
      </c>
      <c r="H24" s="58">
        <v>20</v>
      </c>
      <c r="I24" s="59">
        <v>40</v>
      </c>
      <c r="J24" s="60">
        <v>-20</v>
      </c>
      <c r="K24" s="58">
        <v>330</v>
      </c>
      <c r="L24" s="59">
        <v>580</v>
      </c>
      <c r="M24" s="60">
        <v>-250</v>
      </c>
      <c r="N24" s="78"/>
    </row>
    <row r="25" spans="1:14" s="61" customFormat="1" ht="11.15" customHeight="1" x14ac:dyDescent="0.25">
      <c r="A25" s="62" t="s">
        <v>33</v>
      </c>
      <c r="B25" s="58">
        <v>20</v>
      </c>
      <c r="C25" s="59">
        <v>30</v>
      </c>
      <c r="D25" s="60">
        <v>-10</v>
      </c>
      <c r="E25" s="58">
        <v>150</v>
      </c>
      <c r="F25" s="59">
        <v>180</v>
      </c>
      <c r="G25" s="60">
        <v>-20</v>
      </c>
      <c r="H25" s="58">
        <v>10</v>
      </c>
      <c r="I25" s="59">
        <v>10</v>
      </c>
      <c r="J25" s="60">
        <v>0</v>
      </c>
      <c r="K25" s="58">
        <v>180</v>
      </c>
      <c r="L25" s="59">
        <v>220</v>
      </c>
      <c r="M25" s="60">
        <v>-40</v>
      </c>
      <c r="N25" s="78"/>
    </row>
    <row r="26" spans="1:14" s="61" customFormat="1" ht="11.15" customHeight="1" x14ac:dyDescent="0.25">
      <c r="A26" s="62" t="s">
        <v>34</v>
      </c>
      <c r="B26" s="58">
        <v>20</v>
      </c>
      <c r="C26" s="59">
        <v>40</v>
      </c>
      <c r="D26" s="60">
        <v>-20</v>
      </c>
      <c r="E26" s="58">
        <v>110</v>
      </c>
      <c r="F26" s="59">
        <v>230</v>
      </c>
      <c r="G26" s="60">
        <v>-120</v>
      </c>
      <c r="H26" s="58">
        <v>10</v>
      </c>
      <c r="I26" s="59">
        <v>40</v>
      </c>
      <c r="J26" s="60">
        <v>-30</v>
      </c>
      <c r="K26" s="58">
        <v>140</v>
      </c>
      <c r="L26" s="59">
        <v>310</v>
      </c>
      <c r="M26" s="60">
        <v>-170</v>
      </c>
      <c r="N26" s="78"/>
    </row>
    <row r="27" spans="1:14" s="61" customFormat="1" ht="11.15" customHeight="1" x14ac:dyDescent="0.25">
      <c r="A27" s="62" t="s">
        <v>35</v>
      </c>
      <c r="B27" s="58">
        <v>20</v>
      </c>
      <c r="C27" s="59">
        <v>80</v>
      </c>
      <c r="D27" s="60">
        <v>-60</v>
      </c>
      <c r="E27" s="58">
        <v>140</v>
      </c>
      <c r="F27" s="59">
        <v>250</v>
      </c>
      <c r="G27" s="60">
        <v>-100</v>
      </c>
      <c r="H27" s="58">
        <v>10</v>
      </c>
      <c r="I27" s="59">
        <v>30</v>
      </c>
      <c r="J27" s="60">
        <v>-20</v>
      </c>
      <c r="K27" s="58">
        <v>180</v>
      </c>
      <c r="L27" s="59">
        <v>360</v>
      </c>
      <c r="M27" s="60">
        <v>-180</v>
      </c>
      <c r="N27" s="78"/>
    </row>
    <row r="28" spans="1:14" s="61" customFormat="1" ht="11.15" customHeight="1" x14ac:dyDescent="0.25">
      <c r="A28" s="62" t="s">
        <v>37</v>
      </c>
      <c r="B28" s="58">
        <v>80</v>
      </c>
      <c r="C28" s="59">
        <v>70</v>
      </c>
      <c r="D28" s="60">
        <v>10</v>
      </c>
      <c r="E28" s="58">
        <v>490</v>
      </c>
      <c r="F28" s="59">
        <v>430</v>
      </c>
      <c r="G28" s="60">
        <v>60</v>
      </c>
      <c r="H28" s="58">
        <v>20</v>
      </c>
      <c r="I28" s="59">
        <v>20</v>
      </c>
      <c r="J28" s="60">
        <v>0</v>
      </c>
      <c r="K28" s="58">
        <v>590</v>
      </c>
      <c r="L28" s="59">
        <v>520</v>
      </c>
      <c r="M28" s="60">
        <v>70</v>
      </c>
      <c r="N28" s="78"/>
    </row>
    <row r="29" spans="1:14" s="61" customFormat="1" ht="11.15" customHeight="1" x14ac:dyDescent="0.25">
      <c r="A29" s="62" t="s">
        <v>38</v>
      </c>
      <c r="B29" s="58">
        <v>100</v>
      </c>
      <c r="C29" s="59">
        <v>250</v>
      </c>
      <c r="D29" s="60">
        <v>-150</v>
      </c>
      <c r="E29" s="58">
        <v>590</v>
      </c>
      <c r="F29" s="59">
        <v>800</v>
      </c>
      <c r="G29" s="60">
        <v>-220</v>
      </c>
      <c r="H29" s="58">
        <v>30</v>
      </c>
      <c r="I29" s="59">
        <v>70</v>
      </c>
      <c r="J29" s="60">
        <v>-40</v>
      </c>
      <c r="K29" s="58">
        <v>720</v>
      </c>
      <c r="L29" s="59">
        <v>1120</v>
      </c>
      <c r="M29" s="60">
        <v>-400</v>
      </c>
      <c r="N29" s="78"/>
    </row>
    <row r="30" spans="1:14" s="61" customFormat="1" ht="11.15" customHeight="1" x14ac:dyDescent="0.25">
      <c r="A30" s="62" t="s">
        <v>39</v>
      </c>
      <c r="B30" s="58">
        <v>560</v>
      </c>
      <c r="C30" s="59">
        <v>720</v>
      </c>
      <c r="D30" s="60">
        <v>-160</v>
      </c>
      <c r="E30" s="58">
        <v>1700</v>
      </c>
      <c r="F30" s="59">
        <v>2700</v>
      </c>
      <c r="G30" s="60">
        <v>-1000</v>
      </c>
      <c r="H30" s="58">
        <v>110</v>
      </c>
      <c r="I30" s="59">
        <v>150</v>
      </c>
      <c r="J30" s="60">
        <v>-40</v>
      </c>
      <c r="K30" s="58">
        <v>2370</v>
      </c>
      <c r="L30" s="59">
        <v>3570</v>
      </c>
      <c r="M30" s="60">
        <v>-1200</v>
      </c>
      <c r="N30" s="78"/>
    </row>
    <row r="31" spans="1:14" s="61" customFormat="1" ht="11.15" customHeight="1" x14ac:dyDescent="0.25">
      <c r="A31" s="62" t="s">
        <v>40</v>
      </c>
      <c r="B31" s="58">
        <v>430</v>
      </c>
      <c r="C31" s="59">
        <v>1170</v>
      </c>
      <c r="D31" s="60">
        <v>-730</v>
      </c>
      <c r="E31" s="58">
        <v>1940</v>
      </c>
      <c r="F31" s="59">
        <v>2860</v>
      </c>
      <c r="G31" s="60">
        <v>-910</v>
      </c>
      <c r="H31" s="58">
        <v>190</v>
      </c>
      <c r="I31" s="59">
        <v>270</v>
      </c>
      <c r="J31" s="60">
        <v>-80</v>
      </c>
      <c r="K31" s="58">
        <v>2560</v>
      </c>
      <c r="L31" s="59">
        <v>4300</v>
      </c>
      <c r="M31" s="60">
        <v>-1730</v>
      </c>
      <c r="N31" s="78"/>
    </row>
    <row r="32" spans="1:14" s="61" customFormat="1" ht="11.15" customHeight="1" x14ac:dyDescent="0.25">
      <c r="A32" s="62" t="s">
        <v>41</v>
      </c>
      <c r="B32" s="58">
        <v>180</v>
      </c>
      <c r="C32" s="59">
        <v>390</v>
      </c>
      <c r="D32" s="60">
        <v>-210</v>
      </c>
      <c r="E32" s="58">
        <v>750</v>
      </c>
      <c r="F32" s="59">
        <v>1070</v>
      </c>
      <c r="G32" s="60">
        <v>-320</v>
      </c>
      <c r="H32" s="58">
        <v>60</v>
      </c>
      <c r="I32" s="59">
        <v>120</v>
      </c>
      <c r="J32" s="60">
        <v>-60</v>
      </c>
      <c r="K32" s="58">
        <v>990</v>
      </c>
      <c r="L32" s="59">
        <v>1570</v>
      </c>
      <c r="M32" s="60">
        <v>-580</v>
      </c>
      <c r="N32" s="78"/>
    </row>
    <row r="33" spans="1:14" s="61" customFormat="1" ht="11.15" customHeight="1" x14ac:dyDescent="0.25">
      <c r="A33" s="62" t="s">
        <v>42</v>
      </c>
      <c r="B33" s="58">
        <v>70</v>
      </c>
      <c r="C33" s="59">
        <v>100</v>
      </c>
      <c r="D33" s="60">
        <v>-30</v>
      </c>
      <c r="E33" s="58">
        <v>450</v>
      </c>
      <c r="F33" s="59">
        <v>390</v>
      </c>
      <c r="G33" s="60">
        <v>60</v>
      </c>
      <c r="H33" s="58">
        <v>10</v>
      </c>
      <c r="I33" s="59">
        <v>20</v>
      </c>
      <c r="J33" s="60">
        <v>-10</v>
      </c>
      <c r="K33" s="58">
        <v>520</v>
      </c>
      <c r="L33" s="59">
        <v>510</v>
      </c>
      <c r="M33" s="60">
        <v>10</v>
      </c>
      <c r="N33" s="78"/>
    </row>
    <row r="34" spans="1:14" s="61" customFormat="1" ht="11.15" customHeight="1" x14ac:dyDescent="0.25">
      <c r="A34" s="62" t="s">
        <v>43</v>
      </c>
      <c r="B34" s="58">
        <v>170</v>
      </c>
      <c r="C34" s="59">
        <v>180</v>
      </c>
      <c r="D34" s="60">
        <v>-10</v>
      </c>
      <c r="E34" s="58">
        <v>1660</v>
      </c>
      <c r="F34" s="59">
        <v>1520</v>
      </c>
      <c r="G34" s="60">
        <v>140</v>
      </c>
      <c r="H34" s="58">
        <v>30</v>
      </c>
      <c r="I34" s="59">
        <v>60</v>
      </c>
      <c r="J34" s="60">
        <v>-20</v>
      </c>
      <c r="K34" s="58">
        <v>1870</v>
      </c>
      <c r="L34" s="59">
        <v>1750</v>
      </c>
      <c r="M34" s="60">
        <v>110</v>
      </c>
      <c r="N34" s="78"/>
    </row>
    <row r="35" spans="1:14" s="61" customFormat="1" ht="11.15" customHeight="1" x14ac:dyDescent="0.25">
      <c r="A35" s="62" t="s">
        <v>44</v>
      </c>
      <c r="B35" s="58">
        <v>210</v>
      </c>
      <c r="C35" s="59">
        <v>400</v>
      </c>
      <c r="D35" s="60">
        <v>-190</v>
      </c>
      <c r="E35" s="58">
        <v>2500</v>
      </c>
      <c r="F35" s="59">
        <v>2500</v>
      </c>
      <c r="G35" s="60">
        <v>0</v>
      </c>
      <c r="H35" s="58">
        <v>40</v>
      </c>
      <c r="I35" s="59">
        <v>120</v>
      </c>
      <c r="J35" s="60">
        <v>-80</v>
      </c>
      <c r="K35" s="58">
        <v>2750</v>
      </c>
      <c r="L35" s="59">
        <v>3010</v>
      </c>
      <c r="M35" s="60">
        <v>-270</v>
      </c>
      <c r="N35" s="78"/>
    </row>
    <row r="36" spans="1:14" s="61" customFormat="1" ht="11.15" customHeight="1" x14ac:dyDescent="0.25">
      <c r="A36" s="62" t="s">
        <v>45</v>
      </c>
      <c r="B36" s="58">
        <v>800</v>
      </c>
      <c r="C36" s="59">
        <v>390</v>
      </c>
      <c r="D36" s="60">
        <v>410</v>
      </c>
      <c r="E36" s="58">
        <v>3320</v>
      </c>
      <c r="F36" s="59">
        <v>3780</v>
      </c>
      <c r="G36" s="60">
        <v>-470</v>
      </c>
      <c r="H36" s="58">
        <v>70</v>
      </c>
      <c r="I36" s="59">
        <v>60</v>
      </c>
      <c r="J36" s="60">
        <v>10</v>
      </c>
      <c r="K36" s="58">
        <v>4190</v>
      </c>
      <c r="L36" s="59">
        <v>4230</v>
      </c>
      <c r="M36" s="60">
        <v>-50</v>
      </c>
      <c r="N36" s="78"/>
    </row>
    <row r="37" spans="1:14" s="61" customFormat="1" ht="11.15" customHeight="1" x14ac:dyDescent="0.25">
      <c r="A37" s="62" t="s">
        <v>46</v>
      </c>
      <c r="B37" s="58">
        <v>80</v>
      </c>
      <c r="C37" s="59">
        <v>60</v>
      </c>
      <c r="D37" s="60">
        <v>20</v>
      </c>
      <c r="E37" s="58">
        <v>550</v>
      </c>
      <c r="F37" s="59">
        <v>370</v>
      </c>
      <c r="G37" s="60">
        <v>180</v>
      </c>
      <c r="H37" s="58">
        <v>20</v>
      </c>
      <c r="I37" s="59">
        <v>20</v>
      </c>
      <c r="J37" s="60">
        <v>0</v>
      </c>
      <c r="K37" s="58">
        <v>650</v>
      </c>
      <c r="L37" s="59">
        <v>450</v>
      </c>
      <c r="M37" s="60">
        <v>200</v>
      </c>
      <c r="N37" s="78"/>
    </row>
    <row r="38" spans="1:14" s="61" customFormat="1" ht="11.15" customHeight="1" x14ac:dyDescent="0.25">
      <c r="A38" s="62" t="s">
        <v>47</v>
      </c>
      <c r="B38" s="58">
        <v>290</v>
      </c>
      <c r="C38" s="59">
        <v>360</v>
      </c>
      <c r="D38" s="60">
        <v>-70</v>
      </c>
      <c r="E38" s="58">
        <v>2090</v>
      </c>
      <c r="F38" s="59">
        <v>1970</v>
      </c>
      <c r="G38" s="60">
        <v>120</v>
      </c>
      <c r="H38" s="58">
        <v>60</v>
      </c>
      <c r="I38" s="59">
        <v>60</v>
      </c>
      <c r="J38" s="60">
        <v>0</v>
      </c>
      <c r="K38" s="58">
        <v>2450</v>
      </c>
      <c r="L38" s="59">
        <v>2400</v>
      </c>
      <c r="M38" s="60">
        <v>50</v>
      </c>
      <c r="N38" s="78"/>
    </row>
    <row r="39" spans="1:14" s="61" customFormat="1" ht="11.15" customHeight="1" x14ac:dyDescent="0.25">
      <c r="A39" s="62" t="s">
        <v>48</v>
      </c>
      <c r="B39" s="58">
        <v>270</v>
      </c>
      <c r="C39" s="59">
        <v>300</v>
      </c>
      <c r="D39" s="60">
        <v>-30</v>
      </c>
      <c r="E39" s="58">
        <v>2660</v>
      </c>
      <c r="F39" s="59">
        <v>2740</v>
      </c>
      <c r="G39" s="60">
        <v>-80</v>
      </c>
      <c r="H39" s="58">
        <v>50</v>
      </c>
      <c r="I39" s="59">
        <v>90</v>
      </c>
      <c r="J39" s="60">
        <v>-40</v>
      </c>
      <c r="K39" s="58">
        <v>2980</v>
      </c>
      <c r="L39" s="59">
        <v>3130</v>
      </c>
      <c r="M39" s="60">
        <v>-150</v>
      </c>
      <c r="N39" s="78"/>
    </row>
    <row r="40" spans="1:14" s="61" customFormat="1" ht="11.15" customHeight="1" x14ac:dyDescent="0.25">
      <c r="A40" s="62" t="s">
        <v>49</v>
      </c>
      <c r="B40" s="58">
        <v>240</v>
      </c>
      <c r="C40" s="59">
        <v>430</v>
      </c>
      <c r="D40" s="60">
        <v>-190</v>
      </c>
      <c r="E40" s="58">
        <v>1980</v>
      </c>
      <c r="F40" s="59">
        <v>2390</v>
      </c>
      <c r="G40" s="60">
        <v>-410</v>
      </c>
      <c r="H40" s="58">
        <v>80</v>
      </c>
      <c r="I40" s="59">
        <v>180</v>
      </c>
      <c r="J40" s="60">
        <v>-100</v>
      </c>
      <c r="K40" s="58">
        <v>2300</v>
      </c>
      <c r="L40" s="59">
        <v>2990</v>
      </c>
      <c r="M40" s="60">
        <v>-690</v>
      </c>
      <c r="N40" s="78"/>
    </row>
    <row r="41" spans="1:14" s="61" customFormat="1" ht="11.15" customHeight="1" x14ac:dyDescent="0.25">
      <c r="A41" s="62" t="s">
        <v>50</v>
      </c>
      <c r="B41" s="58">
        <v>110</v>
      </c>
      <c r="C41" s="59">
        <v>210</v>
      </c>
      <c r="D41" s="60">
        <v>-90</v>
      </c>
      <c r="E41" s="58">
        <v>980</v>
      </c>
      <c r="F41" s="59">
        <v>1090</v>
      </c>
      <c r="G41" s="60">
        <v>-110</v>
      </c>
      <c r="H41" s="58">
        <v>40</v>
      </c>
      <c r="I41" s="59">
        <v>100</v>
      </c>
      <c r="J41" s="60">
        <v>-60</v>
      </c>
      <c r="K41" s="58">
        <v>1140</v>
      </c>
      <c r="L41" s="59">
        <v>1400</v>
      </c>
      <c r="M41" s="60">
        <v>-260</v>
      </c>
      <c r="N41" s="78"/>
    </row>
    <row r="42" spans="1:14" s="61" customFormat="1" ht="11.15" customHeight="1" x14ac:dyDescent="0.25">
      <c r="A42" s="62" t="s">
        <v>51</v>
      </c>
      <c r="B42" s="58">
        <v>250</v>
      </c>
      <c r="C42" s="59">
        <v>250</v>
      </c>
      <c r="D42" s="60">
        <v>0</v>
      </c>
      <c r="E42" s="58">
        <v>1770</v>
      </c>
      <c r="F42" s="59">
        <v>1570</v>
      </c>
      <c r="G42" s="60">
        <v>200</v>
      </c>
      <c r="H42" s="58">
        <v>30</v>
      </c>
      <c r="I42" s="59">
        <v>50</v>
      </c>
      <c r="J42" s="60">
        <v>-20</v>
      </c>
      <c r="K42" s="58">
        <v>2060</v>
      </c>
      <c r="L42" s="59">
        <v>1880</v>
      </c>
      <c r="M42" s="60">
        <v>180</v>
      </c>
      <c r="N42" s="78"/>
    </row>
    <row r="43" spans="1:14" s="61" customFormat="1" ht="11.15" customHeight="1" x14ac:dyDescent="0.25">
      <c r="A43" s="62" t="s">
        <v>52</v>
      </c>
      <c r="B43" s="58">
        <v>20</v>
      </c>
      <c r="C43" s="59">
        <v>60</v>
      </c>
      <c r="D43" s="60">
        <v>-40</v>
      </c>
      <c r="E43" s="58">
        <v>120</v>
      </c>
      <c r="F43" s="59">
        <v>170</v>
      </c>
      <c r="G43" s="60">
        <v>-40</v>
      </c>
      <c r="H43" s="58">
        <v>10</v>
      </c>
      <c r="I43" s="59">
        <v>20</v>
      </c>
      <c r="J43" s="60">
        <v>-10</v>
      </c>
      <c r="K43" s="58">
        <v>150</v>
      </c>
      <c r="L43" s="59">
        <v>240</v>
      </c>
      <c r="M43" s="60">
        <v>-90</v>
      </c>
      <c r="N43" s="78"/>
    </row>
    <row r="44" spans="1:14" s="61" customFormat="1" ht="11.15" customHeight="1" thickBot="1" x14ac:dyDescent="0.3">
      <c r="A44" s="66" t="s">
        <v>53</v>
      </c>
      <c r="B44" s="63">
        <v>90</v>
      </c>
      <c r="C44" s="64">
        <v>90</v>
      </c>
      <c r="D44" s="65">
        <v>-10</v>
      </c>
      <c r="E44" s="63">
        <v>410</v>
      </c>
      <c r="F44" s="64">
        <v>470</v>
      </c>
      <c r="G44" s="65">
        <v>-70</v>
      </c>
      <c r="H44" s="63">
        <v>20</v>
      </c>
      <c r="I44" s="64">
        <v>30</v>
      </c>
      <c r="J44" s="65">
        <v>0</v>
      </c>
      <c r="K44" s="63">
        <v>520</v>
      </c>
      <c r="L44" s="64">
        <v>590</v>
      </c>
      <c r="M44" s="65">
        <v>-80</v>
      </c>
      <c r="N44" s="78"/>
    </row>
    <row r="45" spans="1:14" s="61" customFormat="1" ht="11.15" customHeight="1" thickBot="1" x14ac:dyDescent="0.3">
      <c r="A45" s="67" t="s">
        <v>36</v>
      </c>
      <c r="B45" s="68">
        <v>4500</v>
      </c>
      <c r="C45" s="69">
        <v>6990</v>
      </c>
      <c r="D45" s="70">
        <v>-2490</v>
      </c>
      <c r="E45" s="68">
        <v>27900</v>
      </c>
      <c r="F45" s="69">
        <v>32900</v>
      </c>
      <c r="G45" s="70">
        <v>-5000</v>
      </c>
      <c r="H45" s="68">
        <v>1080</v>
      </c>
      <c r="I45" s="69">
        <v>2150</v>
      </c>
      <c r="J45" s="70">
        <v>-1070</v>
      </c>
      <c r="K45" s="68">
        <v>33480</v>
      </c>
      <c r="L45" s="69">
        <v>42040</v>
      </c>
      <c r="M45" s="70">
        <v>-8560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-30</v>
      </c>
      <c r="D56" s="60">
        <v>-20</v>
      </c>
      <c r="E56" s="58">
        <v>120</v>
      </c>
      <c r="F56" s="59">
        <f>-F5</f>
        <v>-130</v>
      </c>
      <c r="G56" s="60">
        <v>-10</v>
      </c>
      <c r="H56" s="58">
        <v>10</v>
      </c>
      <c r="I56" s="59">
        <f>-I5</f>
        <v>-20</v>
      </c>
      <c r="J56" s="60">
        <v>-10</v>
      </c>
      <c r="K56" s="58">
        <v>130</v>
      </c>
      <c r="L56" s="59">
        <f>-L5</f>
        <v>-170</v>
      </c>
      <c r="M56" s="60">
        <v>-40</v>
      </c>
      <c r="N56" s="78"/>
      <c r="O56" s="48"/>
    </row>
    <row r="57" spans="1:15" hidden="1" x14ac:dyDescent="0.35">
      <c r="A57" s="61" t="s">
        <v>14</v>
      </c>
      <c r="B57" s="58">
        <v>20</v>
      </c>
      <c r="C57" s="59">
        <f t="shared" ref="C57:C95" si="0">-C6</f>
        <v>-50</v>
      </c>
      <c r="D57" s="60">
        <v>-30</v>
      </c>
      <c r="E57" s="58">
        <v>200</v>
      </c>
      <c r="F57" s="59">
        <f t="shared" ref="F57:F95" si="1">-F6</f>
        <v>-230</v>
      </c>
      <c r="G57" s="60">
        <v>-30</v>
      </c>
      <c r="H57" s="58">
        <v>10</v>
      </c>
      <c r="I57" s="59">
        <f t="shared" ref="I57:I95" si="2">-I6</f>
        <v>-30</v>
      </c>
      <c r="J57" s="60">
        <v>-20</v>
      </c>
      <c r="K57" s="58">
        <v>230</v>
      </c>
      <c r="L57" s="59">
        <f t="shared" ref="L57:L95" si="3">-L6</f>
        <v>-310</v>
      </c>
      <c r="M57" s="60">
        <v>-80</v>
      </c>
      <c r="N57" s="78"/>
      <c r="O57" s="48"/>
    </row>
    <row r="58" spans="1:15" hidden="1" x14ac:dyDescent="0.35">
      <c r="A58" s="61" t="s">
        <v>15</v>
      </c>
      <c r="B58" s="58">
        <v>20</v>
      </c>
      <c r="C58" s="59">
        <f t="shared" si="0"/>
        <v>-30</v>
      </c>
      <c r="D58" s="60">
        <v>-10</v>
      </c>
      <c r="E58" s="58">
        <v>200</v>
      </c>
      <c r="F58" s="59">
        <f t="shared" si="1"/>
        <v>-160</v>
      </c>
      <c r="G58" s="60">
        <v>40</v>
      </c>
      <c r="H58" s="58">
        <v>0</v>
      </c>
      <c r="I58" s="59">
        <f t="shared" si="2"/>
        <v>0</v>
      </c>
      <c r="J58" s="60">
        <v>0</v>
      </c>
      <c r="K58" s="58">
        <v>220</v>
      </c>
      <c r="L58" s="59">
        <f t="shared" si="3"/>
        <v>-190</v>
      </c>
      <c r="M58" s="60">
        <v>30</v>
      </c>
      <c r="N58" s="78"/>
      <c r="O58" s="48"/>
    </row>
    <row r="59" spans="1:15" hidden="1" x14ac:dyDescent="0.35">
      <c r="A59" s="61" t="s">
        <v>16</v>
      </c>
      <c r="B59" s="58">
        <v>30</v>
      </c>
      <c r="C59" s="59">
        <f t="shared" si="0"/>
        <v>-60</v>
      </c>
      <c r="D59" s="60">
        <v>-30</v>
      </c>
      <c r="E59" s="58">
        <v>220</v>
      </c>
      <c r="F59" s="59">
        <f t="shared" si="1"/>
        <v>-270</v>
      </c>
      <c r="G59" s="60">
        <v>-50</v>
      </c>
      <c r="H59" s="58">
        <v>10</v>
      </c>
      <c r="I59" s="59">
        <f t="shared" si="2"/>
        <v>-20</v>
      </c>
      <c r="J59" s="60">
        <v>-20</v>
      </c>
      <c r="K59" s="58">
        <v>260</v>
      </c>
      <c r="L59" s="59">
        <f t="shared" si="3"/>
        <v>-360</v>
      </c>
      <c r="M59" s="60">
        <v>-100</v>
      </c>
      <c r="N59" s="78"/>
      <c r="O59" s="48"/>
    </row>
    <row r="60" spans="1:15" hidden="1" x14ac:dyDescent="0.35">
      <c r="A60" s="61" t="s">
        <v>17</v>
      </c>
      <c r="B60" s="58">
        <v>30</v>
      </c>
      <c r="C60" s="59">
        <f t="shared" si="0"/>
        <v>-40</v>
      </c>
      <c r="D60" s="60">
        <v>-20</v>
      </c>
      <c r="E60" s="58">
        <v>130</v>
      </c>
      <c r="F60" s="59">
        <f t="shared" si="1"/>
        <v>-140</v>
      </c>
      <c r="G60" s="60">
        <v>-10</v>
      </c>
      <c r="H60" s="58">
        <v>0</v>
      </c>
      <c r="I60" s="59">
        <f t="shared" si="2"/>
        <v>-20</v>
      </c>
      <c r="J60" s="60">
        <v>-20</v>
      </c>
      <c r="K60" s="58">
        <v>160</v>
      </c>
      <c r="L60" s="59">
        <f t="shared" si="3"/>
        <v>-200</v>
      </c>
      <c r="M60" s="60">
        <v>-40</v>
      </c>
      <c r="N60" s="78"/>
      <c r="O60" s="48"/>
    </row>
    <row r="61" spans="1:15" hidden="1" x14ac:dyDescent="0.35">
      <c r="A61" s="61" t="s">
        <v>18</v>
      </c>
      <c r="B61" s="58">
        <v>20</v>
      </c>
      <c r="C61" s="59">
        <f t="shared" si="0"/>
        <v>-30</v>
      </c>
      <c r="D61" s="60">
        <v>-10</v>
      </c>
      <c r="E61" s="58">
        <v>100</v>
      </c>
      <c r="F61" s="59">
        <f t="shared" si="1"/>
        <v>-120</v>
      </c>
      <c r="G61" s="60">
        <v>-20</v>
      </c>
      <c r="H61" s="58">
        <v>10</v>
      </c>
      <c r="I61" s="59">
        <f t="shared" si="2"/>
        <v>-10</v>
      </c>
      <c r="J61" s="60">
        <v>0</v>
      </c>
      <c r="K61" s="58">
        <v>130</v>
      </c>
      <c r="L61" s="59">
        <f t="shared" si="3"/>
        <v>-160</v>
      </c>
      <c r="M61" s="60">
        <v>-30</v>
      </c>
      <c r="N61" s="78"/>
      <c r="O61" s="48"/>
    </row>
    <row r="62" spans="1:15" hidden="1" x14ac:dyDescent="0.35">
      <c r="A62" s="61" t="s">
        <v>19</v>
      </c>
      <c r="B62" s="58">
        <v>50</v>
      </c>
      <c r="C62" s="59">
        <f t="shared" si="0"/>
        <v>-160</v>
      </c>
      <c r="D62" s="60">
        <v>-110</v>
      </c>
      <c r="E62" s="58">
        <v>270</v>
      </c>
      <c r="F62" s="59">
        <f t="shared" si="1"/>
        <v>-590</v>
      </c>
      <c r="G62" s="60">
        <v>-320</v>
      </c>
      <c r="H62" s="58">
        <v>30</v>
      </c>
      <c r="I62" s="59">
        <f t="shared" si="2"/>
        <v>-120</v>
      </c>
      <c r="J62" s="60">
        <v>-90</v>
      </c>
      <c r="K62" s="58">
        <v>350</v>
      </c>
      <c r="L62" s="59">
        <f t="shared" si="3"/>
        <v>-870</v>
      </c>
      <c r="M62" s="60">
        <v>-520</v>
      </c>
      <c r="N62" s="78"/>
      <c r="O62" s="48"/>
    </row>
    <row r="63" spans="1:15" hidden="1" x14ac:dyDescent="0.35">
      <c r="A63" s="61" t="s">
        <v>20</v>
      </c>
      <c r="B63" s="58">
        <v>10</v>
      </c>
      <c r="C63" s="59">
        <f t="shared" si="0"/>
        <v>-10</v>
      </c>
      <c r="D63" s="60">
        <v>0</v>
      </c>
      <c r="E63" s="58">
        <v>90</v>
      </c>
      <c r="F63" s="59">
        <f t="shared" si="1"/>
        <v>-70</v>
      </c>
      <c r="G63" s="60">
        <v>10</v>
      </c>
      <c r="H63" s="58">
        <v>0</v>
      </c>
      <c r="I63" s="59">
        <f t="shared" si="2"/>
        <v>-10</v>
      </c>
      <c r="J63" s="60">
        <v>0</v>
      </c>
      <c r="K63" s="58">
        <v>100</v>
      </c>
      <c r="L63" s="59">
        <f t="shared" si="3"/>
        <v>-90</v>
      </c>
      <c r="M63" s="60">
        <v>10</v>
      </c>
      <c r="N63" s="78"/>
      <c r="O63" s="48"/>
    </row>
    <row r="64" spans="1:15" hidden="1" x14ac:dyDescent="0.35">
      <c r="A64" s="61" t="s">
        <v>21</v>
      </c>
      <c r="B64" s="58">
        <v>0</v>
      </c>
      <c r="C64" s="59">
        <f t="shared" si="0"/>
        <v>-20</v>
      </c>
      <c r="D64" s="60">
        <v>-20</v>
      </c>
      <c r="E64" s="58">
        <v>120</v>
      </c>
      <c r="F64" s="59">
        <f t="shared" si="1"/>
        <v>-110</v>
      </c>
      <c r="G64" s="60">
        <v>20</v>
      </c>
      <c r="H64" s="58">
        <v>0</v>
      </c>
      <c r="I64" s="59">
        <f t="shared" si="2"/>
        <v>-20</v>
      </c>
      <c r="J64" s="60">
        <v>-20</v>
      </c>
      <c r="K64" s="58">
        <v>130</v>
      </c>
      <c r="L64" s="59">
        <f t="shared" si="3"/>
        <v>-150</v>
      </c>
      <c r="M64" s="60">
        <v>-20</v>
      </c>
      <c r="N64" s="78"/>
      <c r="O64" s="48"/>
    </row>
    <row r="65" spans="1:15" hidden="1" x14ac:dyDescent="0.35">
      <c r="A65" s="61" t="s">
        <v>22</v>
      </c>
      <c r="B65" s="58">
        <v>10</v>
      </c>
      <c r="C65" s="59">
        <f t="shared" si="0"/>
        <v>-30</v>
      </c>
      <c r="D65" s="60">
        <v>-20</v>
      </c>
      <c r="E65" s="58">
        <v>140</v>
      </c>
      <c r="F65" s="59">
        <f t="shared" si="1"/>
        <v>-140</v>
      </c>
      <c r="G65" s="60">
        <v>10</v>
      </c>
      <c r="H65" s="58">
        <v>0</v>
      </c>
      <c r="I65" s="59">
        <f t="shared" si="2"/>
        <v>-10</v>
      </c>
      <c r="J65" s="60">
        <v>-10</v>
      </c>
      <c r="K65" s="58">
        <v>160</v>
      </c>
      <c r="L65" s="59">
        <f t="shared" si="3"/>
        <v>-180</v>
      </c>
      <c r="M65" s="60">
        <v>-20</v>
      </c>
      <c r="N65" s="78"/>
      <c r="O65" s="48"/>
    </row>
    <row r="66" spans="1:15" hidden="1" x14ac:dyDescent="0.35">
      <c r="A66" s="61" t="s">
        <v>23</v>
      </c>
      <c r="B66" s="58">
        <v>0</v>
      </c>
      <c r="C66" s="59">
        <f t="shared" si="0"/>
        <v>-20</v>
      </c>
      <c r="D66" s="60">
        <v>-10</v>
      </c>
      <c r="E66" s="58">
        <v>40</v>
      </c>
      <c r="F66" s="59">
        <f t="shared" si="1"/>
        <v>-50</v>
      </c>
      <c r="G66" s="60">
        <v>-10</v>
      </c>
      <c r="H66" s="58">
        <v>0</v>
      </c>
      <c r="I66" s="59">
        <f t="shared" si="2"/>
        <v>0</v>
      </c>
      <c r="J66" s="60">
        <v>0</v>
      </c>
      <c r="K66" s="58">
        <v>40</v>
      </c>
      <c r="L66" s="59">
        <f t="shared" si="3"/>
        <v>-60</v>
      </c>
      <c r="M66" s="60">
        <v>-20</v>
      </c>
      <c r="N66" s="78"/>
      <c r="O66" s="48"/>
    </row>
    <row r="67" spans="1:15" hidden="1" x14ac:dyDescent="0.35">
      <c r="A67" s="61" t="s">
        <v>24</v>
      </c>
      <c r="B67" s="58">
        <v>50</v>
      </c>
      <c r="C67" s="59">
        <f t="shared" si="0"/>
        <v>-130</v>
      </c>
      <c r="D67" s="60">
        <v>-70</v>
      </c>
      <c r="E67" s="58">
        <v>260</v>
      </c>
      <c r="F67" s="59">
        <f t="shared" si="1"/>
        <v>-450</v>
      </c>
      <c r="G67" s="60">
        <v>-190</v>
      </c>
      <c r="H67" s="58">
        <v>10</v>
      </c>
      <c r="I67" s="59">
        <f t="shared" si="2"/>
        <v>-50</v>
      </c>
      <c r="J67" s="60">
        <v>-30</v>
      </c>
      <c r="K67" s="58">
        <v>330</v>
      </c>
      <c r="L67" s="59">
        <f t="shared" si="3"/>
        <v>-620</v>
      </c>
      <c r="M67" s="60">
        <v>-290</v>
      </c>
      <c r="N67" s="78"/>
      <c r="O67" s="48"/>
    </row>
    <row r="68" spans="1:15" hidden="1" x14ac:dyDescent="0.35">
      <c r="A68" s="61" t="s">
        <v>25</v>
      </c>
      <c r="B68" s="58">
        <v>30</v>
      </c>
      <c r="C68" s="59">
        <f t="shared" si="0"/>
        <v>-120</v>
      </c>
      <c r="D68" s="60">
        <v>-90</v>
      </c>
      <c r="E68" s="58">
        <v>200</v>
      </c>
      <c r="F68" s="59">
        <f t="shared" si="1"/>
        <v>-430</v>
      </c>
      <c r="G68" s="60">
        <v>-240</v>
      </c>
      <c r="H68" s="58">
        <v>20</v>
      </c>
      <c r="I68" s="59">
        <f t="shared" si="2"/>
        <v>-40</v>
      </c>
      <c r="J68" s="60">
        <v>-20</v>
      </c>
      <c r="K68" s="58">
        <v>240</v>
      </c>
      <c r="L68" s="59">
        <f t="shared" si="3"/>
        <v>-590</v>
      </c>
      <c r="M68" s="60">
        <v>-350</v>
      </c>
      <c r="N68" s="78"/>
      <c r="O68" s="48"/>
    </row>
    <row r="69" spans="1:15" hidden="1" x14ac:dyDescent="0.35">
      <c r="A69" s="61" t="s">
        <v>26</v>
      </c>
      <c r="B69" s="58">
        <v>10</v>
      </c>
      <c r="C69" s="59">
        <f t="shared" si="0"/>
        <v>-30</v>
      </c>
      <c r="D69" s="60">
        <v>-20</v>
      </c>
      <c r="E69" s="58">
        <v>90</v>
      </c>
      <c r="F69" s="59">
        <f t="shared" si="1"/>
        <v>-100</v>
      </c>
      <c r="G69" s="60">
        <v>-10</v>
      </c>
      <c r="H69" s="58">
        <v>0</v>
      </c>
      <c r="I69" s="59">
        <f t="shared" si="2"/>
        <v>0</v>
      </c>
      <c r="J69" s="60">
        <v>0</v>
      </c>
      <c r="K69" s="58">
        <v>100</v>
      </c>
      <c r="L69" s="59">
        <f t="shared" si="3"/>
        <v>-140</v>
      </c>
      <c r="M69" s="60">
        <v>-30</v>
      </c>
      <c r="N69" s="78"/>
      <c r="O69" s="48"/>
    </row>
    <row r="70" spans="1:15" hidden="1" x14ac:dyDescent="0.35">
      <c r="A70" s="61" t="s">
        <v>27</v>
      </c>
      <c r="B70" s="58">
        <v>10</v>
      </c>
      <c r="C70" s="59">
        <f t="shared" si="0"/>
        <v>-20</v>
      </c>
      <c r="D70" s="60">
        <v>-20</v>
      </c>
      <c r="E70" s="58">
        <v>110</v>
      </c>
      <c r="F70" s="59">
        <f t="shared" si="1"/>
        <v>-90</v>
      </c>
      <c r="G70" s="60">
        <v>20</v>
      </c>
      <c r="H70" s="58">
        <v>0</v>
      </c>
      <c r="I70" s="59">
        <f t="shared" si="2"/>
        <v>-10</v>
      </c>
      <c r="J70" s="60">
        <v>0</v>
      </c>
      <c r="K70" s="58">
        <v>120</v>
      </c>
      <c r="L70" s="59">
        <f t="shared" si="3"/>
        <v>-120</v>
      </c>
      <c r="M70" s="60">
        <v>0</v>
      </c>
      <c r="N70" s="78"/>
      <c r="O70" s="48"/>
    </row>
    <row r="71" spans="1:15" hidden="1" x14ac:dyDescent="0.35">
      <c r="A71" s="61" t="s">
        <v>28</v>
      </c>
      <c r="B71" s="58">
        <v>20</v>
      </c>
      <c r="C71" s="59">
        <f t="shared" si="0"/>
        <v>-80</v>
      </c>
      <c r="D71" s="60">
        <v>-50</v>
      </c>
      <c r="E71" s="58">
        <v>170</v>
      </c>
      <c r="F71" s="59">
        <f t="shared" si="1"/>
        <v>-300</v>
      </c>
      <c r="G71" s="60">
        <v>-140</v>
      </c>
      <c r="H71" s="58">
        <v>10</v>
      </c>
      <c r="I71" s="59">
        <f t="shared" si="2"/>
        <v>-40</v>
      </c>
      <c r="J71" s="60">
        <v>-30</v>
      </c>
      <c r="K71" s="58">
        <v>200</v>
      </c>
      <c r="L71" s="59">
        <f t="shared" si="3"/>
        <v>-420</v>
      </c>
      <c r="M71" s="60">
        <v>-210</v>
      </c>
      <c r="N71" s="78"/>
      <c r="O71" s="48"/>
    </row>
    <row r="72" spans="1:15" hidden="1" x14ac:dyDescent="0.35">
      <c r="A72" s="61" t="s">
        <v>29</v>
      </c>
      <c r="B72" s="58">
        <v>20</v>
      </c>
      <c r="C72" s="59">
        <f t="shared" si="0"/>
        <v>-30</v>
      </c>
      <c r="D72" s="60">
        <v>-10</v>
      </c>
      <c r="E72" s="58">
        <v>170</v>
      </c>
      <c r="F72" s="59">
        <f t="shared" si="1"/>
        <v>-290</v>
      </c>
      <c r="G72" s="60">
        <v>-130</v>
      </c>
      <c r="H72" s="58">
        <v>10</v>
      </c>
      <c r="I72" s="59">
        <f t="shared" si="2"/>
        <v>-10</v>
      </c>
      <c r="J72" s="60">
        <v>0</v>
      </c>
      <c r="K72" s="58">
        <v>190</v>
      </c>
      <c r="L72" s="59">
        <f t="shared" si="3"/>
        <v>-330</v>
      </c>
      <c r="M72" s="60">
        <v>-140</v>
      </c>
      <c r="N72" s="78"/>
      <c r="O72" s="48"/>
    </row>
    <row r="73" spans="1:15" hidden="1" x14ac:dyDescent="0.35">
      <c r="A73" s="61" t="s">
        <v>30</v>
      </c>
      <c r="B73" s="58">
        <v>90</v>
      </c>
      <c r="C73" s="59">
        <f t="shared" si="0"/>
        <v>-390</v>
      </c>
      <c r="D73" s="60">
        <v>-310</v>
      </c>
      <c r="E73" s="58">
        <v>560</v>
      </c>
      <c r="F73" s="59">
        <f t="shared" si="1"/>
        <v>-1170</v>
      </c>
      <c r="G73" s="60">
        <v>-610</v>
      </c>
      <c r="H73" s="58">
        <v>40</v>
      </c>
      <c r="I73" s="59">
        <f t="shared" si="2"/>
        <v>-170</v>
      </c>
      <c r="J73" s="60">
        <v>-140</v>
      </c>
      <c r="K73" s="58">
        <v>690</v>
      </c>
      <c r="L73" s="59">
        <f t="shared" si="3"/>
        <v>-1740</v>
      </c>
      <c r="M73" s="60">
        <v>-1050</v>
      </c>
      <c r="N73" s="78"/>
      <c r="O73" s="48"/>
    </row>
    <row r="74" spans="1:15" hidden="1" x14ac:dyDescent="0.35">
      <c r="A74" s="61" t="s">
        <v>31</v>
      </c>
      <c r="B74" s="58">
        <v>10</v>
      </c>
      <c r="C74" s="59">
        <f t="shared" si="0"/>
        <v>-40</v>
      </c>
      <c r="D74" s="60">
        <v>-30</v>
      </c>
      <c r="E74" s="58">
        <v>70</v>
      </c>
      <c r="F74" s="59">
        <f t="shared" si="1"/>
        <v>-130</v>
      </c>
      <c r="G74" s="60">
        <v>-60</v>
      </c>
      <c r="H74" s="58">
        <v>0</v>
      </c>
      <c r="I74" s="59">
        <f t="shared" si="2"/>
        <v>-30</v>
      </c>
      <c r="J74" s="60">
        <v>-30</v>
      </c>
      <c r="K74" s="58">
        <v>80</v>
      </c>
      <c r="L74" s="59">
        <f t="shared" si="3"/>
        <v>-200</v>
      </c>
      <c r="M74" s="60">
        <v>-120</v>
      </c>
      <c r="N74" s="78"/>
      <c r="O74" s="48"/>
    </row>
    <row r="75" spans="1:15" hidden="1" x14ac:dyDescent="0.35">
      <c r="A75" s="61" t="s">
        <v>32</v>
      </c>
      <c r="B75" s="58">
        <v>50</v>
      </c>
      <c r="C75" s="59">
        <f t="shared" si="0"/>
        <v>-100</v>
      </c>
      <c r="D75" s="60">
        <v>-60</v>
      </c>
      <c r="E75" s="58">
        <v>260</v>
      </c>
      <c r="F75" s="59">
        <f t="shared" si="1"/>
        <v>-440</v>
      </c>
      <c r="G75" s="60">
        <v>-170</v>
      </c>
      <c r="H75" s="58">
        <v>20</v>
      </c>
      <c r="I75" s="59">
        <f t="shared" si="2"/>
        <v>-40</v>
      </c>
      <c r="J75" s="60">
        <v>-20</v>
      </c>
      <c r="K75" s="58">
        <v>330</v>
      </c>
      <c r="L75" s="59">
        <f t="shared" si="3"/>
        <v>-580</v>
      </c>
      <c r="M75" s="60">
        <v>-250</v>
      </c>
      <c r="N75" s="78"/>
      <c r="O75" s="48"/>
    </row>
    <row r="76" spans="1:15" hidden="1" x14ac:dyDescent="0.35">
      <c r="A76" s="61" t="s">
        <v>33</v>
      </c>
      <c r="B76" s="58">
        <v>20</v>
      </c>
      <c r="C76" s="59">
        <f t="shared" si="0"/>
        <v>-30</v>
      </c>
      <c r="D76" s="60">
        <v>-10</v>
      </c>
      <c r="E76" s="58">
        <v>150</v>
      </c>
      <c r="F76" s="59">
        <f t="shared" si="1"/>
        <v>-180</v>
      </c>
      <c r="G76" s="60">
        <v>-20</v>
      </c>
      <c r="H76" s="58">
        <v>10</v>
      </c>
      <c r="I76" s="59">
        <f t="shared" si="2"/>
        <v>-10</v>
      </c>
      <c r="J76" s="60">
        <v>0</v>
      </c>
      <c r="K76" s="58">
        <v>180</v>
      </c>
      <c r="L76" s="59">
        <f t="shared" si="3"/>
        <v>-220</v>
      </c>
      <c r="M76" s="60">
        <v>-40</v>
      </c>
      <c r="N76" s="78"/>
      <c r="O76" s="48"/>
    </row>
    <row r="77" spans="1:15" hidden="1" x14ac:dyDescent="0.35">
      <c r="A77" s="61" t="s">
        <v>34</v>
      </c>
      <c r="B77" s="58">
        <v>20</v>
      </c>
      <c r="C77" s="59">
        <f t="shared" si="0"/>
        <v>-40</v>
      </c>
      <c r="D77" s="60">
        <v>-20</v>
      </c>
      <c r="E77" s="58">
        <v>110</v>
      </c>
      <c r="F77" s="59">
        <f t="shared" si="1"/>
        <v>-230</v>
      </c>
      <c r="G77" s="60">
        <v>-120</v>
      </c>
      <c r="H77" s="58">
        <v>10</v>
      </c>
      <c r="I77" s="59">
        <f t="shared" si="2"/>
        <v>-40</v>
      </c>
      <c r="J77" s="60">
        <v>-30</v>
      </c>
      <c r="K77" s="58">
        <v>140</v>
      </c>
      <c r="L77" s="59">
        <f t="shared" si="3"/>
        <v>-310</v>
      </c>
      <c r="M77" s="60">
        <v>-170</v>
      </c>
      <c r="N77" s="78"/>
      <c r="O77" s="48"/>
    </row>
    <row r="78" spans="1:15" hidden="1" x14ac:dyDescent="0.35">
      <c r="A78" s="61" t="s">
        <v>35</v>
      </c>
      <c r="B78" s="58">
        <v>20</v>
      </c>
      <c r="C78" s="59">
        <f t="shared" si="0"/>
        <v>-80</v>
      </c>
      <c r="D78" s="60">
        <v>-60</v>
      </c>
      <c r="E78" s="58">
        <v>140</v>
      </c>
      <c r="F78" s="59">
        <f t="shared" si="1"/>
        <v>-250</v>
      </c>
      <c r="G78" s="60">
        <v>-100</v>
      </c>
      <c r="H78" s="58">
        <v>10</v>
      </c>
      <c r="I78" s="59">
        <f t="shared" si="2"/>
        <v>-30</v>
      </c>
      <c r="J78" s="60">
        <v>-20</v>
      </c>
      <c r="K78" s="58">
        <v>180</v>
      </c>
      <c r="L78" s="59">
        <f t="shared" si="3"/>
        <v>-360</v>
      </c>
      <c r="M78" s="60">
        <v>-180</v>
      </c>
      <c r="N78" s="78"/>
      <c r="O78" s="48"/>
    </row>
    <row r="79" spans="1:15" hidden="1" x14ac:dyDescent="0.35">
      <c r="A79" s="61" t="s">
        <v>37</v>
      </c>
      <c r="B79" s="58">
        <v>80</v>
      </c>
      <c r="C79" s="59">
        <f t="shared" si="0"/>
        <v>-70</v>
      </c>
      <c r="D79" s="60">
        <v>10</v>
      </c>
      <c r="E79" s="58">
        <v>490</v>
      </c>
      <c r="F79" s="59">
        <f t="shared" si="1"/>
        <v>-430</v>
      </c>
      <c r="G79" s="60">
        <v>60</v>
      </c>
      <c r="H79" s="58">
        <v>20</v>
      </c>
      <c r="I79" s="59">
        <f t="shared" si="2"/>
        <v>-20</v>
      </c>
      <c r="J79" s="60">
        <v>0</v>
      </c>
      <c r="K79" s="58">
        <v>590</v>
      </c>
      <c r="L79" s="59">
        <f t="shared" si="3"/>
        <v>-520</v>
      </c>
      <c r="M79" s="60">
        <v>70</v>
      </c>
      <c r="N79" s="78"/>
      <c r="O79" s="48"/>
    </row>
    <row r="80" spans="1:15" hidden="1" x14ac:dyDescent="0.35">
      <c r="A80" s="61" t="s">
        <v>38</v>
      </c>
      <c r="B80" s="58">
        <v>100</v>
      </c>
      <c r="C80" s="59">
        <f t="shared" si="0"/>
        <v>-250</v>
      </c>
      <c r="D80" s="60">
        <v>-150</v>
      </c>
      <c r="E80" s="58">
        <v>590</v>
      </c>
      <c r="F80" s="59">
        <f t="shared" si="1"/>
        <v>-800</v>
      </c>
      <c r="G80" s="60">
        <v>-220</v>
      </c>
      <c r="H80" s="58">
        <v>30</v>
      </c>
      <c r="I80" s="59">
        <f t="shared" si="2"/>
        <v>-70</v>
      </c>
      <c r="J80" s="60">
        <v>-40</v>
      </c>
      <c r="K80" s="58">
        <v>720</v>
      </c>
      <c r="L80" s="59">
        <f t="shared" si="3"/>
        <v>-1120</v>
      </c>
      <c r="M80" s="60">
        <v>-400</v>
      </c>
      <c r="N80" s="78"/>
      <c r="O80" s="48"/>
    </row>
    <row r="81" spans="1:15" hidden="1" x14ac:dyDescent="0.35">
      <c r="A81" s="61" t="s">
        <v>39</v>
      </c>
      <c r="B81" s="58">
        <v>560</v>
      </c>
      <c r="C81" s="59">
        <f t="shared" si="0"/>
        <v>-720</v>
      </c>
      <c r="D81" s="60">
        <v>-160</v>
      </c>
      <c r="E81" s="58">
        <v>1700</v>
      </c>
      <c r="F81" s="59">
        <f t="shared" si="1"/>
        <v>-2700</v>
      </c>
      <c r="G81" s="60">
        <v>-1000</v>
      </c>
      <c r="H81" s="58">
        <v>110</v>
      </c>
      <c r="I81" s="59">
        <f t="shared" si="2"/>
        <v>-150</v>
      </c>
      <c r="J81" s="60">
        <v>-40</v>
      </c>
      <c r="K81" s="58">
        <v>2370</v>
      </c>
      <c r="L81" s="59">
        <f t="shared" si="3"/>
        <v>-3570</v>
      </c>
      <c r="M81" s="60">
        <v>-1200</v>
      </c>
      <c r="N81" s="78"/>
      <c r="O81" s="48"/>
    </row>
    <row r="82" spans="1:15" hidden="1" x14ac:dyDescent="0.35">
      <c r="A82" s="61" t="s">
        <v>40</v>
      </c>
      <c r="B82" s="58">
        <v>430</v>
      </c>
      <c r="C82" s="59">
        <f t="shared" si="0"/>
        <v>-1170</v>
      </c>
      <c r="D82" s="60">
        <v>-730</v>
      </c>
      <c r="E82" s="58">
        <v>1940</v>
      </c>
      <c r="F82" s="59">
        <f t="shared" si="1"/>
        <v>-2860</v>
      </c>
      <c r="G82" s="60">
        <v>-910</v>
      </c>
      <c r="H82" s="58">
        <v>190</v>
      </c>
      <c r="I82" s="59">
        <f t="shared" si="2"/>
        <v>-270</v>
      </c>
      <c r="J82" s="60">
        <v>-80</v>
      </c>
      <c r="K82" s="58">
        <v>2560</v>
      </c>
      <c r="L82" s="59">
        <f t="shared" si="3"/>
        <v>-4300</v>
      </c>
      <c r="M82" s="60">
        <v>-1730</v>
      </c>
      <c r="N82" s="78"/>
      <c r="O82" s="48"/>
    </row>
    <row r="83" spans="1:15" hidden="1" x14ac:dyDescent="0.35">
      <c r="A83" s="61" t="s">
        <v>41</v>
      </c>
      <c r="B83" s="58">
        <v>180</v>
      </c>
      <c r="C83" s="59">
        <f t="shared" si="0"/>
        <v>-390</v>
      </c>
      <c r="D83" s="60">
        <v>-210</v>
      </c>
      <c r="E83" s="58">
        <v>750</v>
      </c>
      <c r="F83" s="59">
        <f t="shared" si="1"/>
        <v>-1070</v>
      </c>
      <c r="G83" s="60">
        <v>-320</v>
      </c>
      <c r="H83" s="58">
        <v>60</v>
      </c>
      <c r="I83" s="59">
        <f t="shared" si="2"/>
        <v>-120</v>
      </c>
      <c r="J83" s="60">
        <v>-60</v>
      </c>
      <c r="K83" s="58">
        <v>990</v>
      </c>
      <c r="L83" s="59">
        <f t="shared" si="3"/>
        <v>-1570</v>
      </c>
      <c r="M83" s="60">
        <v>-580</v>
      </c>
      <c r="N83" s="78"/>
      <c r="O83" s="48"/>
    </row>
    <row r="84" spans="1:15" hidden="1" x14ac:dyDescent="0.35">
      <c r="A84" s="61" t="s">
        <v>42</v>
      </c>
      <c r="B84" s="58">
        <v>70</v>
      </c>
      <c r="C84" s="59">
        <f t="shared" si="0"/>
        <v>-100</v>
      </c>
      <c r="D84" s="60">
        <v>-30</v>
      </c>
      <c r="E84" s="58">
        <v>450</v>
      </c>
      <c r="F84" s="59">
        <f t="shared" si="1"/>
        <v>-390</v>
      </c>
      <c r="G84" s="60">
        <v>60</v>
      </c>
      <c r="H84" s="58">
        <v>10</v>
      </c>
      <c r="I84" s="59">
        <f t="shared" si="2"/>
        <v>-20</v>
      </c>
      <c r="J84" s="60">
        <v>-10</v>
      </c>
      <c r="K84" s="58">
        <v>520</v>
      </c>
      <c r="L84" s="59">
        <f t="shared" si="3"/>
        <v>-510</v>
      </c>
      <c r="M84" s="60">
        <v>10</v>
      </c>
      <c r="N84" s="78"/>
      <c r="O84" s="48"/>
    </row>
    <row r="85" spans="1:15" hidden="1" x14ac:dyDescent="0.35">
      <c r="A85" s="61" t="s">
        <v>43</v>
      </c>
      <c r="B85" s="58">
        <v>170</v>
      </c>
      <c r="C85" s="59">
        <f t="shared" si="0"/>
        <v>-180</v>
      </c>
      <c r="D85" s="60">
        <v>-10</v>
      </c>
      <c r="E85" s="58">
        <v>1660</v>
      </c>
      <c r="F85" s="59">
        <f t="shared" si="1"/>
        <v>-1520</v>
      </c>
      <c r="G85" s="60">
        <v>140</v>
      </c>
      <c r="H85" s="58">
        <v>30</v>
      </c>
      <c r="I85" s="59">
        <f t="shared" si="2"/>
        <v>-60</v>
      </c>
      <c r="J85" s="60">
        <v>-20</v>
      </c>
      <c r="K85" s="58">
        <v>1870</v>
      </c>
      <c r="L85" s="59">
        <f t="shared" si="3"/>
        <v>-1750</v>
      </c>
      <c r="M85" s="60">
        <v>110</v>
      </c>
      <c r="N85" s="78"/>
      <c r="O85" s="48"/>
    </row>
    <row r="86" spans="1:15" hidden="1" x14ac:dyDescent="0.35">
      <c r="A86" s="61" t="s">
        <v>44</v>
      </c>
      <c r="B86" s="58">
        <v>210</v>
      </c>
      <c r="C86" s="59">
        <f t="shared" si="0"/>
        <v>-400</v>
      </c>
      <c r="D86" s="60">
        <v>-190</v>
      </c>
      <c r="E86" s="58">
        <v>2500</v>
      </c>
      <c r="F86" s="59">
        <f t="shared" si="1"/>
        <v>-2500</v>
      </c>
      <c r="G86" s="60">
        <v>0</v>
      </c>
      <c r="H86" s="58">
        <v>40</v>
      </c>
      <c r="I86" s="59">
        <f t="shared" si="2"/>
        <v>-120</v>
      </c>
      <c r="J86" s="60">
        <v>-80</v>
      </c>
      <c r="K86" s="58">
        <v>2750</v>
      </c>
      <c r="L86" s="59">
        <f t="shared" si="3"/>
        <v>-3010</v>
      </c>
      <c r="M86" s="60">
        <v>-270</v>
      </c>
      <c r="N86" s="78"/>
      <c r="O86" s="48"/>
    </row>
    <row r="87" spans="1:15" hidden="1" x14ac:dyDescent="0.35">
      <c r="A87" s="61" t="s">
        <v>45</v>
      </c>
      <c r="B87" s="58">
        <v>800</v>
      </c>
      <c r="C87" s="59">
        <f t="shared" si="0"/>
        <v>-390</v>
      </c>
      <c r="D87" s="60">
        <v>410</v>
      </c>
      <c r="E87" s="58">
        <v>3320</v>
      </c>
      <c r="F87" s="59">
        <f t="shared" si="1"/>
        <v>-3780</v>
      </c>
      <c r="G87" s="60">
        <v>-470</v>
      </c>
      <c r="H87" s="58">
        <v>70</v>
      </c>
      <c r="I87" s="59">
        <f t="shared" si="2"/>
        <v>-60</v>
      </c>
      <c r="J87" s="60">
        <v>10</v>
      </c>
      <c r="K87" s="58">
        <v>4190</v>
      </c>
      <c r="L87" s="59">
        <f t="shared" si="3"/>
        <v>-4230</v>
      </c>
      <c r="M87" s="60">
        <v>-50</v>
      </c>
      <c r="N87" s="78"/>
      <c r="O87" s="48"/>
    </row>
    <row r="88" spans="1:15" hidden="1" x14ac:dyDescent="0.35">
      <c r="A88" s="61" t="s">
        <v>46</v>
      </c>
      <c r="B88" s="58">
        <v>80</v>
      </c>
      <c r="C88" s="59">
        <f t="shared" si="0"/>
        <v>-60</v>
      </c>
      <c r="D88" s="60">
        <v>20</v>
      </c>
      <c r="E88" s="58">
        <v>550</v>
      </c>
      <c r="F88" s="59">
        <f t="shared" si="1"/>
        <v>-370</v>
      </c>
      <c r="G88" s="60">
        <v>180</v>
      </c>
      <c r="H88" s="58">
        <v>20</v>
      </c>
      <c r="I88" s="59">
        <f t="shared" si="2"/>
        <v>-20</v>
      </c>
      <c r="J88" s="60">
        <v>0</v>
      </c>
      <c r="K88" s="58">
        <v>650</v>
      </c>
      <c r="L88" s="59">
        <f t="shared" si="3"/>
        <v>-450</v>
      </c>
      <c r="M88" s="60">
        <v>200</v>
      </c>
      <c r="N88" s="78"/>
      <c r="O88" s="48"/>
    </row>
    <row r="89" spans="1:15" hidden="1" x14ac:dyDescent="0.35">
      <c r="A89" s="61" t="s">
        <v>47</v>
      </c>
      <c r="B89" s="58">
        <v>290</v>
      </c>
      <c r="C89" s="59">
        <f t="shared" si="0"/>
        <v>-360</v>
      </c>
      <c r="D89" s="60">
        <v>-70</v>
      </c>
      <c r="E89" s="58">
        <v>2090</v>
      </c>
      <c r="F89" s="59">
        <f t="shared" si="1"/>
        <v>-1970</v>
      </c>
      <c r="G89" s="60">
        <v>120</v>
      </c>
      <c r="H89" s="58">
        <v>60</v>
      </c>
      <c r="I89" s="59">
        <f t="shared" si="2"/>
        <v>-60</v>
      </c>
      <c r="J89" s="60">
        <v>0</v>
      </c>
      <c r="K89" s="58">
        <v>2450</v>
      </c>
      <c r="L89" s="59">
        <f t="shared" si="3"/>
        <v>-2400</v>
      </c>
      <c r="M89" s="60">
        <v>50</v>
      </c>
      <c r="N89" s="78"/>
      <c r="O89" s="48"/>
    </row>
    <row r="90" spans="1:15" hidden="1" x14ac:dyDescent="0.35">
      <c r="A90" s="61" t="s">
        <v>48</v>
      </c>
      <c r="B90" s="58">
        <v>270</v>
      </c>
      <c r="C90" s="59">
        <f t="shared" si="0"/>
        <v>-300</v>
      </c>
      <c r="D90" s="60">
        <v>-30</v>
      </c>
      <c r="E90" s="58">
        <v>2660</v>
      </c>
      <c r="F90" s="59">
        <f t="shared" si="1"/>
        <v>-2740</v>
      </c>
      <c r="G90" s="60">
        <v>-80</v>
      </c>
      <c r="H90" s="58">
        <v>50</v>
      </c>
      <c r="I90" s="59">
        <f t="shared" si="2"/>
        <v>-90</v>
      </c>
      <c r="J90" s="60">
        <v>-40</v>
      </c>
      <c r="K90" s="58">
        <v>2980</v>
      </c>
      <c r="L90" s="59">
        <f t="shared" si="3"/>
        <v>-3130</v>
      </c>
      <c r="M90" s="60">
        <v>-150</v>
      </c>
      <c r="N90" s="78"/>
      <c r="O90" s="48"/>
    </row>
    <row r="91" spans="1:15" hidden="1" x14ac:dyDescent="0.35">
      <c r="A91" s="61" t="s">
        <v>49</v>
      </c>
      <c r="B91" s="58">
        <v>240</v>
      </c>
      <c r="C91" s="59">
        <f t="shared" si="0"/>
        <v>-430</v>
      </c>
      <c r="D91" s="60">
        <v>-190</v>
      </c>
      <c r="E91" s="58">
        <v>1980</v>
      </c>
      <c r="F91" s="59">
        <f t="shared" si="1"/>
        <v>-2390</v>
      </c>
      <c r="G91" s="60">
        <v>-410</v>
      </c>
      <c r="H91" s="58">
        <v>80</v>
      </c>
      <c r="I91" s="59">
        <f t="shared" si="2"/>
        <v>-180</v>
      </c>
      <c r="J91" s="60">
        <v>-100</v>
      </c>
      <c r="K91" s="58">
        <v>2300</v>
      </c>
      <c r="L91" s="59">
        <f t="shared" si="3"/>
        <v>-2990</v>
      </c>
      <c r="M91" s="60">
        <v>-690</v>
      </c>
      <c r="N91" s="78"/>
      <c r="O91" s="48"/>
    </row>
    <row r="92" spans="1:15" hidden="1" x14ac:dyDescent="0.35">
      <c r="A92" s="61" t="s">
        <v>50</v>
      </c>
      <c r="B92" s="58">
        <v>110</v>
      </c>
      <c r="C92" s="59">
        <f t="shared" si="0"/>
        <v>-210</v>
      </c>
      <c r="D92" s="60">
        <v>-90</v>
      </c>
      <c r="E92" s="58">
        <v>980</v>
      </c>
      <c r="F92" s="59">
        <f t="shared" si="1"/>
        <v>-1090</v>
      </c>
      <c r="G92" s="60">
        <v>-110</v>
      </c>
      <c r="H92" s="58">
        <v>40</v>
      </c>
      <c r="I92" s="59">
        <f t="shared" si="2"/>
        <v>-100</v>
      </c>
      <c r="J92" s="60">
        <v>-60</v>
      </c>
      <c r="K92" s="58">
        <v>1140</v>
      </c>
      <c r="L92" s="59">
        <f t="shared" si="3"/>
        <v>-1400</v>
      </c>
      <c r="M92" s="60">
        <v>-260</v>
      </c>
      <c r="N92" s="78"/>
      <c r="O92" s="48"/>
    </row>
    <row r="93" spans="1:15" hidden="1" x14ac:dyDescent="0.35">
      <c r="A93" s="61" t="s">
        <v>51</v>
      </c>
      <c r="B93" s="58">
        <v>250</v>
      </c>
      <c r="C93" s="59">
        <f t="shared" si="0"/>
        <v>-250</v>
      </c>
      <c r="D93" s="60">
        <v>0</v>
      </c>
      <c r="E93" s="58">
        <v>1770</v>
      </c>
      <c r="F93" s="59">
        <f t="shared" si="1"/>
        <v>-1570</v>
      </c>
      <c r="G93" s="60">
        <v>200</v>
      </c>
      <c r="H93" s="58">
        <v>30</v>
      </c>
      <c r="I93" s="59">
        <f t="shared" si="2"/>
        <v>-50</v>
      </c>
      <c r="J93" s="60">
        <v>-20</v>
      </c>
      <c r="K93" s="58">
        <v>2060</v>
      </c>
      <c r="L93" s="59">
        <f t="shared" si="3"/>
        <v>-1880</v>
      </c>
      <c r="M93" s="60">
        <v>180</v>
      </c>
      <c r="N93" s="78"/>
      <c r="O93" s="48"/>
    </row>
    <row r="94" spans="1:15" hidden="1" x14ac:dyDescent="0.35">
      <c r="A94" s="61" t="s">
        <v>52</v>
      </c>
      <c r="B94" s="58">
        <v>20</v>
      </c>
      <c r="C94" s="59">
        <f t="shared" si="0"/>
        <v>-60</v>
      </c>
      <c r="D94" s="60">
        <v>-40</v>
      </c>
      <c r="E94" s="58">
        <v>120</v>
      </c>
      <c r="F94" s="59">
        <f t="shared" si="1"/>
        <v>-170</v>
      </c>
      <c r="G94" s="60">
        <v>-40</v>
      </c>
      <c r="H94" s="58">
        <v>10</v>
      </c>
      <c r="I94" s="59">
        <f t="shared" si="2"/>
        <v>-20</v>
      </c>
      <c r="J94" s="60">
        <v>-10</v>
      </c>
      <c r="K94" s="58">
        <v>150</v>
      </c>
      <c r="L94" s="59">
        <f t="shared" si="3"/>
        <v>-240</v>
      </c>
      <c r="M94" s="60">
        <v>-90</v>
      </c>
      <c r="N94" s="78"/>
      <c r="O94" s="48"/>
    </row>
    <row r="95" spans="1:15" hidden="1" x14ac:dyDescent="0.35">
      <c r="A95" s="61" t="s">
        <v>53</v>
      </c>
      <c r="B95" s="80">
        <v>90</v>
      </c>
      <c r="C95" s="59">
        <f t="shared" si="0"/>
        <v>-90</v>
      </c>
      <c r="D95" s="81">
        <v>-10</v>
      </c>
      <c r="E95" s="80">
        <v>410</v>
      </c>
      <c r="F95" s="59">
        <f t="shared" si="1"/>
        <v>-470</v>
      </c>
      <c r="G95" s="81">
        <v>-70</v>
      </c>
      <c r="H95" s="80">
        <v>20</v>
      </c>
      <c r="I95" s="59">
        <f t="shared" si="2"/>
        <v>-30</v>
      </c>
      <c r="J95" s="81">
        <v>0</v>
      </c>
      <c r="K95" s="80">
        <v>520</v>
      </c>
      <c r="L95" s="59">
        <f t="shared" si="3"/>
        <v>-590</v>
      </c>
      <c r="M95" s="81">
        <v>-80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rgb="FF00B0F0"/>
  </sheetPr>
  <dimension ref="A1:Z2009"/>
  <sheetViews>
    <sheetView topLeftCell="A50" zoomScale="112" zoomScaleNormal="112" workbookViewId="0">
      <selection activeCell="A58" sqref="A58"/>
    </sheetView>
  </sheetViews>
  <sheetFormatPr defaultColWidth="9.1796875" defaultRowHeight="14.5" x14ac:dyDescent="0.35"/>
  <cols>
    <col min="1" max="1" width="20.26953125" style="96" customWidth="1"/>
    <col min="2" max="13" width="6.26953125" style="96" customWidth="1"/>
    <col min="14" max="14" width="2" style="96" customWidth="1"/>
    <col min="15" max="15" width="6.81640625" style="96" customWidth="1"/>
    <col min="16" max="27" width="9.1796875" style="96"/>
    <col min="28" max="28" width="26" style="96" bestFit="1" customWidth="1"/>
    <col min="29" max="16384" width="9.1796875" style="96"/>
  </cols>
  <sheetData>
    <row r="1" spans="1:26" ht="15.5" x14ac:dyDescent="0.35">
      <c r="A1" s="77" t="s">
        <v>565</v>
      </c>
      <c r="L1" s="529" t="s">
        <v>606</v>
      </c>
      <c r="O1" s="99" t="str">
        <f>A1</f>
        <v>2020 Internal Migration flows - Birmingham</v>
      </c>
      <c r="Z1" s="99" t="str">
        <f>A1</f>
        <v>2020 Internal Migration flows - Birmingham</v>
      </c>
    </row>
    <row r="2" spans="1:26" ht="15.5" x14ac:dyDescent="0.35">
      <c r="A2" s="77"/>
      <c r="L2" s="529"/>
      <c r="O2" s="99"/>
      <c r="Z2" s="99"/>
    </row>
    <row r="3" spans="1:26" ht="10.5" customHeight="1" thickBot="1" x14ac:dyDescent="0.5">
      <c r="A3" s="15"/>
    </row>
    <row r="4" spans="1:26" s="16" customFormat="1" ht="28.9" customHeight="1" thickBot="1" x14ac:dyDescent="0.4">
      <c r="A4" s="496" t="s">
        <v>4</v>
      </c>
      <c r="B4" s="482" t="s">
        <v>512</v>
      </c>
      <c r="C4" s="483" t="s">
        <v>513</v>
      </c>
      <c r="D4" s="484" t="s">
        <v>524</v>
      </c>
      <c r="E4" s="482" t="s">
        <v>525</v>
      </c>
      <c r="F4" s="483" t="s">
        <v>515</v>
      </c>
      <c r="G4" s="484" t="s">
        <v>508</v>
      </c>
      <c r="H4" s="482" t="s">
        <v>516</v>
      </c>
      <c r="I4" s="483" t="s">
        <v>506</v>
      </c>
      <c r="J4" s="484" t="s">
        <v>509</v>
      </c>
      <c r="K4" s="499" t="s">
        <v>521</v>
      </c>
      <c r="L4" s="455" t="s">
        <v>522</v>
      </c>
      <c r="M4" s="456" t="s">
        <v>523</v>
      </c>
      <c r="N4" s="87"/>
      <c r="O4" s="88"/>
    </row>
    <row r="5" spans="1:26" s="71" customFormat="1" ht="11.15" customHeight="1" x14ac:dyDescent="0.25">
      <c r="A5" s="497" t="str">
        <f t="shared" ref="A5:A20" si="0">A1969</f>
        <v>Herefordshire, County of</v>
      </c>
      <c r="B5" s="502">
        <f>ROUND(B1969,-1)</f>
        <v>10</v>
      </c>
      <c r="C5" s="176">
        <f t="shared" ref="C5:M5" si="1">ROUND(C1969,-1)</f>
        <v>-30</v>
      </c>
      <c r="D5" s="503">
        <f t="shared" si="1"/>
        <v>-20</v>
      </c>
      <c r="E5" s="502">
        <f t="shared" si="1"/>
        <v>130</v>
      </c>
      <c r="F5" s="176">
        <f t="shared" si="1"/>
        <v>-180</v>
      </c>
      <c r="G5" s="503">
        <f t="shared" si="1"/>
        <v>-50</v>
      </c>
      <c r="H5" s="502">
        <f t="shared" si="1"/>
        <v>0</v>
      </c>
      <c r="I5" s="176">
        <f t="shared" si="1"/>
        <v>-10</v>
      </c>
      <c r="J5" s="503">
        <f t="shared" si="1"/>
        <v>-10</v>
      </c>
      <c r="K5" s="500">
        <f t="shared" si="1"/>
        <v>140</v>
      </c>
      <c r="L5" s="176">
        <f t="shared" si="1"/>
        <v>-220</v>
      </c>
      <c r="M5" s="176">
        <f t="shared" si="1"/>
        <v>-80</v>
      </c>
      <c r="N5" s="79"/>
      <c r="O5" s="88"/>
    </row>
    <row r="6" spans="1:26" s="71" customFormat="1" ht="11.15" customHeight="1" x14ac:dyDescent="0.25">
      <c r="A6" s="497" t="str">
        <f t="shared" si="0"/>
        <v>Telford and Wrekin</v>
      </c>
      <c r="B6" s="502">
        <f t="shared" ref="B6:M6" si="2">ROUND(B1970,-1)</f>
        <v>30</v>
      </c>
      <c r="C6" s="176">
        <f t="shared" si="2"/>
        <v>-90</v>
      </c>
      <c r="D6" s="503">
        <f t="shared" si="2"/>
        <v>-60</v>
      </c>
      <c r="E6" s="502">
        <f t="shared" si="2"/>
        <v>230</v>
      </c>
      <c r="F6" s="176">
        <f t="shared" si="2"/>
        <v>-350</v>
      </c>
      <c r="G6" s="503">
        <f t="shared" si="2"/>
        <v>-110</v>
      </c>
      <c r="H6" s="502">
        <f t="shared" si="2"/>
        <v>10</v>
      </c>
      <c r="I6" s="176">
        <f t="shared" si="2"/>
        <v>-30</v>
      </c>
      <c r="J6" s="503">
        <f t="shared" si="2"/>
        <v>-10</v>
      </c>
      <c r="K6" s="500">
        <f t="shared" si="2"/>
        <v>270</v>
      </c>
      <c r="L6" s="176">
        <f t="shared" si="2"/>
        <v>-460</v>
      </c>
      <c r="M6" s="176">
        <f t="shared" si="2"/>
        <v>-190</v>
      </c>
      <c r="N6" s="79"/>
      <c r="O6" s="88"/>
    </row>
    <row r="7" spans="1:26" s="71" customFormat="1" ht="11.15" customHeight="1" x14ac:dyDescent="0.25">
      <c r="A7" s="497" t="str">
        <f t="shared" si="0"/>
        <v>Stoke-on-Trent</v>
      </c>
      <c r="B7" s="502">
        <f t="shared" ref="B7:M7" si="3">ROUND(B1971,-1)</f>
        <v>40</v>
      </c>
      <c r="C7" s="176">
        <f t="shared" si="3"/>
        <v>-40</v>
      </c>
      <c r="D7" s="503">
        <f t="shared" si="3"/>
        <v>0</v>
      </c>
      <c r="E7" s="502">
        <f t="shared" si="3"/>
        <v>320</v>
      </c>
      <c r="F7" s="176">
        <f t="shared" si="3"/>
        <v>-270</v>
      </c>
      <c r="G7" s="503">
        <f t="shared" si="3"/>
        <v>60</v>
      </c>
      <c r="H7" s="502">
        <f t="shared" si="3"/>
        <v>10</v>
      </c>
      <c r="I7" s="176">
        <f t="shared" si="3"/>
        <v>0</v>
      </c>
      <c r="J7" s="503">
        <f t="shared" si="3"/>
        <v>10</v>
      </c>
      <c r="K7" s="500">
        <f t="shared" si="3"/>
        <v>370</v>
      </c>
      <c r="L7" s="176">
        <f t="shared" si="3"/>
        <v>-310</v>
      </c>
      <c r="M7" s="176">
        <f t="shared" si="3"/>
        <v>60</v>
      </c>
      <c r="N7" s="79"/>
      <c r="O7" s="88"/>
    </row>
    <row r="8" spans="1:26" s="71" customFormat="1" ht="11.15" customHeight="1" x14ac:dyDescent="0.25">
      <c r="A8" s="497" t="str">
        <f t="shared" si="0"/>
        <v>Shropshire</v>
      </c>
      <c r="B8" s="502">
        <f t="shared" ref="B8:M8" si="4">ROUND(B1972,-1)</f>
        <v>10</v>
      </c>
      <c r="C8" s="176">
        <f t="shared" si="4"/>
        <v>-60</v>
      </c>
      <c r="D8" s="503">
        <f t="shared" si="4"/>
        <v>-50</v>
      </c>
      <c r="E8" s="502">
        <f t="shared" si="4"/>
        <v>260</v>
      </c>
      <c r="F8" s="176">
        <f t="shared" si="4"/>
        <v>-410</v>
      </c>
      <c r="G8" s="503">
        <f t="shared" si="4"/>
        <v>-140</v>
      </c>
      <c r="H8" s="502">
        <f t="shared" si="4"/>
        <v>10</v>
      </c>
      <c r="I8" s="176">
        <f t="shared" si="4"/>
        <v>-40</v>
      </c>
      <c r="J8" s="503">
        <f t="shared" si="4"/>
        <v>-30</v>
      </c>
      <c r="K8" s="500">
        <f t="shared" si="4"/>
        <v>280</v>
      </c>
      <c r="L8" s="176">
        <f t="shared" si="4"/>
        <v>-510</v>
      </c>
      <c r="M8" s="176">
        <f t="shared" si="4"/>
        <v>-230</v>
      </c>
      <c r="N8" s="79"/>
    </row>
    <row r="9" spans="1:26" s="71" customFormat="1" ht="11.15" customHeight="1" x14ac:dyDescent="0.25">
      <c r="A9" s="497" t="str">
        <f t="shared" si="0"/>
        <v>Cannock Chase</v>
      </c>
      <c r="B9" s="502">
        <f t="shared" ref="B9:M9" si="5">ROUND(B1973,-1)</f>
        <v>20</v>
      </c>
      <c r="C9" s="176">
        <f t="shared" si="5"/>
        <v>-60</v>
      </c>
      <c r="D9" s="503">
        <f t="shared" si="5"/>
        <v>-40</v>
      </c>
      <c r="E9" s="502">
        <f t="shared" si="5"/>
        <v>150</v>
      </c>
      <c r="F9" s="176">
        <f t="shared" si="5"/>
        <v>-240</v>
      </c>
      <c r="G9" s="503">
        <f t="shared" si="5"/>
        <v>-90</v>
      </c>
      <c r="H9" s="502">
        <f t="shared" si="5"/>
        <v>10</v>
      </c>
      <c r="I9" s="176">
        <f t="shared" si="5"/>
        <v>-10</v>
      </c>
      <c r="J9" s="503">
        <f t="shared" si="5"/>
        <v>0</v>
      </c>
      <c r="K9" s="500">
        <f t="shared" si="5"/>
        <v>170</v>
      </c>
      <c r="L9" s="176">
        <f t="shared" si="5"/>
        <v>-300</v>
      </c>
      <c r="M9" s="176">
        <f t="shared" si="5"/>
        <v>-130</v>
      </c>
      <c r="N9" s="79"/>
    </row>
    <row r="10" spans="1:26" s="71" customFormat="1" ht="11.15" customHeight="1" x14ac:dyDescent="0.25">
      <c r="A10" s="497" t="str">
        <f t="shared" si="0"/>
        <v>East Staffordshire</v>
      </c>
      <c r="B10" s="502">
        <f t="shared" ref="B10:M10" si="6">ROUND(B1974,-1)</f>
        <v>0</v>
      </c>
      <c r="C10" s="176">
        <f t="shared" si="6"/>
        <v>-60</v>
      </c>
      <c r="D10" s="503">
        <f t="shared" si="6"/>
        <v>-60</v>
      </c>
      <c r="E10" s="502">
        <f t="shared" si="6"/>
        <v>110</v>
      </c>
      <c r="F10" s="176">
        <f t="shared" si="6"/>
        <v>-250</v>
      </c>
      <c r="G10" s="503">
        <f t="shared" si="6"/>
        <v>-130</v>
      </c>
      <c r="H10" s="502">
        <f t="shared" si="6"/>
        <v>0</v>
      </c>
      <c r="I10" s="176">
        <f t="shared" si="6"/>
        <v>-10</v>
      </c>
      <c r="J10" s="503">
        <f t="shared" si="6"/>
        <v>-10</v>
      </c>
      <c r="K10" s="500">
        <f t="shared" si="6"/>
        <v>120</v>
      </c>
      <c r="L10" s="176">
        <f t="shared" si="6"/>
        <v>-320</v>
      </c>
      <c r="M10" s="176">
        <f t="shared" si="6"/>
        <v>-200</v>
      </c>
      <c r="N10" s="79"/>
    </row>
    <row r="11" spans="1:26" s="71" customFormat="1" ht="11.15" customHeight="1" x14ac:dyDescent="0.25">
      <c r="A11" s="497" t="str">
        <f t="shared" si="0"/>
        <v>Lichfield</v>
      </c>
      <c r="B11" s="502">
        <f t="shared" ref="B11:M11" si="7">ROUND(B1975,-1)</f>
        <v>30</v>
      </c>
      <c r="C11" s="176">
        <f t="shared" si="7"/>
        <v>-200</v>
      </c>
      <c r="D11" s="503">
        <f t="shared" si="7"/>
        <v>-170</v>
      </c>
      <c r="E11" s="502">
        <f t="shared" si="7"/>
        <v>300</v>
      </c>
      <c r="F11" s="176">
        <f t="shared" si="7"/>
        <v>-800</v>
      </c>
      <c r="G11" s="503">
        <f t="shared" si="7"/>
        <v>-500</v>
      </c>
      <c r="H11" s="502">
        <f t="shared" si="7"/>
        <v>60</v>
      </c>
      <c r="I11" s="176">
        <f t="shared" si="7"/>
        <v>-140</v>
      </c>
      <c r="J11" s="503">
        <f t="shared" si="7"/>
        <v>-90</v>
      </c>
      <c r="K11" s="500">
        <f t="shared" si="7"/>
        <v>390</v>
      </c>
      <c r="L11" s="176">
        <f t="shared" si="7"/>
        <v>-1140</v>
      </c>
      <c r="M11" s="176">
        <f t="shared" si="7"/>
        <v>-760</v>
      </c>
      <c r="N11" s="79"/>
    </row>
    <row r="12" spans="1:26" s="71" customFormat="1" ht="11.15" customHeight="1" x14ac:dyDescent="0.25">
      <c r="A12" s="497" t="str">
        <f t="shared" si="0"/>
        <v>Newcastle-under-Lyme</v>
      </c>
      <c r="B12" s="502">
        <f t="shared" ref="B12:M12" si="8">ROUND(B1976,-1)</f>
        <v>10</v>
      </c>
      <c r="C12" s="176">
        <f t="shared" si="8"/>
        <v>-10</v>
      </c>
      <c r="D12" s="503">
        <f t="shared" si="8"/>
        <v>-10</v>
      </c>
      <c r="E12" s="502">
        <f t="shared" si="8"/>
        <v>180</v>
      </c>
      <c r="F12" s="176">
        <f t="shared" si="8"/>
        <v>-190</v>
      </c>
      <c r="G12" s="503">
        <f t="shared" si="8"/>
        <v>-10</v>
      </c>
      <c r="H12" s="502">
        <f t="shared" si="8"/>
        <v>0</v>
      </c>
      <c r="I12" s="176">
        <f t="shared" si="8"/>
        <v>0</v>
      </c>
      <c r="J12" s="503">
        <f t="shared" si="8"/>
        <v>0</v>
      </c>
      <c r="K12" s="500">
        <f t="shared" si="8"/>
        <v>190</v>
      </c>
      <c r="L12" s="176">
        <f t="shared" si="8"/>
        <v>-210</v>
      </c>
      <c r="M12" s="176">
        <f t="shared" si="8"/>
        <v>-20</v>
      </c>
      <c r="N12" s="79"/>
    </row>
    <row r="13" spans="1:26" s="71" customFormat="1" ht="11.15" customHeight="1" x14ac:dyDescent="0.25">
      <c r="A13" s="497" t="str">
        <f t="shared" si="0"/>
        <v>South Staffordshire</v>
      </c>
      <c r="B13" s="502">
        <f t="shared" ref="B13:M13" si="9">ROUND(B1977,-1)</f>
        <v>10</v>
      </c>
      <c r="C13" s="176">
        <f t="shared" si="9"/>
        <v>-40</v>
      </c>
      <c r="D13" s="503">
        <f t="shared" si="9"/>
        <v>-40</v>
      </c>
      <c r="E13" s="502">
        <f t="shared" si="9"/>
        <v>140</v>
      </c>
      <c r="F13" s="176">
        <f t="shared" si="9"/>
        <v>-230</v>
      </c>
      <c r="G13" s="503">
        <f t="shared" si="9"/>
        <v>-90</v>
      </c>
      <c r="H13" s="502">
        <f t="shared" si="9"/>
        <v>10</v>
      </c>
      <c r="I13" s="176">
        <f t="shared" si="9"/>
        <v>-20</v>
      </c>
      <c r="J13" s="503">
        <f t="shared" si="9"/>
        <v>-10</v>
      </c>
      <c r="K13" s="500">
        <f t="shared" si="9"/>
        <v>160</v>
      </c>
      <c r="L13" s="176">
        <f t="shared" si="9"/>
        <v>-300</v>
      </c>
      <c r="M13" s="176">
        <f t="shared" si="9"/>
        <v>-140</v>
      </c>
      <c r="N13" s="79"/>
    </row>
    <row r="14" spans="1:26" s="71" customFormat="1" ht="11.15" customHeight="1" x14ac:dyDescent="0.25">
      <c r="A14" s="497" t="str">
        <f t="shared" si="0"/>
        <v>Stafford</v>
      </c>
      <c r="B14" s="502">
        <f t="shared" ref="B14:M14" si="10">ROUND(B1978,-1)</f>
        <v>20</v>
      </c>
      <c r="C14" s="176">
        <f t="shared" si="10"/>
        <v>-40</v>
      </c>
      <c r="D14" s="503">
        <f t="shared" si="10"/>
        <v>-10</v>
      </c>
      <c r="E14" s="502">
        <f t="shared" si="10"/>
        <v>190</v>
      </c>
      <c r="F14" s="176">
        <f t="shared" si="10"/>
        <v>-200</v>
      </c>
      <c r="G14" s="503">
        <f t="shared" si="10"/>
        <v>-10</v>
      </c>
      <c r="H14" s="502">
        <f t="shared" si="10"/>
        <v>10</v>
      </c>
      <c r="I14" s="176">
        <f t="shared" si="10"/>
        <v>-10</v>
      </c>
      <c r="J14" s="503">
        <f t="shared" si="10"/>
        <v>-10</v>
      </c>
      <c r="K14" s="500">
        <f t="shared" si="10"/>
        <v>220</v>
      </c>
      <c r="L14" s="176">
        <f t="shared" si="10"/>
        <v>-250</v>
      </c>
      <c r="M14" s="176">
        <f t="shared" si="10"/>
        <v>-30</v>
      </c>
      <c r="N14" s="79"/>
    </row>
    <row r="15" spans="1:26" s="71" customFormat="1" ht="11.15" customHeight="1" x14ac:dyDescent="0.25">
      <c r="A15" s="497" t="str">
        <f t="shared" si="0"/>
        <v>Staffordshire Moorlands</v>
      </c>
      <c r="B15" s="502">
        <f t="shared" ref="B15:M15" si="11">ROUND(B1979,-1)</f>
        <v>0</v>
      </c>
      <c r="C15" s="176">
        <f t="shared" si="11"/>
        <v>-10</v>
      </c>
      <c r="D15" s="503">
        <f t="shared" si="11"/>
        <v>-10</v>
      </c>
      <c r="E15" s="502">
        <f t="shared" si="11"/>
        <v>40</v>
      </c>
      <c r="F15" s="176">
        <f t="shared" si="11"/>
        <v>-50</v>
      </c>
      <c r="G15" s="503">
        <f t="shared" si="11"/>
        <v>0</v>
      </c>
      <c r="H15" s="502">
        <f t="shared" si="11"/>
        <v>0</v>
      </c>
      <c r="I15" s="176">
        <f t="shared" si="11"/>
        <v>0</v>
      </c>
      <c r="J15" s="503">
        <f t="shared" si="11"/>
        <v>0</v>
      </c>
      <c r="K15" s="500">
        <f t="shared" si="11"/>
        <v>50</v>
      </c>
      <c r="L15" s="176">
        <f t="shared" si="11"/>
        <v>-60</v>
      </c>
      <c r="M15" s="176">
        <f t="shared" si="11"/>
        <v>-20</v>
      </c>
      <c r="N15" s="79"/>
    </row>
    <row r="16" spans="1:26" s="71" customFormat="1" ht="11.15" customHeight="1" x14ac:dyDescent="0.25">
      <c r="A16" s="497" t="str">
        <f t="shared" si="0"/>
        <v>Tamworth</v>
      </c>
      <c r="B16" s="502">
        <f t="shared" ref="B16:M16" si="12">ROUND(B1980,-1)</f>
        <v>30</v>
      </c>
      <c r="C16" s="176">
        <f t="shared" si="12"/>
        <v>-110</v>
      </c>
      <c r="D16" s="503">
        <f t="shared" si="12"/>
        <v>-80</v>
      </c>
      <c r="E16" s="502">
        <f t="shared" si="12"/>
        <v>190</v>
      </c>
      <c r="F16" s="176">
        <f t="shared" si="12"/>
        <v>-500</v>
      </c>
      <c r="G16" s="503">
        <f t="shared" si="12"/>
        <v>-310</v>
      </c>
      <c r="H16" s="502">
        <f t="shared" si="12"/>
        <v>20</v>
      </c>
      <c r="I16" s="176">
        <f t="shared" si="12"/>
        <v>-50</v>
      </c>
      <c r="J16" s="503">
        <f t="shared" si="12"/>
        <v>-20</v>
      </c>
      <c r="K16" s="500">
        <f t="shared" si="12"/>
        <v>240</v>
      </c>
      <c r="L16" s="176">
        <f t="shared" si="12"/>
        <v>-660</v>
      </c>
      <c r="M16" s="176">
        <f t="shared" si="12"/>
        <v>-420</v>
      </c>
      <c r="N16" s="79"/>
    </row>
    <row r="17" spans="1:14" s="71" customFormat="1" ht="11.15" customHeight="1" x14ac:dyDescent="0.25">
      <c r="A17" s="497" t="str">
        <f t="shared" si="0"/>
        <v>North Warwickshire</v>
      </c>
      <c r="B17" s="502">
        <f t="shared" ref="B17:M17" si="13">ROUND(B1981,-1)</f>
        <v>40</v>
      </c>
      <c r="C17" s="176">
        <f t="shared" si="13"/>
        <v>-90</v>
      </c>
      <c r="D17" s="503">
        <f t="shared" si="13"/>
        <v>-40</v>
      </c>
      <c r="E17" s="502">
        <f t="shared" si="13"/>
        <v>220</v>
      </c>
      <c r="F17" s="176">
        <f t="shared" si="13"/>
        <v>-410</v>
      </c>
      <c r="G17" s="503">
        <f t="shared" si="13"/>
        <v>-200</v>
      </c>
      <c r="H17" s="502">
        <f t="shared" si="13"/>
        <v>20</v>
      </c>
      <c r="I17" s="176">
        <f t="shared" si="13"/>
        <v>-60</v>
      </c>
      <c r="J17" s="503">
        <f t="shared" si="13"/>
        <v>-40</v>
      </c>
      <c r="K17" s="500">
        <f t="shared" si="13"/>
        <v>280</v>
      </c>
      <c r="L17" s="176">
        <f t="shared" si="13"/>
        <v>-560</v>
      </c>
      <c r="M17" s="176">
        <f t="shared" si="13"/>
        <v>-280</v>
      </c>
      <c r="N17" s="79"/>
    </row>
    <row r="18" spans="1:14" s="71" customFormat="1" ht="11.15" customHeight="1" x14ac:dyDescent="0.25">
      <c r="A18" s="497" t="str">
        <f t="shared" si="0"/>
        <v>Nuneaton and Bedworth</v>
      </c>
      <c r="B18" s="502">
        <f t="shared" ref="B18:M18" si="14">ROUND(B1982,-1)</f>
        <v>20</v>
      </c>
      <c r="C18" s="176">
        <f t="shared" si="14"/>
        <v>-40</v>
      </c>
      <c r="D18" s="503">
        <f t="shared" si="14"/>
        <v>-20</v>
      </c>
      <c r="E18" s="502">
        <f t="shared" si="14"/>
        <v>160</v>
      </c>
      <c r="F18" s="176">
        <f t="shared" si="14"/>
        <v>-200</v>
      </c>
      <c r="G18" s="503">
        <f t="shared" si="14"/>
        <v>-30</v>
      </c>
      <c r="H18" s="502">
        <f t="shared" si="14"/>
        <v>10</v>
      </c>
      <c r="I18" s="176">
        <f t="shared" si="14"/>
        <v>-10</v>
      </c>
      <c r="J18" s="503">
        <f t="shared" si="14"/>
        <v>0</v>
      </c>
      <c r="K18" s="500">
        <f t="shared" si="14"/>
        <v>190</v>
      </c>
      <c r="L18" s="176">
        <f t="shared" si="14"/>
        <v>-250</v>
      </c>
      <c r="M18" s="176">
        <f t="shared" si="14"/>
        <v>-50</v>
      </c>
      <c r="N18" s="79"/>
    </row>
    <row r="19" spans="1:14" s="71" customFormat="1" ht="11.15" customHeight="1" x14ac:dyDescent="0.25">
      <c r="A19" s="497" t="str">
        <f t="shared" si="0"/>
        <v>Rugby</v>
      </c>
      <c r="B19" s="502">
        <f t="shared" ref="B19:M19" si="15">ROUND(B1983,-1)</f>
        <v>20</v>
      </c>
      <c r="C19" s="176">
        <f t="shared" si="15"/>
        <v>-30</v>
      </c>
      <c r="D19" s="503">
        <f t="shared" si="15"/>
        <v>-10</v>
      </c>
      <c r="E19" s="502">
        <f t="shared" si="15"/>
        <v>120</v>
      </c>
      <c r="F19" s="176">
        <f t="shared" si="15"/>
        <v>-180</v>
      </c>
      <c r="G19" s="503">
        <f t="shared" si="15"/>
        <v>-60</v>
      </c>
      <c r="H19" s="502">
        <f t="shared" si="15"/>
        <v>0</v>
      </c>
      <c r="I19" s="176">
        <f t="shared" si="15"/>
        <v>-10</v>
      </c>
      <c r="J19" s="503">
        <f t="shared" si="15"/>
        <v>-10</v>
      </c>
      <c r="K19" s="500">
        <f t="shared" si="15"/>
        <v>140</v>
      </c>
      <c r="L19" s="176">
        <f t="shared" si="15"/>
        <v>-220</v>
      </c>
      <c r="M19" s="176">
        <f t="shared" si="15"/>
        <v>-80</v>
      </c>
      <c r="N19" s="79"/>
    </row>
    <row r="20" spans="1:14" s="71" customFormat="1" ht="11.15" customHeight="1" x14ac:dyDescent="0.25">
      <c r="A20" s="497" t="str">
        <f t="shared" si="0"/>
        <v>Stratford-on-Avon</v>
      </c>
      <c r="B20" s="502">
        <f t="shared" ref="B20:M20" si="16">ROUND(B1984,-1)</f>
        <v>20</v>
      </c>
      <c r="C20" s="176">
        <f t="shared" si="16"/>
        <v>-60</v>
      </c>
      <c r="D20" s="503">
        <f t="shared" si="16"/>
        <v>-50</v>
      </c>
      <c r="E20" s="502">
        <f t="shared" si="16"/>
        <v>170</v>
      </c>
      <c r="F20" s="176">
        <f t="shared" si="16"/>
        <v>-350</v>
      </c>
      <c r="G20" s="503">
        <f t="shared" si="16"/>
        <v>-180</v>
      </c>
      <c r="H20" s="502">
        <f t="shared" si="16"/>
        <v>20</v>
      </c>
      <c r="I20" s="176">
        <f t="shared" si="16"/>
        <v>-60</v>
      </c>
      <c r="J20" s="503">
        <f t="shared" si="16"/>
        <v>-40</v>
      </c>
      <c r="K20" s="500">
        <f t="shared" si="16"/>
        <v>200</v>
      </c>
      <c r="L20" s="176">
        <f t="shared" si="16"/>
        <v>-470</v>
      </c>
      <c r="M20" s="176">
        <f t="shared" si="16"/>
        <v>-270</v>
      </c>
      <c r="N20" s="79"/>
    </row>
    <row r="21" spans="1:14" s="71" customFormat="1" ht="11.15" customHeight="1" x14ac:dyDescent="0.25">
      <c r="A21" s="497" t="str">
        <f t="shared" ref="A21:A36" si="17">A1985</f>
        <v>Warwick</v>
      </c>
      <c r="B21" s="502">
        <f t="shared" ref="B21:M21" si="18">ROUND(B1985,-1)</f>
        <v>20</v>
      </c>
      <c r="C21" s="176">
        <f t="shared" si="18"/>
        <v>-50</v>
      </c>
      <c r="D21" s="503">
        <f t="shared" si="18"/>
        <v>-30</v>
      </c>
      <c r="E21" s="502">
        <f t="shared" si="18"/>
        <v>280</v>
      </c>
      <c r="F21" s="176">
        <f t="shared" si="18"/>
        <v>-380</v>
      </c>
      <c r="G21" s="503">
        <f t="shared" si="18"/>
        <v>-100</v>
      </c>
      <c r="H21" s="502">
        <f t="shared" si="18"/>
        <v>10</v>
      </c>
      <c r="I21" s="176">
        <f t="shared" si="18"/>
        <v>-10</v>
      </c>
      <c r="J21" s="503">
        <f t="shared" si="18"/>
        <v>0</v>
      </c>
      <c r="K21" s="500">
        <f t="shared" si="18"/>
        <v>310</v>
      </c>
      <c r="L21" s="176">
        <f t="shared" si="18"/>
        <v>-440</v>
      </c>
      <c r="M21" s="176">
        <f t="shared" si="18"/>
        <v>-130</v>
      </c>
      <c r="N21" s="79"/>
    </row>
    <row r="22" spans="1:14" s="71" customFormat="1" ht="11.15" customHeight="1" x14ac:dyDescent="0.25">
      <c r="A22" s="497" t="str">
        <f t="shared" si="17"/>
        <v>Bromsgrove</v>
      </c>
      <c r="B22" s="502">
        <f t="shared" ref="B22:M22" si="19">ROUND(B1986,-1)</f>
        <v>90</v>
      </c>
      <c r="C22" s="176">
        <f t="shared" si="19"/>
        <v>-430</v>
      </c>
      <c r="D22" s="503">
        <f t="shared" si="19"/>
        <v>-340</v>
      </c>
      <c r="E22" s="502">
        <f t="shared" si="19"/>
        <v>540</v>
      </c>
      <c r="F22" s="176">
        <f t="shared" si="19"/>
        <v>-1290</v>
      </c>
      <c r="G22" s="503">
        <f t="shared" si="19"/>
        <v>-750</v>
      </c>
      <c r="H22" s="502">
        <f t="shared" si="19"/>
        <v>70</v>
      </c>
      <c r="I22" s="176">
        <f t="shared" si="19"/>
        <v>-200</v>
      </c>
      <c r="J22" s="503">
        <f t="shared" si="19"/>
        <v>-130</v>
      </c>
      <c r="K22" s="500">
        <f t="shared" si="19"/>
        <v>700</v>
      </c>
      <c r="L22" s="176">
        <f t="shared" si="19"/>
        <v>-1920</v>
      </c>
      <c r="M22" s="176">
        <f t="shared" si="19"/>
        <v>-1220</v>
      </c>
      <c r="N22" s="79"/>
    </row>
    <row r="23" spans="1:14" s="71" customFormat="1" ht="11.15" customHeight="1" x14ac:dyDescent="0.25">
      <c r="A23" s="497" t="str">
        <f t="shared" si="17"/>
        <v>Malvern Hills</v>
      </c>
      <c r="B23" s="502">
        <f t="shared" ref="B23:M23" si="20">ROUND(B1987,-1)</f>
        <v>0</v>
      </c>
      <c r="C23" s="176">
        <f t="shared" si="20"/>
        <v>-20</v>
      </c>
      <c r="D23" s="503">
        <f t="shared" si="20"/>
        <v>-10</v>
      </c>
      <c r="E23" s="502">
        <f t="shared" si="20"/>
        <v>100</v>
      </c>
      <c r="F23" s="176">
        <f t="shared" si="20"/>
        <v>-160</v>
      </c>
      <c r="G23" s="503">
        <f t="shared" si="20"/>
        <v>-60</v>
      </c>
      <c r="H23" s="502">
        <f t="shared" si="20"/>
        <v>0</v>
      </c>
      <c r="I23" s="176">
        <f t="shared" si="20"/>
        <v>-30</v>
      </c>
      <c r="J23" s="503">
        <f t="shared" si="20"/>
        <v>-30</v>
      </c>
      <c r="K23" s="500">
        <f t="shared" si="20"/>
        <v>110</v>
      </c>
      <c r="L23" s="176">
        <f t="shared" si="20"/>
        <v>-210</v>
      </c>
      <c r="M23" s="176">
        <f t="shared" si="20"/>
        <v>-100</v>
      </c>
      <c r="N23" s="79"/>
    </row>
    <row r="24" spans="1:14" s="71" customFormat="1" ht="11.15" customHeight="1" x14ac:dyDescent="0.25">
      <c r="A24" s="497" t="str">
        <f t="shared" si="17"/>
        <v>Redditch</v>
      </c>
      <c r="B24" s="502">
        <f t="shared" ref="B24:M24" si="21">ROUND(B1988,-1)</f>
        <v>40</v>
      </c>
      <c r="C24" s="176">
        <f t="shared" si="21"/>
        <v>-100</v>
      </c>
      <c r="D24" s="503">
        <f t="shared" si="21"/>
        <v>-60</v>
      </c>
      <c r="E24" s="502">
        <f t="shared" si="21"/>
        <v>250</v>
      </c>
      <c r="F24" s="176">
        <f t="shared" si="21"/>
        <v>-410</v>
      </c>
      <c r="G24" s="503">
        <f t="shared" si="21"/>
        <v>-160</v>
      </c>
      <c r="H24" s="502">
        <f t="shared" si="21"/>
        <v>20</v>
      </c>
      <c r="I24" s="176">
        <f t="shared" si="21"/>
        <v>-30</v>
      </c>
      <c r="J24" s="503">
        <f t="shared" si="21"/>
        <v>-10</v>
      </c>
      <c r="K24" s="500">
        <f t="shared" si="21"/>
        <v>310</v>
      </c>
      <c r="L24" s="176">
        <f t="shared" si="21"/>
        <v>-540</v>
      </c>
      <c r="M24" s="176">
        <f t="shared" si="21"/>
        <v>-230</v>
      </c>
      <c r="N24" s="79"/>
    </row>
    <row r="25" spans="1:14" s="71" customFormat="1" ht="11.15" customHeight="1" x14ac:dyDescent="0.25">
      <c r="A25" s="497" t="str">
        <f t="shared" si="17"/>
        <v>Worcester</v>
      </c>
      <c r="B25" s="502">
        <f t="shared" ref="B25:M25" si="22">ROUND(B1989,-1)</f>
        <v>10</v>
      </c>
      <c r="C25" s="176">
        <f t="shared" si="22"/>
        <v>-30</v>
      </c>
      <c r="D25" s="503">
        <f t="shared" si="22"/>
        <v>-20</v>
      </c>
      <c r="E25" s="502">
        <f t="shared" si="22"/>
        <v>300</v>
      </c>
      <c r="F25" s="176">
        <f t="shared" si="22"/>
        <v>-320</v>
      </c>
      <c r="G25" s="503">
        <f t="shared" si="22"/>
        <v>-10</v>
      </c>
      <c r="H25" s="502">
        <f t="shared" si="22"/>
        <v>0</v>
      </c>
      <c r="I25" s="176">
        <f t="shared" si="22"/>
        <v>-10</v>
      </c>
      <c r="J25" s="503">
        <f t="shared" si="22"/>
        <v>-10</v>
      </c>
      <c r="K25" s="500">
        <f t="shared" si="22"/>
        <v>320</v>
      </c>
      <c r="L25" s="176">
        <f t="shared" si="22"/>
        <v>-350</v>
      </c>
      <c r="M25" s="176">
        <f t="shared" si="22"/>
        <v>-40</v>
      </c>
      <c r="N25" s="79"/>
    </row>
    <row r="26" spans="1:14" s="71" customFormat="1" ht="11.15" customHeight="1" x14ac:dyDescent="0.25">
      <c r="A26" s="497" t="str">
        <f t="shared" si="17"/>
        <v>Wychavon</v>
      </c>
      <c r="B26" s="502">
        <f t="shared" ref="B26:M26" si="23">ROUND(B1990,-1)</f>
        <v>10</v>
      </c>
      <c r="C26" s="176">
        <f t="shared" si="23"/>
        <v>-60</v>
      </c>
      <c r="D26" s="503">
        <f t="shared" si="23"/>
        <v>-50</v>
      </c>
      <c r="E26" s="502">
        <f t="shared" si="23"/>
        <v>140</v>
      </c>
      <c r="F26" s="176">
        <f t="shared" si="23"/>
        <v>-340</v>
      </c>
      <c r="G26" s="503">
        <f t="shared" si="23"/>
        <v>-190</v>
      </c>
      <c r="H26" s="502">
        <f t="shared" si="23"/>
        <v>0</v>
      </c>
      <c r="I26" s="176">
        <f t="shared" si="23"/>
        <v>-40</v>
      </c>
      <c r="J26" s="503">
        <f t="shared" si="23"/>
        <v>-40</v>
      </c>
      <c r="K26" s="500">
        <f t="shared" si="23"/>
        <v>160</v>
      </c>
      <c r="L26" s="176">
        <f t="shared" si="23"/>
        <v>-440</v>
      </c>
      <c r="M26" s="176">
        <f t="shared" si="23"/>
        <v>-280</v>
      </c>
      <c r="N26" s="79"/>
    </row>
    <row r="27" spans="1:14" s="71" customFormat="1" ht="11.15" customHeight="1" x14ac:dyDescent="0.25">
      <c r="A27" s="497" t="str">
        <f t="shared" si="17"/>
        <v>Wyre Forest</v>
      </c>
      <c r="B27" s="502">
        <f t="shared" ref="B27:M27" si="24">ROUND(B1991,-1)</f>
        <v>20</v>
      </c>
      <c r="C27" s="176">
        <f t="shared" si="24"/>
        <v>-70</v>
      </c>
      <c r="D27" s="503">
        <f t="shared" si="24"/>
        <v>-40</v>
      </c>
      <c r="E27" s="502">
        <f t="shared" si="24"/>
        <v>150</v>
      </c>
      <c r="F27" s="176">
        <f t="shared" si="24"/>
        <v>-270</v>
      </c>
      <c r="G27" s="503">
        <f t="shared" si="24"/>
        <v>-120</v>
      </c>
      <c r="H27" s="502">
        <f t="shared" si="24"/>
        <v>20</v>
      </c>
      <c r="I27" s="176">
        <f t="shared" si="24"/>
        <v>-40</v>
      </c>
      <c r="J27" s="503">
        <f t="shared" si="24"/>
        <v>-20</v>
      </c>
      <c r="K27" s="500">
        <f t="shared" si="24"/>
        <v>190</v>
      </c>
      <c r="L27" s="176">
        <f t="shared" si="24"/>
        <v>-370</v>
      </c>
      <c r="M27" s="176">
        <f t="shared" si="24"/>
        <v>-180</v>
      </c>
      <c r="N27" s="79"/>
    </row>
    <row r="28" spans="1:14" s="71" customFormat="1" ht="11.15" customHeight="1" x14ac:dyDescent="0.25">
      <c r="A28" s="497" t="str">
        <f t="shared" si="17"/>
        <v>Coventry</v>
      </c>
      <c r="B28" s="502">
        <f t="shared" ref="B28:M28" si="25">ROUND(B1992,-1)</f>
        <v>110</v>
      </c>
      <c r="C28" s="176">
        <f t="shared" si="25"/>
        <v>-100</v>
      </c>
      <c r="D28" s="503">
        <f t="shared" si="25"/>
        <v>10</v>
      </c>
      <c r="E28" s="502">
        <f t="shared" si="25"/>
        <v>1110</v>
      </c>
      <c r="F28" s="176">
        <f t="shared" si="25"/>
        <v>-990</v>
      </c>
      <c r="G28" s="503">
        <f t="shared" si="25"/>
        <v>120</v>
      </c>
      <c r="H28" s="502">
        <f t="shared" si="25"/>
        <v>20</v>
      </c>
      <c r="I28" s="176">
        <f t="shared" si="25"/>
        <v>-10</v>
      </c>
      <c r="J28" s="503">
        <f t="shared" si="25"/>
        <v>0</v>
      </c>
      <c r="K28" s="500">
        <f t="shared" si="25"/>
        <v>1240</v>
      </c>
      <c r="L28" s="176">
        <f t="shared" si="25"/>
        <v>-1100</v>
      </c>
      <c r="M28" s="176">
        <f t="shared" si="25"/>
        <v>140</v>
      </c>
      <c r="N28" s="79"/>
    </row>
    <row r="29" spans="1:14" s="71" customFormat="1" ht="11.15" customHeight="1" x14ac:dyDescent="0.25">
      <c r="A29" s="497" t="str">
        <f t="shared" si="17"/>
        <v>Dudley</v>
      </c>
      <c r="B29" s="502">
        <f t="shared" ref="B29:M29" si="26">ROUND(B1993,-1)</f>
        <v>110</v>
      </c>
      <c r="C29" s="176">
        <f t="shared" si="26"/>
        <v>-300</v>
      </c>
      <c r="D29" s="503">
        <f t="shared" si="26"/>
        <v>-190</v>
      </c>
      <c r="E29" s="502">
        <f t="shared" si="26"/>
        <v>810</v>
      </c>
      <c r="F29" s="176">
        <f t="shared" si="26"/>
        <v>-1370</v>
      </c>
      <c r="G29" s="503">
        <f t="shared" si="26"/>
        <v>-550</v>
      </c>
      <c r="H29" s="502">
        <f t="shared" si="26"/>
        <v>50</v>
      </c>
      <c r="I29" s="176">
        <f t="shared" si="26"/>
        <v>-80</v>
      </c>
      <c r="J29" s="503">
        <f t="shared" si="26"/>
        <v>-30</v>
      </c>
      <c r="K29" s="500">
        <f t="shared" si="26"/>
        <v>980</v>
      </c>
      <c r="L29" s="176">
        <f t="shared" si="26"/>
        <v>-1740</v>
      </c>
      <c r="M29" s="176">
        <f t="shared" si="26"/>
        <v>-760</v>
      </c>
      <c r="N29" s="79"/>
    </row>
    <row r="30" spans="1:14" s="71" customFormat="1" ht="11.15" customHeight="1" x14ac:dyDescent="0.25">
      <c r="A30" s="497" t="str">
        <f t="shared" si="17"/>
        <v>Sandwell</v>
      </c>
      <c r="B30" s="502">
        <f t="shared" ref="B30:M30" si="27">ROUND(B1994,-1)</f>
        <v>690</v>
      </c>
      <c r="C30" s="176">
        <f t="shared" si="27"/>
        <v>-1160</v>
      </c>
      <c r="D30" s="503">
        <f t="shared" si="27"/>
        <v>-470</v>
      </c>
      <c r="E30" s="502">
        <f t="shared" si="27"/>
        <v>2670</v>
      </c>
      <c r="F30" s="176">
        <f t="shared" si="27"/>
        <v>-3780</v>
      </c>
      <c r="G30" s="503">
        <f t="shared" si="27"/>
        <v>-1110</v>
      </c>
      <c r="H30" s="502">
        <f t="shared" si="27"/>
        <v>190</v>
      </c>
      <c r="I30" s="176">
        <f t="shared" si="27"/>
        <v>-210</v>
      </c>
      <c r="J30" s="503">
        <f t="shared" si="27"/>
        <v>-20</v>
      </c>
      <c r="K30" s="500">
        <f t="shared" si="27"/>
        <v>3550</v>
      </c>
      <c r="L30" s="176">
        <f t="shared" si="27"/>
        <v>-5150</v>
      </c>
      <c r="M30" s="176">
        <f t="shared" si="27"/>
        <v>-1600</v>
      </c>
      <c r="N30" s="79"/>
    </row>
    <row r="31" spans="1:14" s="71" customFormat="1" ht="11.15" customHeight="1" x14ac:dyDescent="0.25">
      <c r="A31" s="497" t="str">
        <f t="shared" si="17"/>
        <v>Solihull</v>
      </c>
      <c r="B31" s="502">
        <f t="shared" ref="B31:M31" si="28">ROUND(B1995,-1)</f>
        <v>440</v>
      </c>
      <c r="C31" s="176">
        <f t="shared" si="28"/>
        <v>-1120</v>
      </c>
      <c r="D31" s="503">
        <f t="shared" si="28"/>
        <v>-680</v>
      </c>
      <c r="E31" s="502">
        <f t="shared" si="28"/>
        <v>1900</v>
      </c>
      <c r="F31" s="176">
        <f t="shared" si="28"/>
        <v>-3250</v>
      </c>
      <c r="G31" s="503">
        <f t="shared" si="28"/>
        <v>-1350</v>
      </c>
      <c r="H31" s="502">
        <f t="shared" si="28"/>
        <v>220</v>
      </c>
      <c r="I31" s="176">
        <f t="shared" si="28"/>
        <v>-340</v>
      </c>
      <c r="J31" s="503">
        <f t="shared" si="28"/>
        <v>-120</v>
      </c>
      <c r="K31" s="500">
        <f t="shared" si="28"/>
        <v>2550</v>
      </c>
      <c r="L31" s="176">
        <f t="shared" si="28"/>
        <v>-4710</v>
      </c>
      <c r="M31" s="176">
        <f t="shared" si="28"/>
        <v>-2160</v>
      </c>
      <c r="N31" s="79"/>
    </row>
    <row r="32" spans="1:14" s="71" customFormat="1" ht="11.15" customHeight="1" x14ac:dyDescent="0.25">
      <c r="A32" s="497" t="str">
        <f t="shared" si="17"/>
        <v>Walsall</v>
      </c>
      <c r="B32" s="502">
        <f t="shared" ref="B32:M32" si="29">ROUND(B1996,-1)</f>
        <v>320</v>
      </c>
      <c r="C32" s="176">
        <f t="shared" si="29"/>
        <v>-690</v>
      </c>
      <c r="D32" s="503">
        <f t="shared" si="29"/>
        <v>-370</v>
      </c>
      <c r="E32" s="502">
        <f t="shared" si="29"/>
        <v>1220</v>
      </c>
      <c r="F32" s="176">
        <f t="shared" si="29"/>
        <v>-2120</v>
      </c>
      <c r="G32" s="503">
        <f t="shared" si="29"/>
        <v>-900</v>
      </c>
      <c r="H32" s="502">
        <f t="shared" si="29"/>
        <v>110</v>
      </c>
      <c r="I32" s="176">
        <f t="shared" si="29"/>
        <v>-130</v>
      </c>
      <c r="J32" s="503">
        <f t="shared" si="29"/>
        <v>-20</v>
      </c>
      <c r="K32" s="500">
        <f t="shared" si="29"/>
        <v>1640</v>
      </c>
      <c r="L32" s="176">
        <f t="shared" si="29"/>
        <v>-2930</v>
      </c>
      <c r="M32" s="176">
        <f t="shared" si="29"/>
        <v>-1290</v>
      </c>
      <c r="N32" s="79"/>
    </row>
    <row r="33" spans="1:14" s="71" customFormat="1" ht="11.15" customHeight="1" x14ac:dyDescent="0.25">
      <c r="A33" s="497" t="str">
        <f t="shared" si="17"/>
        <v>Wolverhampton</v>
      </c>
      <c r="B33" s="502">
        <f t="shared" ref="B33:M33" si="30">ROUND(B1997,-1)</f>
        <v>120</v>
      </c>
      <c r="C33" s="176">
        <f t="shared" si="30"/>
        <v>-190</v>
      </c>
      <c r="D33" s="503">
        <f t="shared" si="30"/>
        <v>-70</v>
      </c>
      <c r="E33" s="502">
        <f t="shared" si="30"/>
        <v>830</v>
      </c>
      <c r="F33" s="176">
        <f t="shared" si="30"/>
        <v>-980</v>
      </c>
      <c r="G33" s="503">
        <f t="shared" si="30"/>
        <v>-150</v>
      </c>
      <c r="H33" s="502">
        <f t="shared" si="30"/>
        <v>20</v>
      </c>
      <c r="I33" s="176">
        <f t="shared" si="30"/>
        <v>-30</v>
      </c>
      <c r="J33" s="503">
        <f t="shared" si="30"/>
        <v>-20</v>
      </c>
      <c r="K33" s="500">
        <f t="shared" si="30"/>
        <v>960</v>
      </c>
      <c r="L33" s="176">
        <f t="shared" si="30"/>
        <v>-1200</v>
      </c>
      <c r="M33" s="176">
        <f t="shared" si="30"/>
        <v>-240</v>
      </c>
      <c r="N33" s="79"/>
    </row>
    <row r="34" spans="1:14" s="71" customFormat="1" ht="11.15" customHeight="1" x14ac:dyDescent="0.25">
      <c r="A34" s="497" t="str">
        <f t="shared" si="17"/>
        <v>East</v>
      </c>
      <c r="B34" s="502">
        <f t="shared" ref="B34:M34" si="31">ROUND(B1998,-1)</f>
        <v>180</v>
      </c>
      <c r="C34" s="176">
        <f t="shared" si="31"/>
        <v>-220</v>
      </c>
      <c r="D34" s="503">
        <f t="shared" si="31"/>
        <v>-40</v>
      </c>
      <c r="E34" s="502">
        <f t="shared" si="31"/>
        <v>2500</v>
      </c>
      <c r="F34" s="176">
        <f t="shared" si="31"/>
        <v>-2610</v>
      </c>
      <c r="G34" s="503">
        <f t="shared" si="31"/>
        <v>-120</v>
      </c>
      <c r="H34" s="502">
        <f t="shared" si="31"/>
        <v>40</v>
      </c>
      <c r="I34" s="176">
        <f t="shared" si="31"/>
        <v>-50</v>
      </c>
      <c r="J34" s="503">
        <f t="shared" si="31"/>
        <v>0</v>
      </c>
      <c r="K34" s="500">
        <f t="shared" si="31"/>
        <v>2720</v>
      </c>
      <c r="L34" s="176">
        <f t="shared" si="31"/>
        <v>-2880</v>
      </c>
      <c r="M34" s="176">
        <f t="shared" si="31"/>
        <v>-160</v>
      </c>
      <c r="N34" s="79"/>
    </row>
    <row r="35" spans="1:14" s="71" customFormat="1" ht="11.15" customHeight="1" x14ac:dyDescent="0.25">
      <c r="A35" s="497" t="str">
        <f t="shared" si="17"/>
        <v>East Midlands</v>
      </c>
      <c r="B35" s="502">
        <f t="shared" ref="B35:M35" si="32">ROUND(B1999,-1)</f>
        <v>330</v>
      </c>
      <c r="C35" s="176">
        <f t="shared" si="32"/>
        <v>-400</v>
      </c>
      <c r="D35" s="503">
        <f t="shared" si="32"/>
        <v>-70</v>
      </c>
      <c r="E35" s="502">
        <f t="shared" si="32"/>
        <v>4770</v>
      </c>
      <c r="F35" s="176">
        <f t="shared" si="32"/>
        <v>-4800</v>
      </c>
      <c r="G35" s="503">
        <f t="shared" si="32"/>
        <v>-30</v>
      </c>
      <c r="H35" s="502">
        <f t="shared" si="32"/>
        <v>70</v>
      </c>
      <c r="I35" s="176">
        <f t="shared" si="32"/>
        <v>-110</v>
      </c>
      <c r="J35" s="503">
        <f t="shared" si="32"/>
        <v>-40</v>
      </c>
      <c r="K35" s="500">
        <f t="shared" si="32"/>
        <v>5170</v>
      </c>
      <c r="L35" s="176">
        <f t="shared" si="32"/>
        <v>-5310</v>
      </c>
      <c r="M35" s="176">
        <f t="shared" si="32"/>
        <v>-140</v>
      </c>
      <c r="N35" s="79"/>
    </row>
    <row r="36" spans="1:14" s="71" customFormat="1" ht="11.15" customHeight="1" x14ac:dyDescent="0.25">
      <c r="A36" s="497" t="str">
        <f t="shared" si="17"/>
        <v>London</v>
      </c>
      <c r="B36" s="502">
        <f t="shared" ref="B36:M36" si="33">ROUND(B2000,-1)</f>
        <v>750</v>
      </c>
      <c r="C36" s="176">
        <f t="shared" si="33"/>
        <v>-490</v>
      </c>
      <c r="D36" s="503">
        <f t="shared" si="33"/>
        <v>260</v>
      </c>
      <c r="E36" s="502">
        <f t="shared" si="33"/>
        <v>5690</v>
      </c>
      <c r="F36" s="176">
        <f t="shared" si="33"/>
        <v>-6370</v>
      </c>
      <c r="G36" s="503">
        <f t="shared" si="33"/>
        <v>-690</v>
      </c>
      <c r="H36" s="502">
        <f t="shared" si="33"/>
        <v>80</v>
      </c>
      <c r="I36" s="176">
        <f t="shared" si="33"/>
        <v>-70</v>
      </c>
      <c r="J36" s="503">
        <f t="shared" si="33"/>
        <v>10</v>
      </c>
      <c r="K36" s="500">
        <f t="shared" si="33"/>
        <v>6520</v>
      </c>
      <c r="L36" s="176">
        <f t="shared" si="33"/>
        <v>-6930</v>
      </c>
      <c r="M36" s="176">
        <f t="shared" si="33"/>
        <v>-410</v>
      </c>
      <c r="N36" s="79"/>
    </row>
    <row r="37" spans="1:14" s="71" customFormat="1" ht="11.15" customHeight="1" x14ac:dyDescent="0.25">
      <c r="A37" s="497" t="str">
        <f t="shared" ref="A37:A45" si="34">A2001</f>
        <v>North East</v>
      </c>
      <c r="B37" s="502">
        <f t="shared" ref="B37:M37" si="35">ROUND(B2001,-1)</f>
        <v>90</v>
      </c>
      <c r="C37" s="176">
        <f t="shared" si="35"/>
        <v>-90</v>
      </c>
      <c r="D37" s="503">
        <f t="shared" si="35"/>
        <v>0</v>
      </c>
      <c r="E37" s="502">
        <f t="shared" si="35"/>
        <v>580</v>
      </c>
      <c r="F37" s="176">
        <f t="shared" si="35"/>
        <v>-500</v>
      </c>
      <c r="G37" s="503">
        <f t="shared" si="35"/>
        <v>80</v>
      </c>
      <c r="H37" s="502">
        <f t="shared" si="35"/>
        <v>0</v>
      </c>
      <c r="I37" s="176">
        <f t="shared" si="35"/>
        <v>-10</v>
      </c>
      <c r="J37" s="503">
        <f t="shared" si="35"/>
        <v>-10</v>
      </c>
      <c r="K37" s="500">
        <f t="shared" si="35"/>
        <v>670</v>
      </c>
      <c r="L37" s="176">
        <f t="shared" si="35"/>
        <v>-610</v>
      </c>
      <c r="M37" s="176">
        <f t="shared" si="35"/>
        <v>60</v>
      </c>
      <c r="N37" s="79"/>
    </row>
    <row r="38" spans="1:14" s="71" customFormat="1" ht="11.15" customHeight="1" x14ac:dyDescent="0.25">
      <c r="A38" s="497" t="str">
        <f t="shared" si="34"/>
        <v>North West</v>
      </c>
      <c r="B38" s="502">
        <f t="shared" ref="B38:M38" si="36">ROUND(B2002,-1)</f>
        <v>300</v>
      </c>
      <c r="C38" s="176">
        <f t="shared" si="36"/>
        <v>-380</v>
      </c>
      <c r="D38" s="503">
        <f t="shared" si="36"/>
        <v>-80</v>
      </c>
      <c r="E38" s="502">
        <f t="shared" si="36"/>
        <v>2980</v>
      </c>
      <c r="F38" s="176">
        <f t="shared" si="36"/>
        <v>-3060</v>
      </c>
      <c r="G38" s="503">
        <f t="shared" si="36"/>
        <v>-70</v>
      </c>
      <c r="H38" s="502">
        <f t="shared" si="36"/>
        <v>40</v>
      </c>
      <c r="I38" s="176">
        <f t="shared" si="36"/>
        <v>-70</v>
      </c>
      <c r="J38" s="503">
        <f t="shared" si="36"/>
        <v>-30</v>
      </c>
      <c r="K38" s="500">
        <f t="shared" si="36"/>
        <v>3320</v>
      </c>
      <c r="L38" s="176">
        <f t="shared" si="36"/>
        <v>-3510</v>
      </c>
      <c r="M38" s="176">
        <f t="shared" si="36"/>
        <v>-180</v>
      </c>
      <c r="N38" s="79"/>
    </row>
    <row r="39" spans="1:14" s="71" customFormat="1" ht="11.15" customHeight="1" x14ac:dyDescent="0.25">
      <c r="A39" s="497" t="str">
        <f t="shared" si="34"/>
        <v>South East</v>
      </c>
      <c r="B39" s="502">
        <f t="shared" ref="B39:M39" si="37">ROUND(B2003,-1)</f>
        <v>260</v>
      </c>
      <c r="C39" s="176">
        <f t="shared" si="37"/>
        <v>-330</v>
      </c>
      <c r="D39" s="503">
        <f t="shared" si="37"/>
        <v>-70</v>
      </c>
      <c r="E39" s="502">
        <f t="shared" si="37"/>
        <v>3900</v>
      </c>
      <c r="F39" s="176">
        <f t="shared" si="37"/>
        <v>-4040</v>
      </c>
      <c r="G39" s="503">
        <f t="shared" si="37"/>
        <v>-140</v>
      </c>
      <c r="H39" s="502">
        <f t="shared" si="37"/>
        <v>70</v>
      </c>
      <c r="I39" s="176">
        <f t="shared" si="37"/>
        <v>-100</v>
      </c>
      <c r="J39" s="503">
        <f t="shared" si="37"/>
        <v>-30</v>
      </c>
      <c r="K39" s="500">
        <f t="shared" si="37"/>
        <v>4230</v>
      </c>
      <c r="L39" s="176">
        <f t="shared" si="37"/>
        <v>-4470</v>
      </c>
      <c r="M39" s="176">
        <f t="shared" si="37"/>
        <v>-240</v>
      </c>
      <c r="N39" s="79"/>
    </row>
    <row r="40" spans="1:14" s="71" customFormat="1" ht="11.15" customHeight="1" x14ac:dyDescent="0.25">
      <c r="A40" s="497" t="str">
        <f t="shared" si="34"/>
        <v>South West</v>
      </c>
      <c r="B40" s="502">
        <f t="shared" ref="B40:M40" si="38">ROUND(B2004,-1)</f>
        <v>170</v>
      </c>
      <c r="C40" s="176">
        <f t="shared" si="38"/>
        <v>-330</v>
      </c>
      <c r="D40" s="503">
        <f t="shared" si="38"/>
        <v>-160</v>
      </c>
      <c r="E40" s="502">
        <f t="shared" si="38"/>
        <v>2400</v>
      </c>
      <c r="F40" s="176">
        <f t="shared" si="38"/>
        <v>-2950</v>
      </c>
      <c r="G40" s="503">
        <f t="shared" si="38"/>
        <v>-550</v>
      </c>
      <c r="H40" s="502">
        <f t="shared" si="38"/>
        <v>50</v>
      </c>
      <c r="I40" s="176">
        <f t="shared" si="38"/>
        <v>-170</v>
      </c>
      <c r="J40" s="503">
        <f t="shared" si="38"/>
        <v>-120</v>
      </c>
      <c r="K40" s="500">
        <f t="shared" si="38"/>
        <v>2620</v>
      </c>
      <c r="L40" s="176">
        <f t="shared" si="38"/>
        <v>-3450</v>
      </c>
      <c r="M40" s="176">
        <f t="shared" si="38"/>
        <v>-830</v>
      </c>
      <c r="N40" s="79"/>
    </row>
    <row r="41" spans="1:14" s="71" customFormat="1" ht="11.15" customHeight="1" x14ac:dyDescent="0.25">
      <c r="A41" s="497" t="str">
        <f t="shared" si="34"/>
        <v>Wales</v>
      </c>
      <c r="B41" s="502">
        <f t="shared" ref="B41:M41" si="39">ROUND(B2005,-1)</f>
        <v>140</v>
      </c>
      <c r="C41" s="176">
        <f t="shared" si="39"/>
        <v>-160</v>
      </c>
      <c r="D41" s="503">
        <f t="shared" si="39"/>
        <v>-30</v>
      </c>
      <c r="E41" s="502">
        <f t="shared" si="39"/>
        <v>1110</v>
      </c>
      <c r="F41" s="176">
        <f t="shared" si="39"/>
        <v>-1500</v>
      </c>
      <c r="G41" s="503">
        <f t="shared" si="39"/>
        <v>-390</v>
      </c>
      <c r="H41" s="502">
        <f t="shared" si="39"/>
        <v>40</v>
      </c>
      <c r="I41" s="176">
        <f t="shared" si="39"/>
        <v>-60</v>
      </c>
      <c r="J41" s="503">
        <f t="shared" si="39"/>
        <v>-30</v>
      </c>
      <c r="K41" s="500">
        <f t="shared" si="39"/>
        <v>1280</v>
      </c>
      <c r="L41" s="176">
        <f t="shared" si="39"/>
        <v>-1720</v>
      </c>
      <c r="M41" s="176">
        <f t="shared" si="39"/>
        <v>-440</v>
      </c>
      <c r="N41" s="79"/>
    </row>
    <row r="42" spans="1:14" s="71" customFormat="1" ht="11.15" customHeight="1" x14ac:dyDescent="0.25">
      <c r="A42" s="497" t="str">
        <f t="shared" si="34"/>
        <v>Yorkshire and The Humber</v>
      </c>
      <c r="B42" s="502">
        <f t="shared" ref="B42:M42" si="40">ROUND(B2006,-1)</f>
        <v>280</v>
      </c>
      <c r="C42" s="176">
        <f t="shared" si="40"/>
        <v>-260</v>
      </c>
      <c r="D42" s="503">
        <f t="shared" si="40"/>
        <v>20</v>
      </c>
      <c r="E42" s="502">
        <f t="shared" si="40"/>
        <v>2240</v>
      </c>
      <c r="F42" s="176">
        <f t="shared" si="40"/>
        <v>-2200</v>
      </c>
      <c r="G42" s="503">
        <f t="shared" si="40"/>
        <v>40</v>
      </c>
      <c r="H42" s="502">
        <f t="shared" si="40"/>
        <v>40</v>
      </c>
      <c r="I42" s="176">
        <f t="shared" si="40"/>
        <v>-60</v>
      </c>
      <c r="J42" s="503">
        <f t="shared" si="40"/>
        <v>-30</v>
      </c>
      <c r="K42" s="500">
        <f t="shared" si="40"/>
        <v>2550</v>
      </c>
      <c r="L42" s="176">
        <f t="shared" si="40"/>
        <v>-2530</v>
      </c>
      <c r="M42" s="176">
        <f t="shared" si="40"/>
        <v>30</v>
      </c>
      <c r="N42" s="79"/>
    </row>
    <row r="43" spans="1:14" s="71" customFormat="1" ht="11.15" customHeight="1" x14ac:dyDescent="0.25">
      <c r="A43" s="497" t="str">
        <f t="shared" si="34"/>
        <v>Northern Ireland</v>
      </c>
      <c r="B43" s="502">
        <f t="shared" ref="B43:M43" si="41">ROUND(B2007,-1)</f>
        <v>30</v>
      </c>
      <c r="C43" s="176">
        <f t="shared" si="41"/>
        <v>-20</v>
      </c>
      <c r="D43" s="503">
        <f t="shared" si="41"/>
        <v>0</v>
      </c>
      <c r="E43" s="502">
        <f t="shared" si="41"/>
        <v>140</v>
      </c>
      <c r="F43" s="176">
        <f t="shared" si="41"/>
        <v>-100</v>
      </c>
      <c r="G43" s="503">
        <f t="shared" si="41"/>
        <v>40</v>
      </c>
      <c r="H43" s="502">
        <f t="shared" si="41"/>
        <v>0</v>
      </c>
      <c r="I43" s="176">
        <f t="shared" si="41"/>
        <v>-10</v>
      </c>
      <c r="J43" s="503">
        <f t="shared" si="41"/>
        <v>-10</v>
      </c>
      <c r="K43" s="500">
        <f t="shared" si="41"/>
        <v>160</v>
      </c>
      <c r="L43" s="176">
        <f t="shared" si="41"/>
        <v>-130</v>
      </c>
      <c r="M43" s="176">
        <f t="shared" si="41"/>
        <v>30</v>
      </c>
      <c r="N43" s="79"/>
    </row>
    <row r="44" spans="1:14" s="71" customFormat="1" ht="11.15" customHeight="1" x14ac:dyDescent="0.25">
      <c r="A44" s="498" t="str">
        <f t="shared" si="34"/>
        <v>Scotland</v>
      </c>
      <c r="B44" s="504">
        <f t="shared" ref="B44:M44" si="42">ROUND(B2008,-1)</f>
        <v>50</v>
      </c>
      <c r="C44" s="177">
        <f t="shared" si="42"/>
        <v>-70</v>
      </c>
      <c r="D44" s="505">
        <f t="shared" si="42"/>
        <v>-20</v>
      </c>
      <c r="E44" s="504">
        <f t="shared" si="42"/>
        <v>370</v>
      </c>
      <c r="F44" s="177">
        <f t="shared" si="42"/>
        <v>-490</v>
      </c>
      <c r="G44" s="505">
        <f t="shared" si="42"/>
        <v>-120</v>
      </c>
      <c r="H44" s="504">
        <f t="shared" si="42"/>
        <v>10</v>
      </c>
      <c r="I44" s="177">
        <f t="shared" si="42"/>
        <v>-20</v>
      </c>
      <c r="J44" s="505">
        <f t="shared" si="42"/>
        <v>-10</v>
      </c>
      <c r="K44" s="501">
        <f t="shared" si="42"/>
        <v>430</v>
      </c>
      <c r="L44" s="177">
        <f t="shared" si="42"/>
        <v>-580</v>
      </c>
      <c r="M44" s="177">
        <f t="shared" si="42"/>
        <v>-150</v>
      </c>
      <c r="N44" s="79"/>
    </row>
    <row r="45" spans="1:14" s="71" customFormat="1" ht="11.15" customHeight="1" thickBot="1" x14ac:dyDescent="0.3">
      <c r="A45" s="506" t="str">
        <f t="shared" si="34"/>
        <v>Total</v>
      </c>
      <c r="B45" s="507">
        <f t="shared" ref="B45:M45" si="43">ROUND(B2009,-1)</f>
        <v>4860</v>
      </c>
      <c r="C45" s="508">
        <f t="shared" si="43"/>
        <v>-8050</v>
      </c>
      <c r="D45" s="509">
        <f t="shared" si="43"/>
        <v>-3200</v>
      </c>
      <c r="E45" s="507">
        <f t="shared" si="43"/>
        <v>39900</v>
      </c>
      <c r="F45" s="508">
        <f t="shared" si="43"/>
        <v>-49050</v>
      </c>
      <c r="G45" s="509">
        <f t="shared" si="43"/>
        <v>-9150</v>
      </c>
      <c r="H45" s="507">
        <f t="shared" si="43"/>
        <v>1360</v>
      </c>
      <c r="I45" s="508">
        <f t="shared" si="43"/>
        <v>-2370</v>
      </c>
      <c r="J45" s="509">
        <f t="shared" si="43"/>
        <v>-1000</v>
      </c>
      <c r="K45" s="510">
        <f t="shared" si="43"/>
        <v>46110</v>
      </c>
      <c r="L45" s="508">
        <f t="shared" si="43"/>
        <v>-59470</v>
      </c>
      <c r="M45" s="509">
        <f t="shared" si="43"/>
        <v>-13360</v>
      </c>
      <c r="N45" s="79"/>
    </row>
    <row r="46" spans="1:14" s="71" customFormat="1" ht="11.15" customHeight="1" thickTop="1" x14ac:dyDescent="0.25">
      <c r="N46" s="79"/>
    </row>
    <row r="47" spans="1:14" s="71" customFormat="1" ht="11.15" customHeight="1" x14ac:dyDescent="0.25">
      <c r="A47" s="71" t="s">
        <v>566</v>
      </c>
      <c r="B47" s="79"/>
      <c r="C47" s="79"/>
      <c r="D47" s="79"/>
      <c r="E47" s="79"/>
      <c r="F47" s="79"/>
      <c r="G47" s="79"/>
      <c r="H47" s="79"/>
      <c r="I47" s="79"/>
      <c r="J47" s="79"/>
      <c r="K47" s="79"/>
      <c r="L47" s="79"/>
      <c r="M47" s="94" t="s">
        <v>101</v>
      </c>
      <c r="N47" s="79"/>
    </row>
    <row r="48" spans="1:14" s="71" customFormat="1" ht="11.15" customHeight="1" x14ac:dyDescent="0.25">
      <c r="A48" s="71" t="s">
        <v>2</v>
      </c>
      <c r="B48" s="79"/>
      <c r="C48" s="79"/>
      <c r="D48" s="79"/>
      <c r="E48" s="79"/>
      <c r="F48" s="79"/>
      <c r="G48" s="79"/>
      <c r="H48" s="79"/>
      <c r="I48" s="79"/>
      <c r="J48" s="79"/>
      <c r="K48" s="79"/>
      <c r="L48" s="79"/>
      <c r="M48" s="94" t="s">
        <v>104</v>
      </c>
      <c r="N48" s="79"/>
    </row>
    <row r="49" spans="1:26" s="71" customFormat="1" ht="11.15" customHeight="1" x14ac:dyDescent="0.25">
      <c r="B49" s="79"/>
      <c r="C49" s="79"/>
      <c r="D49" s="79"/>
      <c r="E49" s="79"/>
      <c r="F49" s="79"/>
      <c r="G49" s="79"/>
      <c r="H49" s="79"/>
      <c r="I49" s="79"/>
      <c r="J49" s="79"/>
      <c r="K49" s="79"/>
      <c r="L49" s="79"/>
      <c r="M49" s="94" t="s">
        <v>102</v>
      </c>
      <c r="N49" s="79"/>
    </row>
    <row r="50" spans="1:26" s="71" customFormat="1" ht="13" x14ac:dyDescent="0.25">
      <c r="A50" s="429"/>
      <c r="B50" s="179"/>
      <c r="C50" s="179"/>
      <c r="D50" s="179"/>
      <c r="E50" s="179"/>
      <c r="F50" s="179"/>
      <c r="G50" s="179"/>
      <c r="H50" s="179"/>
      <c r="I50" s="179"/>
      <c r="J50" s="179"/>
      <c r="K50" s="179"/>
      <c r="L50" s="179"/>
      <c r="M50" s="179"/>
      <c r="N50" s="179"/>
    </row>
    <row r="51" spans="1:26" ht="13" customHeight="1" x14ac:dyDescent="0.35">
      <c r="A51" s="179"/>
      <c r="B51" s="179"/>
      <c r="C51" s="179"/>
      <c r="D51" s="179"/>
      <c r="E51" s="179"/>
      <c r="F51" s="179"/>
      <c r="G51" s="179"/>
      <c r="H51" s="179"/>
      <c r="I51" s="179"/>
      <c r="J51" s="179"/>
      <c r="K51" s="179"/>
      <c r="L51" s="179"/>
      <c r="M51" s="179"/>
      <c r="N51" s="179"/>
    </row>
    <row r="52" spans="1:26" ht="13" customHeight="1" x14ac:dyDescent="0.35">
      <c r="A52" s="179"/>
      <c r="B52" s="179"/>
      <c r="C52" s="179"/>
      <c r="D52" s="179"/>
      <c r="E52" s="179"/>
      <c r="F52" s="179"/>
      <c r="G52" s="179"/>
      <c r="H52" s="179"/>
      <c r="I52" s="179"/>
      <c r="J52" s="179"/>
      <c r="K52" s="179"/>
      <c r="L52" s="179"/>
      <c r="M52" s="179"/>
      <c r="N52" s="179"/>
    </row>
    <row r="53" spans="1:26" ht="13" customHeight="1" x14ac:dyDescent="0.35">
      <c r="A53" s="179"/>
      <c r="B53" s="179"/>
      <c r="C53" s="179"/>
      <c r="D53" s="179"/>
      <c r="E53" s="179"/>
      <c r="F53" s="179"/>
      <c r="G53" s="179"/>
      <c r="H53" s="179"/>
      <c r="I53" s="179"/>
      <c r="J53" s="179"/>
      <c r="K53" s="179"/>
      <c r="L53" s="179"/>
      <c r="M53" s="179"/>
      <c r="N53" s="179"/>
    </row>
    <row r="54" spans="1:26" ht="13" customHeight="1" x14ac:dyDescent="0.35">
      <c r="A54" s="179"/>
      <c r="B54" s="179"/>
      <c r="C54" s="179"/>
      <c r="D54" s="179"/>
      <c r="E54" s="179"/>
      <c r="F54" s="179"/>
      <c r="G54" s="179"/>
      <c r="H54" s="179"/>
      <c r="I54" s="179"/>
      <c r="J54" s="179"/>
      <c r="K54" s="179"/>
      <c r="L54" s="179"/>
      <c r="M54" s="179"/>
      <c r="N54" s="171"/>
    </row>
    <row r="55" spans="1:26" ht="13" customHeight="1" x14ac:dyDescent="0.35">
      <c r="A55" s="171"/>
      <c r="B55" s="171"/>
      <c r="C55" s="171"/>
      <c r="D55" s="171"/>
      <c r="E55" s="171"/>
      <c r="F55" s="171"/>
      <c r="G55" s="171"/>
      <c r="H55" s="171"/>
      <c r="I55" s="171"/>
      <c r="J55" s="171"/>
      <c r="K55" s="171"/>
      <c r="L55" s="171"/>
      <c r="M55" s="171"/>
      <c r="N55" s="171"/>
      <c r="O55" s="97"/>
    </row>
    <row r="56" spans="1:26" ht="13" customHeight="1" x14ac:dyDescent="0.35">
      <c r="A56" s="171"/>
      <c r="B56" s="171"/>
      <c r="C56" s="171"/>
      <c r="D56" s="171"/>
      <c r="E56" s="171"/>
      <c r="F56" s="171"/>
      <c r="G56" s="171"/>
      <c r="H56" s="171"/>
      <c r="I56" s="171"/>
      <c r="J56" s="171"/>
      <c r="K56" s="171"/>
      <c r="L56" s="171"/>
      <c r="M56" s="171"/>
      <c r="N56" s="171"/>
      <c r="O56" s="97"/>
    </row>
    <row r="57" spans="1:26" ht="13" customHeight="1" x14ac:dyDescent="0.35">
      <c r="A57" s="171"/>
      <c r="B57" s="171"/>
      <c r="C57" s="171"/>
      <c r="D57" s="171"/>
      <c r="E57" s="171"/>
      <c r="F57" s="171"/>
      <c r="G57" s="171"/>
      <c r="H57" s="171"/>
      <c r="I57" s="171"/>
      <c r="J57" s="171"/>
      <c r="K57" s="171"/>
      <c r="L57" s="171"/>
      <c r="M57" s="171"/>
      <c r="N57" s="171"/>
      <c r="O57" s="97"/>
    </row>
    <row r="58" spans="1:26" ht="13" customHeight="1" x14ac:dyDescent="0.35">
      <c r="A58" s="171"/>
      <c r="B58" s="171"/>
      <c r="C58" s="171"/>
      <c r="D58" s="171"/>
      <c r="E58" s="171"/>
      <c r="F58" s="171"/>
      <c r="G58" s="171"/>
      <c r="H58" s="171"/>
      <c r="I58" s="171"/>
      <c r="J58" s="171"/>
      <c r="K58" s="171"/>
      <c r="L58" s="171"/>
      <c r="M58" s="171"/>
      <c r="N58" s="171"/>
      <c r="O58" s="97"/>
    </row>
    <row r="59" spans="1:26" ht="13" customHeight="1" x14ac:dyDescent="0.35">
      <c r="A59" s="169"/>
      <c r="B59" s="103"/>
      <c r="C59" s="103"/>
      <c r="D59" s="103"/>
      <c r="E59" s="103"/>
      <c r="F59" s="103"/>
      <c r="G59" s="103"/>
      <c r="H59" s="103"/>
      <c r="I59" s="103"/>
      <c r="J59" s="103"/>
      <c r="K59" s="103"/>
      <c r="L59" s="103"/>
      <c r="M59" s="103"/>
      <c r="N59" s="105"/>
      <c r="O59" s="97"/>
    </row>
    <row r="60" spans="1:26" ht="13" customHeight="1" x14ac:dyDescent="0.35">
      <c r="A60" s="119"/>
      <c r="B60" s="103"/>
      <c r="C60" s="103"/>
      <c r="D60" s="103"/>
      <c r="E60" s="103"/>
      <c r="F60" s="103"/>
      <c r="G60" s="103"/>
      <c r="H60" s="103"/>
      <c r="I60" s="103"/>
      <c r="J60" s="103"/>
      <c r="K60" s="103"/>
      <c r="L60" s="103"/>
      <c r="M60" s="103"/>
      <c r="N60" s="105"/>
      <c r="O60" s="97"/>
    </row>
    <row r="61" spans="1:26" ht="13" customHeight="1" x14ac:dyDescent="0.35">
      <c r="A61" s="120"/>
      <c r="B61" s="103"/>
      <c r="C61" s="103"/>
      <c r="D61" s="103"/>
      <c r="E61" s="103"/>
      <c r="F61" s="103"/>
      <c r="G61" s="103"/>
      <c r="H61" s="103"/>
      <c r="I61" s="103"/>
      <c r="J61" s="103"/>
      <c r="K61" s="103"/>
      <c r="L61" s="103"/>
      <c r="M61" s="103"/>
      <c r="N61" s="105"/>
      <c r="O61" s="97"/>
    </row>
    <row r="62" spans="1:26" ht="13" customHeight="1" x14ac:dyDescent="0.35">
      <c r="A62" s="120"/>
      <c r="B62" s="103"/>
      <c r="C62" s="103"/>
      <c r="D62" s="103"/>
      <c r="E62" s="103"/>
      <c r="F62" s="103"/>
      <c r="G62" s="103"/>
      <c r="H62" s="103"/>
      <c r="I62" s="103"/>
      <c r="J62" s="103"/>
      <c r="K62" s="103"/>
      <c r="L62" s="103"/>
      <c r="M62" s="103"/>
      <c r="N62" s="105"/>
    </row>
    <row r="63" spans="1:26" ht="13" customHeight="1" x14ac:dyDescent="0.35">
      <c r="A63" s="120"/>
      <c r="B63" s="103"/>
      <c r="C63" s="103"/>
      <c r="D63" s="103"/>
      <c r="E63" s="103"/>
      <c r="F63" s="103"/>
      <c r="G63" s="103"/>
      <c r="H63" s="103"/>
      <c r="I63" s="103"/>
      <c r="J63" s="103"/>
      <c r="K63" s="103"/>
      <c r="L63" s="103"/>
      <c r="M63" s="103"/>
      <c r="N63" s="105"/>
      <c r="O63" s="97"/>
    </row>
    <row r="64" spans="1:26" ht="15.5" x14ac:dyDescent="0.35">
      <c r="B64" s="103"/>
      <c r="C64" s="103"/>
      <c r="D64" s="103"/>
      <c r="E64" s="103"/>
      <c r="F64" s="103"/>
      <c r="G64" s="103"/>
      <c r="H64" s="103"/>
      <c r="I64" s="103"/>
      <c r="J64" s="103"/>
      <c r="K64" s="103"/>
      <c r="L64" s="103"/>
      <c r="M64" s="103"/>
      <c r="N64" s="105"/>
      <c r="O64" s="99" t="str">
        <f>A1</f>
        <v>2020 Internal Migration flows - Birmingham</v>
      </c>
      <c r="Z64" s="99" t="str">
        <f>A1</f>
        <v>2020 Internal Migration flows - Birmingham</v>
      </c>
    </row>
    <row r="65" spans="1:15" x14ac:dyDescent="0.35">
      <c r="A65" s="169"/>
      <c r="N65" s="79"/>
      <c r="O65" s="97"/>
    </row>
    <row r="66" spans="1:15" x14ac:dyDescent="0.35">
      <c r="N66" s="79"/>
      <c r="O66" s="97"/>
    </row>
    <row r="67" spans="1:15" x14ac:dyDescent="0.35">
      <c r="N67" s="79"/>
      <c r="O67" s="97"/>
    </row>
    <row r="68" spans="1:15" x14ac:dyDescent="0.35">
      <c r="N68" s="79"/>
      <c r="O68" s="97"/>
    </row>
    <row r="69" spans="1:15" x14ac:dyDescent="0.35">
      <c r="N69" s="79"/>
      <c r="O69" s="97"/>
    </row>
    <row r="70" spans="1:15" x14ac:dyDescent="0.35">
      <c r="N70" s="79"/>
      <c r="O70" s="97"/>
    </row>
    <row r="71" spans="1:15" x14ac:dyDescent="0.35">
      <c r="N71" s="79"/>
      <c r="O71" s="97"/>
    </row>
    <row r="72" spans="1:15" x14ac:dyDescent="0.35">
      <c r="N72" s="79"/>
      <c r="O72" s="97"/>
    </row>
    <row r="73" spans="1:15" x14ac:dyDescent="0.35">
      <c r="N73" s="79"/>
      <c r="O73" s="97"/>
    </row>
    <row r="74" spans="1:15" x14ac:dyDescent="0.35">
      <c r="N74" s="79"/>
      <c r="O74" s="97"/>
    </row>
    <row r="75" spans="1:15" x14ac:dyDescent="0.35">
      <c r="N75" s="79"/>
      <c r="O75" s="97"/>
    </row>
    <row r="76" spans="1:15" x14ac:dyDescent="0.35">
      <c r="N76" s="79"/>
      <c r="O76" s="97"/>
    </row>
    <row r="77" spans="1:15" x14ac:dyDescent="0.35">
      <c r="N77" s="79"/>
      <c r="O77" s="97"/>
    </row>
    <row r="78" spans="1:15" x14ac:dyDescent="0.35">
      <c r="N78" s="79"/>
      <c r="O78" s="97"/>
    </row>
    <row r="79" spans="1:15" x14ac:dyDescent="0.35">
      <c r="N79" s="79"/>
      <c r="O79" s="97"/>
    </row>
    <row r="80" spans="1:15" x14ac:dyDescent="0.35">
      <c r="N80" s="79"/>
      <c r="O80" s="97"/>
    </row>
    <row r="81" spans="1:15" x14ac:dyDescent="0.35">
      <c r="N81" s="79"/>
      <c r="O81" s="97"/>
    </row>
    <row r="82" spans="1:15" x14ac:dyDescent="0.35">
      <c r="N82" s="79"/>
      <c r="O82" s="97"/>
    </row>
    <row r="83" spans="1:15" x14ac:dyDescent="0.35">
      <c r="N83" s="79"/>
      <c r="O83" s="97"/>
    </row>
    <row r="84" spans="1:15" x14ac:dyDescent="0.35">
      <c r="N84" s="79"/>
      <c r="O84" s="97"/>
    </row>
    <row r="85" spans="1:15" x14ac:dyDescent="0.35">
      <c r="N85" s="79"/>
      <c r="O85" s="97"/>
    </row>
    <row r="86" spans="1:15" x14ac:dyDescent="0.35">
      <c r="N86" s="79"/>
      <c r="O86" s="97"/>
    </row>
    <row r="87" spans="1:15" x14ac:dyDescent="0.35">
      <c r="N87" s="79"/>
      <c r="O87" s="97"/>
    </row>
    <row r="88" spans="1:15" x14ac:dyDescent="0.35">
      <c r="N88" s="79"/>
      <c r="O88" s="97"/>
    </row>
    <row r="89" spans="1:15" x14ac:dyDescent="0.35">
      <c r="N89" s="79"/>
      <c r="O89" s="97"/>
    </row>
    <row r="90" spans="1:15" x14ac:dyDescent="0.35">
      <c r="N90" s="79"/>
      <c r="O90" s="97"/>
    </row>
    <row r="91" spans="1:15" x14ac:dyDescent="0.35">
      <c r="N91" s="79"/>
      <c r="O91" s="97"/>
    </row>
    <row r="92" spans="1:15" x14ac:dyDescent="0.35">
      <c r="N92" s="79"/>
      <c r="O92" s="97"/>
    </row>
    <row r="93" spans="1:15" x14ac:dyDescent="0.35">
      <c r="N93" s="79"/>
      <c r="O93" s="97"/>
    </row>
    <row r="94" spans="1:15" x14ac:dyDescent="0.35">
      <c r="N94" s="79"/>
      <c r="O94" s="97"/>
    </row>
    <row r="95" spans="1:15" x14ac:dyDescent="0.35">
      <c r="A95" s="71"/>
      <c r="B95" s="71"/>
      <c r="C95" s="71"/>
      <c r="D95" s="71"/>
      <c r="E95" s="71"/>
    </row>
    <row r="96" spans="1:15" x14ac:dyDescent="0.35">
      <c r="A96" s="71"/>
      <c r="B96" s="79"/>
      <c r="C96" s="79"/>
      <c r="D96" s="79"/>
      <c r="E96" s="71"/>
    </row>
    <row r="1966" spans="1:26" ht="15" thickBot="1" x14ac:dyDescent="0.4"/>
    <row r="1967" spans="1:26" x14ac:dyDescent="0.35">
      <c r="A1967" s="89" t="s">
        <v>4</v>
      </c>
      <c r="B1967" s="452" t="s">
        <v>5</v>
      </c>
      <c r="C1967" s="453"/>
      <c r="D1967" s="454"/>
      <c r="E1967" s="452" t="s">
        <v>6</v>
      </c>
      <c r="F1967" s="453"/>
      <c r="G1967" s="454"/>
      <c r="H1967" s="452" t="s">
        <v>7</v>
      </c>
      <c r="I1967" s="453"/>
      <c r="J1967" s="454"/>
      <c r="K1967" s="452" t="s">
        <v>8</v>
      </c>
      <c r="L1967" s="453"/>
      <c r="M1967" s="454"/>
      <c r="S1967" s="114"/>
    </row>
    <row r="1968" spans="1:26" ht="15" thickBot="1" x14ac:dyDescent="0.4">
      <c r="A1968" s="90"/>
      <c r="B1968" s="38" t="s">
        <v>9</v>
      </c>
      <c r="C1968" s="45" t="s">
        <v>10</v>
      </c>
      <c r="D1968" s="39" t="s">
        <v>11</v>
      </c>
      <c r="E1968" s="38" t="s">
        <v>9</v>
      </c>
      <c r="F1968" s="45" t="s">
        <v>10</v>
      </c>
      <c r="G1968" s="39" t="s">
        <v>11</v>
      </c>
      <c r="H1968" s="38" t="s">
        <v>103</v>
      </c>
      <c r="I1968" s="45" t="s">
        <v>568</v>
      </c>
      <c r="J1968" s="39" t="s">
        <v>567</v>
      </c>
      <c r="K1968" s="38" t="s">
        <v>9</v>
      </c>
      <c r="L1968" s="45" t="s">
        <v>10</v>
      </c>
      <c r="M1968" s="39" t="s">
        <v>11</v>
      </c>
      <c r="O1968" s="87"/>
      <c r="P1968" s="425"/>
      <c r="Q1968" s="425"/>
      <c r="R1968" s="425"/>
      <c r="S1968" s="425"/>
      <c r="T1968" s="87"/>
      <c r="U1968" s="87"/>
      <c r="V1968" s="87"/>
      <c r="W1968" s="87"/>
      <c r="X1968" s="87"/>
      <c r="Y1968" s="87"/>
      <c r="Z1968" s="33"/>
    </row>
    <row r="1969" spans="1:26" x14ac:dyDescent="0.35">
      <c r="A1969" s="71" t="s">
        <v>13</v>
      </c>
      <c r="B1969" s="71">
        <v>6.6366999999999994</v>
      </c>
      <c r="C1969" s="102">
        <v>-28.299200000000003</v>
      </c>
      <c r="D1969" s="71">
        <v>-21.662500000000001</v>
      </c>
      <c r="E1969" s="71">
        <v>126.00430000000001</v>
      </c>
      <c r="F1969" s="102">
        <v>-175.21720000000002</v>
      </c>
      <c r="G1969" s="71">
        <v>-49.212900000000005</v>
      </c>
      <c r="H1969" s="71">
        <v>3.9085999999999999</v>
      </c>
      <c r="I1969" s="102">
        <v>-13.210300000000002</v>
      </c>
      <c r="J1969" s="71">
        <v>-9.3017000000000021</v>
      </c>
      <c r="K1969" s="71">
        <v>136.54960000000003</v>
      </c>
      <c r="L1969" s="102">
        <v>-216.72670000000002</v>
      </c>
      <c r="M1969" s="71">
        <v>-80.177099999999996</v>
      </c>
      <c r="O1969" s="33"/>
      <c r="P1969" s="425"/>
      <c r="Q1969" s="425"/>
      <c r="R1969" s="425"/>
      <c r="S1969" s="425"/>
      <c r="T1969" s="33"/>
      <c r="U1969" s="33"/>
      <c r="V1969" s="33"/>
      <c r="W1969" s="33"/>
      <c r="X1969" s="33"/>
      <c r="Y1969" s="33"/>
      <c r="Z1969" s="33"/>
    </row>
    <row r="1970" spans="1:26" x14ac:dyDescent="0.35">
      <c r="A1970" s="71" t="s">
        <v>14</v>
      </c>
      <c r="B1970" s="71">
        <v>25.395799999999998</v>
      </c>
      <c r="C1970" s="102">
        <v>-87.143000000000001</v>
      </c>
      <c r="D1970" s="71">
        <v>-61.747200000000007</v>
      </c>
      <c r="E1970" s="71">
        <v>233.27379999999991</v>
      </c>
      <c r="F1970" s="102">
        <v>-347.85239999999999</v>
      </c>
      <c r="G1970" s="71">
        <v>-114.57860000000008</v>
      </c>
      <c r="H1970" s="71">
        <v>12.324699999999998</v>
      </c>
      <c r="I1970" s="102">
        <v>-25.7881</v>
      </c>
      <c r="J1970" s="71">
        <v>-13.463400000000002</v>
      </c>
      <c r="K1970" s="71">
        <v>270.9942999999999</v>
      </c>
      <c r="L1970" s="102">
        <v>-460.7835</v>
      </c>
      <c r="M1970" s="71">
        <v>-189.78920000000011</v>
      </c>
      <c r="O1970" s="33"/>
      <c r="P1970" s="425"/>
      <c r="Q1970" s="425"/>
      <c r="R1970" s="425"/>
      <c r="S1970" s="425"/>
      <c r="T1970" s="33"/>
      <c r="U1970" s="33"/>
      <c r="V1970" s="33"/>
      <c r="W1970" s="33"/>
      <c r="X1970" s="33"/>
      <c r="Y1970" s="33"/>
      <c r="Z1970" s="33"/>
    </row>
    <row r="1971" spans="1:26" x14ac:dyDescent="0.35">
      <c r="A1971" s="71" t="s">
        <v>15</v>
      </c>
      <c r="B1971" s="71">
        <v>42.716100000000012</v>
      </c>
      <c r="C1971" s="102">
        <v>-43.083799999999997</v>
      </c>
      <c r="D1971" s="71">
        <v>-0.36769999999998504</v>
      </c>
      <c r="E1971" s="71">
        <v>323.96030000000019</v>
      </c>
      <c r="F1971" s="102">
        <v>-266.75009999999997</v>
      </c>
      <c r="G1971" s="71">
        <v>57.210200000000214</v>
      </c>
      <c r="H1971" s="71">
        <v>6.4422999999999995</v>
      </c>
      <c r="I1971" s="102">
        <v>-1.2761</v>
      </c>
      <c r="J1971" s="71">
        <v>5.1661999999999999</v>
      </c>
      <c r="K1971" s="71">
        <v>373.11870000000016</v>
      </c>
      <c r="L1971" s="102">
        <v>-311.10999999999996</v>
      </c>
      <c r="M1971" s="71">
        <v>62.008700000000204</v>
      </c>
      <c r="O1971" s="33"/>
      <c r="P1971" s="425"/>
      <c r="Q1971" s="425"/>
      <c r="R1971" s="425"/>
      <c r="S1971" s="425"/>
      <c r="T1971" s="33"/>
      <c r="U1971" s="33"/>
      <c r="V1971" s="33"/>
      <c r="W1971" s="33"/>
      <c r="X1971" s="33"/>
      <c r="Y1971" s="33"/>
      <c r="Z1971" s="33"/>
    </row>
    <row r="1972" spans="1:26" x14ac:dyDescent="0.35">
      <c r="A1972" s="71" t="s">
        <v>16</v>
      </c>
      <c r="B1972" s="71">
        <v>6.6463000000000001</v>
      </c>
      <c r="C1972" s="102">
        <v>-60.984499999999997</v>
      </c>
      <c r="D1972" s="71">
        <v>-54.338200000000001</v>
      </c>
      <c r="E1972" s="71">
        <v>262.15400000000005</v>
      </c>
      <c r="F1972" s="102">
        <v>-405.82509999999985</v>
      </c>
      <c r="G1972" s="71">
        <v>-143.6710999999998</v>
      </c>
      <c r="H1972" s="71">
        <v>9.5840000000000014</v>
      </c>
      <c r="I1972" s="102">
        <v>-40.969800000000006</v>
      </c>
      <c r="J1972" s="71">
        <v>-31.385800000000003</v>
      </c>
      <c r="K1972" s="71">
        <v>278.38430000000005</v>
      </c>
      <c r="L1972" s="102">
        <v>-507.77939999999984</v>
      </c>
      <c r="M1972" s="71">
        <v>-229.39509999999979</v>
      </c>
      <c r="O1972" s="33"/>
      <c r="P1972" s="425"/>
      <c r="Q1972" s="425"/>
      <c r="R1972" s="425"/>
      <c r="S1972" s="425"/>
      <c r="T1972" s="33"/>
      <c r="U1972" s="33"/>
      <c r="V1972" s="33"/>
      <c r="W1972" s="33"/>
      <c r="X1972" s="33"/>
      <c r="Y1972" s="33"/>
      <c r="Z1972" s="33"/>
    </row>
    <row r="1973" spans="1:26" x14ac:dyDescent="0.35">
      <c r="A1973" s="71" t="s">
        <v>17</v>
      </c>
      <c r="B1973" s="71">
        <v>19.706</v>
      </c>
      <c r="C1973" s="102">
        <v>-55.683100000000003</v>
      </c>
      <c r="D1973" s="71">
        <v>-35.977100000000007</v>
      </c>
      <c r="E1973" s="71">
        <v>145.25870000000006</v>
      </c>
      <c r="F1973" s="102">
        <v>-238.29950000000011</v>
      </c>
      <c r="G1973" s="71">
        <v>-93.040800000000047</v>
      </c>
      <c r="H1973" s="71">
        <v>8.0407000000000011</v>
      </c>
      <c r="I1973" s="102">
        <v>-10.454499999999999</v>
      </c>
      <c r="J1973" s="71">
        <v>-2.4137999999999984</v>
      </c>
      <c r="K1973" s="71">
        <v>173.00540000000007</v>
      </c>
      <c r="L1973" s="102">
        <v>-304.4371000000001</v>
      </c>
      <c r="M1973" s="71">
        <v>-131.43170000000003</v>
      </c>
      <c r="O1973" s="33"/>
      <c r="P1973" s="425"/>
      <c r="Q1973" s="425"/>
      <c r="R1973" s="425"/>
      <c r="S1973" s="425"/>
      <c r="T1973" s="33"/>
      <c r="U1973" s="33"/>
      <c r="V1973" s="33"/>
      <c r="W1973" s="33"/>
      <c r="X1973" s="33"/>
      <c r="Y1973" s="33"/>
      <c r="Z1973" s="33"/>
    </row>
    <row r="1974" spans="1:26" x14ac:dyDescent="0.35">
      <c r="A1974" s="71" t="s">
        <v>18</v>
      </c>
      <c r="B1974" s="71">
        <v>3.8243999999999998</v>
      </c>
      <c r="C1974" s="102">
        <v>-63.863500000000002</v>
      </c>
      <c r="D1974" s="71">
        <v>-60.039100000000005</v>
      </c>
      <c r="E1974" s="71">
        <v>113.09609999999999</v>
      </c>
      <c r="F1974" s="102">
        <v>-245.59399999999997</v>
      </c>
      <c r="G1974" s="71">
        <v>-132.49789999999996</v>
      </c>
      <c r="H1974" s="71">
        <v>3.6725000000000003</v>
      </c>
      <c r="I1974" s="102">
        <v>-10.2165</v>
      </c>
      <c r="J1974" s="71">
        <v>-6.5439999999999996</v>
      </c>
      <c r="K1974" s="71">
        <v>120.59299999999999</v>
      </c>
      <c r="L1974" s="102">
        <v>-319.67399999999998</v>
      </c>
      <c r="M1974" s="71">
        <v>-199.08099999999999</v>
      </c>
      <c r="O1974" s="33"/>
      <c r="P1974" s="425"/>
      <c r="Q1974" s="425"/>
      <c r="R1974" s="425"/>
      <c r="S1974" s="425"/>
      <c r="T1974" s="33"/>
      <c r="U1974" s="33"/>
      <c r="V1974" s="33"/>
      <c r="W1974" s="33"/>
      <c r="X1974" s="33"/>
      <c r="Y1974" s="33"/>
      <c r="Z1974" s="33"/>
    </row>
    <row r="1975" spans="1:26" x14ac:dyDescent="0.35">
      <c r="A1975" s="71" t="s">
        <v>19</v>
      </c>
      <c r="B1975" s="71">
        <v>27.809199999999997</v>
      </c>
      <c r="C1975" s="102">
        <v>-202.78989999999999</v>
      </c>
      <c r="D1975" s="71">
        <v>-174.98069999999998</v>
      </c>
      <c r="E1975" s="71">
        <v>303.70150000000007</v>
      </c>
      <c r="F1975" s="102">
        <v>-799.89740000000029</v>
      </c>
      <c r="G1975" s="71">
        <v>-496.19590000000022</v>
      </c>
      <c r="H1975" s="71">
        <v>55.593600000000002</v>
      </c>
      <c r="I1975" s="102">
        <v>-141.0179</v>
      </c>
      <c r="J1975" s="71">
        <v>-85.424299999999988</v>
      </c>
      <c r="K1975" s="71">
        <v>387.10430000000002</v>
      </c>
      <c r="L1975" s="102">
        <v>-1143.7052000000003</v>
      </c>
      <c r="M1975" s="71">
        <v>-756.60090000000037</v>
      </c>
      <c r="O1975" s="33"/>
      <c r="P1975" s="425"/>
      <c r="Q1975" s="425"/>
      <c r="R1975" s="425"/>
      <c r="S1975" s="425"/>
      <c r="T1975" s="33"/>
      <c r="U1975" s="33"/>
      <c r="V1975" s="33"/>
      <c r="W1975" s="33"/>
      <c r="X1975" s="33"/>
      <c r="Y1975" s="33"/>
      <c r="Z1975" s="33"/>
    </row>
    <row r="1976" spans="1:26" x14ac:dyDescent="0.35">
      <c r="A1976" s="71" t="s">
        <v>20</v>
      </c>
      <c r="B1976" s="71">
        <v>5.1482000000000001</v>
      </c>
      <c r="C1976" s="102">
        <v>-11.778499999999999</v>
      </c>
      <c r="D1976" s="71">
        <v>-6.6302999999999992</v>
      </c>
      <c r="E1976" s="71">
        <v>179.52630000000005</v>
      </c>
      <c r="F1976" s="102">
        <v>-193.667</v>
      </c>
      <c r="G1976" s="71">
        <v>-14.140699999999953</v>
      </c>
      <c r="H1976" s="71">
        <v>2.7957999999999998</v>
      </c>
      <c r="I1976" s="102">
        <v>-1.2682</v>
      </c>
      <c r="J1976" s="71">
        <v>1.5275999999999998</v>
      </c>
      <c r="K1976" s="71">
        <v>187.47030000000007</v>
      </c>
      <c r="L1976" s="102">
        <v>-206.71370000000002</v>
      </c>
      <c r="M1976" s="71">
        <v>-19.243399999999951</v>
      </c>
      <c r="O1976" s="33"/>
      <c r="P1976" s="425"/>
      <c r="Q1976" s="425"/>
      <c r="R1976" s="425"/>
      <c r="S1976" s="425"/>
      <c r="T1976" s="33"/>
      <c r="U1976" s="33"/>
      <c r="V1976" s="33"/>
      <c r="W1976" s="33"/>
      <c r="X1976" s="33"/>
      <c r="Y1976" s="33"/>
      <c r="Z1976" s="33"/>
    </row>
    <row r="1977" spans="1:26" x14ac:dyDescent="0.35">
      <c r="A1977" s="71" t="s">
        <v>21</v>
      </c>
      <c r="B1977" s="71">
        <v>6.3893000000000004</v>
      </c>
      <c r="C1977" s="102">
        <v>-44.451700000000002</v>
      </c>
      <c r="D1977" s="71">
        <v>-38.062400000000004</v>
      </c>
      <c r="E1977" s="71">
        <v>140.1464</v>
      </c>
      <c r="F1977" s="102">
        <v>-228.95610000000002</v>
      </c>
      <c r="G1977" s="71">
        <v>-88.809700000000021</v>
      </c>
      <c r="H1977" s="71">
        <v>13.100099999999999</v>
      </c>
      <c r="I1977" s="102">
        <v>-21.611799999999995</v>
      </c>
      <c r="J1977" s="71">
        <v>-8.5116999999999958</v>
      </c>
      <c r="K1977" s="71">
        <v>159.63579999999999</v>
      </c>
      <c r="L1977" s="102">
        <v>-295.01960000000003</v>
      </c>
      <c r="M1977" s="71">
        <v>-135.38380000000004</v>
      </c>
      <c r="O1977" s="33"/>
      <c r="P1977" s="425"/>
      <c r="Q1977" s="425"/>
      <c r="R1977" s="425"/>
      <c r="S1977" s="425"/>
      <c r="T1977" s="33"/>
      <c r="U1977" s="33"/>
      <c r="V1977" s="33"/>
      <c r="W1977" s="33"/>
      <c r="X1977" s="33"/>
      <c r="Y1977" s="33"/>
      <c r="Z1977" s="33"/>
    </row>
    <row r="1978" spans="1:26" x14ac:dyDescent="0.35">
      <c r="A1978" s="71" t="s">
        <v>22</v>
      </c>
      <c r="B1978" s="71">
        <v>23.679199999999998</v>
      </c>
      <c r="C1978" s="102">
        <v>-36.800300000000007</v>
      </c>
      <c r="D1978" s="71">
        <v>-13.121100000000009</v>
      </c>
      <c r="E1978" s="71">
        <v>187.52200000000005</v>
      </c>
      <c r="F1978" s="102">
        <v>-200.71300000000002</v>
      </c>
      <c r="G1978" s="71">
        <v>-13.190999999999974</v>
      </c>
      <c r="H1978" s="71">
        <v>7.8159999999999998</v>
      </c>
      <c r="I1978" s="102">
        <v>-13.008500000000002</v>
      </c>
      <c r="J1978" s="71">
        <v>-5.1925000000000017</v>
      </c>
      <c r="K1978" s="71">
        <v>219.01720000000006</v>
      </c>
      <c r="L1978" s="102">
        <v>-250.52180000000001</v>
      </c>
      <c r="M1978" s="71">
        <v>-31.504599999999954</v>
      </c>
      <c r="O1978" s="33"/>
      <c r="P1978" s="425"/>
      <c r="Q1978" s="425"/>
      <c r="R1978" s="425"/>
      <c r="S1978" s="425"/>
      <c r="T1978" s="33"/>
      <c r="U1978" s="33"/>
      <c r="V1978" s="33"/>
      <c r="W1978" s="33"/>
      <c r="X1978" s="33"/>
      <c r="Y1978" s="33"/>
      <c r="Z1978" s="33"/>
    </row>
    <row r="1979" spans="1:26" x14ac:dyDescent="0.35">
      <c r="A1979" s="71" t="s">
        <v>23</v>
      </c>
      <c r="B1979" s="71">
        <v>2.6215999999999999</v>
      </c>
      <c r="C1979" s="102">
        <v>-12.9146</v>
      </c>
      <c r="D1979" s="71">
        <v>-10.292999999999999</v>
      </c>
      <c r="E1979" s="71">
        <v>43.011800000000001</v>
      </c>
      <c r="F1979" s="102">
        <v>-46.978300000000004</v>
      </c>
      <c r="G1979" s="71">
        <v>-3.9665000000000035</v>
      </c>
      <c r="H1979" s="71">
        <v>1.3236000000000001</v>
      </c>
      <c r="I1979" s="102">
        <v>-3.9450000000000003</v>
      </c>
      <c r="J1979" s="71">
        <v>-2.6214000000000004</v>
      </c>
      <c r="K1979" s="71">
        <v>46.957000000000001</v>
      </c>
      <c r="L1979" s="102">
        <v>-63.837900000000005</v>
      </c>
      <c r="M1979" s="71">
        <v>-16.880900000000004</v>
      </c>
      <c r="O1979" s="33"/>
      <c r="P1979" s="425"/>
      <c r="Q1979" s="425"/>
      <c r="R1979" s="425"/>
      <c r="S1979" s="425"/>
      <c r="T1979" s="33"/>
      <c r="U1979" s="33"/>
      <c r="V1979" s="33"/>
      <c r="W1979" s="33"/>
      <c r="X1979" s="33"/>
      <c r="Y1979" s="33"/>
      <c r="Z1979" s="33"/>
    </row>
    <row r="1980" spans="1:26" x14ac:dyDescent="0.35">
      <c r="A1980" s="71" t="s">
        <v>24</v>
      </c>
      <c r="B1980" s="71">
        <v>26.408799999999999</v>
      </c>
      <c r="C1980" s="102">
        <v>-109.2822</v>
      </c>
      <c r="D1980" s="71">
        <v>-82.873400000000004</v>
      </c>
      <c r="E1980" s="71">
        <v>191.58249999999995</v>
      </c>
      <c r="F1980" s="102">
        <v>-502.48460000000006</v>
      </c>
      <c r="G1980" s="71">
        <v>-310.90210000000013</v>
      </c>
      <c r="H1980" s="71">
        <v>23.505400000000002</v>
      </c>
      <c r="I1980" s="102">
        <v>-47.998899999999999</v>
      </c>
      <c r="J1980" s="71">
        <v>-24.493499999999997</v>
      </c>
      <c r="K1980" s="71">
        <v>241.49669999999998</v>
      </c>
      <c r="L1980" s="102">
        <v>-659.76570000000015</v>
      </c>
      <c r="M1980" s="71">
        <v>-418.26900000000018</v>
      </c>
      <c r="O1980" s="33"/>
      <c r="P1980" s="425"/>
      <c r="Q1980" s="425"/>
      <c r="R1980" s="425"/>
      <c r="S1980" s="425"/>
      <c r="T1980" s="33"/>
      <c r="U1980" s="33"/>
      <c r="V1980" s="33"/>
      <c r="W1980" s="33"/>
      <c r="X1980" s="33"/>
      <c r="Y1980" s="33"/>
      <c r="Z1980" s="33"/>
    </row>
    <row r="1981" spans="1:26" x14ac:dyDescent="0.35">
      <c r="A1981" s="71" t="s">
        <v>25</v>
      </c>
      <c r="B1981" s="71">
        <v>44.239699999999999</v>
      </c>
      <c r="C1981" s="102">
        <v>-85.848700000000008</v>
      </c>
      <c r="D1981" s="71">
        <v>-41.609000000000009</v>
      </c>
      <c r="E1981" s="71">
        <v>217.1363999999999</v>
      </c>
      <c r="F1981" s="102">
        <v>-414.70930000000004</v>
      </c>
      <c r="G1981" s="71">
        <v>-197.57290000000015</v>
      </c>
      <c r="H1981" s="71">
        <v>18.079899999999999</v>
      </c>
      <c r="I1981" s="102">
        <v>-62.12</v>
      </c>
      <c r="J1981" s="71">
        <v>-44.040099999999995</v>
      </c>
      <c r="K1981" s="71">
        <v>279.4559999999999</v>
      </c>
      <c r="L1981" s="102">
        <v>-562.678</v>
      </c>
      <c r="M1981" s="71">
        <v>-283.22200000000009</v>
      </c>
      <c r="O1981" s="33"/>
      <c r="P1981" s="425"/>
      <c r="Q1981" s="425"/>
      <c r="R1981" s="425"/>
      <c r="S1981" s="425"/>
      <c r="T1981" s="33"/>
      <c r="U1981" s="33"/>
      <c r="V1981" s="33"/>
      <c r="W1981" s="33"/>
      <c r="X1981" s="33"/>
      <c r="Y1981" s="33"/>
      <c r="Z1981" s="33"/>
    </row>
    <row r="1982" spans="1:26" x14ac:dyDescent="0.35">
      <c r="A1982" s="71" t="s">
        <v>26</v>
      </c>
      <c r="B1982" s="71">
        <v>20.516100000000002</v>
      </c>
      <c r="C1982" s="102">
        <v>-40.033399999999993</v>
      </c>
      <c r="D1982" s="71">
        <v>-19.517299999999992</v>
      </c>
      <c r="E1982" s="71">
        <v>164.2422</v>
      </c>
      <c r="F1982" s="102">
        <v>-195.23759999999996</v>
      </c>
      <c r="G1982" s="71">
        <v>-30.995399999999961</v>
      </c>
      <c r="H1982" s="71">
        <v>7.2372999999999994</v>
      </c>
      <c r="I1982" s="102">
        <v>-10.1271</v>
      </c>
      <c r="J1982" s="71">
        <v>-2.889800000000001</v>
      </c>
      <c r="K1982" s="71">
        <v>191.9956</v>
      </c>
      <c r="L1982" s="102">
        <v>-245.39809999999997</v>
      </c>
      <c r="M1982" s="71">
        <v>-53.402499999999975</v>
      </c>
      <c r="O1982" s="33"/>
      <c r="P1982" s="425"/>
      <c r="Q1982" s="425"/>
      <c r="R1982" s="425"/>
      <c r="S1982" s="425"/>
      <c r="T1982" s="33"/>
      <c r="U1982" s="33"/>
      <c r="V1982" s="33"/>
      <c r="W1982" s="33"/>
      <c r="X1982" s="33"/>
      <c r="Y1982" s="33"/>
      <c r="Z1982" s="33"/>
    </row>
    <row r="1983" spans="1:26" x14ac:dyDescent="0.35">
      <c r="A1983" s="71" t="s">
        <v>27</v>
      </c>
      <c r="B1983" s="71">
        <v>19.239999999999998</v>
      </c>
      <c r="C1983" s="102">
        <v>-28.767299999999995</v>
      </c>
      <c r="D1983" s="71">
        <v>-9.5272999999999968</v>
      </c>
      <c r="E1983" s="71">
        <v>123.15770000000002</v>
      </c>
      <c r="F1983" s="102">
        <v>-182.1414</v>
      </c>
      <c r="G1983" s="71">
        <v>-58.983699999999985</v>
      </c>
      <c r="H1983" s="71">
        <v>1.2072000000000001</v>
      </c>
      <c r="I1983" s="102">
        <v>-11.371700000000001</v>
      </c>
      <c r="J1983" s="71">
        <v>-10.1645</v>
      </c>
      <c r="K1983" s="71">
        <v>143.60490000000001</v>
      </c>
      <c r="L1983" s="102">
        <v>-222.28040000000001</v>
      </c>
      <c r="M1983" s="71">
        <v>-78.6755</v>
      </c>
      <c r="O1983" s="33"/>
      <c r="P1983" s="425"/>
      <c r="Q1983" s="425"/>
      <c r="R1983" s="425"/>
      <c r="S1983" s="425"/>
      <c r="T1983" s="33"/>
      <c r="U1983" s="33"/>
      <c r="V1983" s="33"/>
      <c r="W1983" s="33"/>
      <c r="X1983" s="33"/>
      <c r="Y1983" s="33"/>
      <c r="Z1983" s="33"/>
    </row>
    <row r="1984" spans="1:26" x14ac:dyDescent="0.35">
      <c r="A1984" s="71" t="s">
        <v>28</v>
      </c>
      <c r="B1984" s="71">
        <v>15.017600000000002</v>
      </c>
      <c r="C1984" s="102">
        <v>-64.5381</v>
      </c>
      <c r="D1984" s="71">
        <v>-49.520499999999998</v>
      </c>
      <c r="E1984" s="71">
        <v>173.7312</v>
      </c>
      <c r="F1984" s="102">
        <v>-352.87629999999996</v>
      </c>
      <c r="G1984" s="71">
        <v>-179.14509999999996</v>
      </c>
      <c r="H1984" s="71">
        <v>15.655500000000002</v>
      </c>
      <c r="I1984" s="102">
        <v>-56.820399999999999</v>
      </c>
      <c r="J1984" s="71">
        <v>-41.164899999999996</v>
      </c>
      <c r="K1984" s="71">
        <v>204.40430000000001</v>
      </c>
      <c r="L1984" s="102">
        <v>-474.23479999999995</v>
      </c>
      <c r="M1984" s="71">
        <v>-269.83049999999992</v>
      </c>
      <c r="O1984" s="33"/>
      <c r="P1984" s="425"/>
      <c r="Q1984" s="425"/>
      <c r="R1984" s="425"/>
      <c r="S1984" s="425"/>
      <c r="T1984" s="33"/>
      <c r="U1984" s="33"/>
      <c r="V1984" s="33"/>
      <c r="W1984" s="33"/>
      <c r="X1984" s="33"/>
      <c r="Y1984" s="33"/>
      <c r="Z1984" s="33"/>
    </row>
    <row r="1985" spans="1:26" x14ac:dyDescent="0.35">
      <c r="A1985" s="71" t="s">
        <v>29</v>
      </c>
      <c r="B1985" s="71">
        <v>19.987399999999997</v>
      </c>
      <c r="C1985" s="102">
        <v>-46.677199999999992</v>
      </c>
      <c r="D1985" s="71">
        <v>-26.689799999999995</v>
      </c>
      <c r="E1985" s="71">
        <v>282.27480000000003</v>
      </c>
      <c r="F1985" s="102">
        <v>-377.64519999999987</v>
      </c>
      <c r="G1985" s="71">
        <v>-95.370399999999847</v>
      </c>
      <c r="H1985" s="71">
        <v>8.3722999999999992</v>
      </c>
      <c r="I1985" s="102">
        <v>-12.379799999999999</v>
      </c>
      <c r="J1985" s="71">
        <v>-4.0075000000000003</v>
      </c>
      <c r="K1985" s="71">
        <v>310.6345</v>
      </c>
      <c r="L1985" s="102">
        <v>-436.70219999999983</v>
      </c>
      <c r="M1985" s="71">
        <v>-126.06769999999983</v>
      </c>
      <c r="O1985" s="33"/>
      <c r="P1985" s="425"/>
      <c r="Q1985" s="425"/>
      <c r="R1985" s="425"/>
      <c r="S1985" s="425"/>
      <c r="T1985" s="33"/>
      <c r="U1985" s="33"/>
      <c r="V1985" s="33"/>
      <c r="W1985" s="33"/>
      <c r="X1985" s="33"/>
      <c r="Y1985" s="33"/>
      <c r="Z1985" s="33"/>
    </row>
    <row r="1986" spans="1:26" x14ac:dyDescent="0.35">
      <c r="A1986" s="71" t="s">
        <v>30</v>
      </c>
      <c r="B1986" s="71">
        <v>88.735200000000006</v>
      </c>
      <c r="C1986" s="102">
        <v>-428.3778999999999</v>
      </c>
      <c r="D1986" s="71">
        <v>-339.64269999999988</v>
      </c>
      <c r="E1986" s="71">
        <v>537.63049999999976</v>
      </c>
      <c r="F1986" s="102">
        <v>-1285.1071999999995</v>
      </c>
      <c r="G1986" s="71">
        <v>-747.47669999999971</v>
      </c>
      <c r="H1986" s="71">
        <v>72.606800000000007</v>
      </c>
      <c r="I1986" s="102">
        <v>-201.87149999999997</v>
      </c>
      <c r="J1986" s="71">
        <v>-129.26469999999995</v>
      </c>
      <c r="K1986" s="71">
        <v>698.97249999999974</v>
      </c>
      <c r="L1986" s="102">
        <v>-1915.3565999999994</v>
      </c>
      <c r="M1986" s="102">
        <v>-1216.3840999999998</v>
      </c>
      <c r="O1986" s="33"/>
      <c r="P1986" s="425"/>
      <c r="Q1986" s="425"/>
      <c r="R1986" s="425"/>
      <c r="S1986" s="425"/>
      <c r="T1986" s="33"/>
      <c r="U1986" s="33"/>
      <c r="V1986" s="33"/>
      <c r="W1986" s="33"/>
      <c r="X1986" s="33"/>
      <c r="Y1986" s="33"/>
      <c r="Z1986" s="33"/>
    </row>
    <row r="1987" spans="1:26" x14ac:dyDescent="0.35">
      <c r="A1987" s="71" t="s">
        <v>31</v>
      </c>
      <c r="B1987" s="71">
        <v>4.9303999999999997</v>
      </c>
      <c r="C1987" s="102">
        <v>-18.9772</v>
      </c>
      <c r="D1987" s="71">
        <v>-14.046800000000001</v>
      </c>
      <c r="E1987" s="71">
        <v>100.21259999999999</v>
      </c>
      <c r="F1987" s="102">
        <v>-163.44999999999999</v>
      </c>
      <c r="G1987" s="71">
        <v>-63.237399999999994</v>
      </c>
      <c r="H1987" s="71">
        <v>1.2992999999999999</v>
      </c>
      <c r="I1987" s="102">
        <v>-27.708300000000008</v>
      </c>
      <c r="J1987" s="71">
        <v>-26.40900000000001</v>
      </c>
      <c r="K1987" s="71">
        <v>106.4423</v>
      </c>
      <c r="L1987" s="102">
        <v>-210.13550000000001</v>
      </c>
      <c r="M1987" s="71">
        <v>-103.6932</v>
      </c>
      <c r="O1987" s="33"/>
      <c r="P1987" s="425"/>
      <c r="Q1987" s="425"/>
      <c r="R1987" s="425"/>
      <c r="S1987" s="425"/>
      <c r="T1987" s="33"/>
      <c r="U1987" s="33"/>
      <c r="V1987" s="33"/>
      <c r="W1987" s="33"/>
      <c r="X1987" s="33"/>
      <c r="Y1987" s="33"/>
      <c r="Z1987" s="33"/>
    </row>
    <row r="1988" spans="1:26" x14ac:dyDescent="0.35">
      <c r="A1988" s="71" t="s">
        <v>32</v>
      </c>
      <c r="B1988" s="71">
        <v>39.703400000000002</v>
      </c>
      <c r="C1988" s="102">
        <v>-98.993199999999987</v>
      </c>
      <c r="D1988" s="71">
        <v>-59.289799999999985</v>
      </c>
      <c r="E1988" s="71">
        <v>248.82839999999993</v>
      </c>
      <c r="F1988" s="102">
        <v>-411.92549999999972</v>
      </c>
      <c r="G1988" s="71">
        <v>-163.09709999999978</v>
      </c>
      <c r="H1988" s="71">
        <v>21.184699999999999</v>
      </c>
      <c r="I1988" s="102">
        <v>-28.324999999999999</v>
      </c>
      <c r="J1988" s="71">
        <v>-7.1402999999999999</v>
      </c>
      <c r="K1988" s="71">
        <v>309.71649999999994</v>
      </c>
      <c r="L1988" s="102">
        <v>-539.24369999999976</v>
      </c>
      <c r="M1988" s="71">
        <v>-229.52719999999982</v>
      </c>
      <c r="O1988" s="33"/>
      <c r="P1988" s="425"/>
      <c r="Q1988" s="425"/>
      <c r="R1988" s="425"/>
      <c r="S1988" s="425"/>
      <c r="T1988" s="33"/>
      <c r="U1988" s="33"/>
      <c r="V1988" s="33"/>
      <c r="W1988" s="33"/>
      <c r="X1988" s="33"/>
      <c r="Y1988" s="33"/>
      <c r="Z1988" s="33"/>
    </row>
    <row r="1989" spans="1:26" x14ac:dyDescent="0.35">
      <c r="A1989" s="71" t="s">
        <v>33</v>
      </c>
      <c r="B1989" s="71">
        <v>9.1155000000000008</v>
      </c>
      <c r="C1989" s="102">
        <v>-27.095200000000002</v>
      </c>
      <c r="D1989" s="71">
        <v>-17.979700000000001</v>
      </c>
      <c r="E1989" s="71">
        <v>304.80330000000009</v>
      </c>
      <c r="F1989" s="102">
        <v>-317.22499999999997</v>
      </c>
      <c r="G1989" s="71">
        <v>-12.421699999999873</v>
      </c>
      <c r="H1989" s="71">
        <v>2.3090000000000002</v>
      </c>
      <c r="I1989" s="102">
        <v>-9.5449000000000002</v>
      </c>
      <c r="J1989" s="71">
        <v>-7.2359</v>
      </c>
      <c r="K1989" s="71">
        <v>316.22780000000012</v>
      </c>
      <c r="L1989" s="102">
        <v>-353.86509999999993</v>
      </c>
      <c r="M1989" s="71">
        <v>-37.637299999999811</v>
      </c>
      <c r="O1989" s="33"/>
      <c r="P1989" s="425"/>
      <c r="Q1989" s="425"/>
      <c r="R1989" s="425"/>
      <c r="S1989" s="425"/>
      <c r="T1989" s="33"/>
      <c r="U1989" s="33"/>
      <c r="V1989" s="33"/>
      <c r="W1989" s="33"/>
      <c r="X1989" s="33"/>
      <c r="Y1989" s="33"/>
      <c r="Z1989" s="33"/>
    </row>
    <row r="1990" spans="1:26" x14ac:dyDescent="0.35">
      <c r="A1990" s="71" t="s">
        <v>34</v>
      </c>
      <c r="B1990" s="71">
        <v>8.565100000000001</v>
      </c>
      <c r="C1990" s="102">
        <v>-58.185100000000006</v>
      </c>
      <c r="D1990" s="71">
        <v>-49.620000000000005</v>
      </c>
      <c r="E1990" s="71">
        <v>144.10290000000001</v>
      </c>
      <c r="F1990" s="102">
        <v>-338.41300000000018</v>
      </c>
      <c r="G1990" s="71">
        <v>-194.31010000000018</v>
      </c>
      <c r="H1990" s="71">
        <v>2.7180999999999997</v>
      </c>
      <c r="I1990" s="102">
        <v>-38.803399999999996</v>
      </c>
      <c r="J1990" s="71">
        <v>-36.085299999999997</v>
      </c>
      <c r="K1990" s="71">
        <v>155.3861</v>
      </c>
      <c r="L1990" s="102">
        <v>-435.40150000000017</v>
      </c>
      <c r="M1990" s="71">
        <v>-280.01540000000017</v>
      </c>
      <c r="O1990" s="33"/>
      <c r="P1990" s="425"/>
      <c r="Q1990" s="425"/>
      <c r="R1990" s="425"/>
      <c r="S1990" s="425"/>
      <c r="T1990" s="33"/>
      <c r="U1990" s="33"/>
      <c r="V1990" s="33"/>
      <c r="W1990" s="33"/>
      <c r="X1990" s="33"/>
      <c r="Y1990" s="33"/>
      <c r="Z1990" s="33"/>
    </row>
    <row r="1991" spans="1:26" x14ac:dyDescent="0.35">
      <c r="A1991" s="71" t="s">
        <v>35</v>
      </c>
      <c r="B1991" s="71">
        <v>23.140499999999999</v>
      </c>
      <c r="C1991" s="102">
        <v>-65.111000000000004</v>
      </c>
      <c r="D1991" s="71">
        <v>-41.970500000000001</v>
      </c>
      <c r="E1991" s="71">
        <v>152.37320000000005</v>
      </c>
      <c r="F1991" s="102">
        <v>-270.59239999999977</v>
      </c>
      <c r="G1991" s="71">
        <v>-118.21919999999972</v>
      </c>
      <c r="H1991" s="71">
        <v>16.963799999999999</v>
      </c>
      <c r="I1991" s="102">
        <v>-36.683499999999995</v>
      </c>
      <c r="J1991" s="71">
        <v>-19.719699999999996</v>
      </c>
      <c r="K1991" s="71">
        <v>192.47750000000005</v>
      </c>
      <c r="L1991" s="102">
        <v>-372.38689999999974</v>
      </c>
      <c r="M1991" s="71">
        <v>-179.90939999999969</v>
      </c>
      <c r="O1991" s="33"/>
      <c r="P1991" s="425"/>
      <c r="Q1991" s="425"/>
      <c r="R1991" s="425"/>
      <c r="S1991" s="425"/>
      <c r="T1991" s="33"/>
      <c r="U1991" s="33"/>
      <c r="V1991" s="33"/>
      <c r="W1991" s="33"/>
      <c r="X1991" s="33"/>
      <c r="Y1991" s="33"/>
      <c r="Z1991" s="33"/>
    </row>
    <row r="1992" spans="1:26" x14ac:dyDescent="0.35">
      <c r="A1992" s="71" t="s">
        <v>37</v>
      </c>
      <c r="B1992" s="71">
        <v>110.05289999999999</v>
      </c>
      <c r="C1992" s="102">
        <v>-96.745899999999992</v>
      </c>
      <c r="D1992" s="71">
        <v>13.307000000000002</v>
      </c>
      <c r="E1992" s="102">
        <v>1112.0627000000002</v>
      </c>
      <c r="F1992" s="102">
        <v>-989.37569999999971</v>
      </c>
      <c r="G1992" s="71">
        <v>122.68700000000047</v>
      </c>
      <c r="H1992" s="71">
        <v>17.2058</v>
      </c>
      <c r="I1992" s="102">
        <v>-12.4251</v>
      </c>
      <c r="J1992" s="71">
        <v>4.7806999999999995</v>
      </c>
      <c r="K1992" s="102">
        <v>1239.3214</v>
      </c>
      <c r="L1992" s="102">
        <v>-1098.5466999999996</v>
      </c>
      <c r="M1992" s="71">
        <v>140.77470000000039</v>
      </c>
      <c r="O1992" s="33"/>
      <c r="P1992" s="425"/>
      <c r="Q1992" s="425"/>
      <c r="R1992" s="425"/>
      <c r="S1992" s="425"/>
      <c r="T1992" s="33"/>
      <c r="U1992" s="33"/>
      <c r="V1992" s="33"/>
      <c r="W1992" s="33"/>
      <c r="X1992" s="33"/>
      <c r="Y1992" s="33"/>
      <c r="Z1992" s="33"/>
    </row>
    <row r="1993" spans="1:26" x14ac:dyDescent="0.35">
      <c r="A1993" s="71" t="s">
        <v>38</v>
      </c>
      <c r="B1993" s="71">
        <v>110.62979999999997</v>
      </c>
      <c r="C1993" s="102">
        <v>-297.64280000000002</v>
      </c>
      <c r="D1993" s="71">
        <v>-187.01300000000003</v>
      </c>
      <c r="E1993" s="102">
        <v>814.09870000000024</v>
      </c>
      <c r="F1993" s="102">
        <v>-1366.1091000000001</v>
      </c>
      <c r="G1993" s="102">
        <v>-552.01039999999989</v>
      </c>
      <c r="H1993" s="71">
        <v>54.427899999999987</v>
      </c>
      <c r="I1993" s="102">
        <v>-79.513100000000009</v>
      </c>
      <c r="J1993" s="71">
        <v>-25.085200000000022</v>
      </c>
      <c r="K1993" s="102">
        <v>979.15640000000019</v>
      </c>
      <c r="L1993" s="102">
        <v>-1743.2650000000003</v>
      </c>
      <c r="M1993" s="102">
        <v>-764.10860000000014</v>
      </c>
      <c r="O1993" s="33"/>
      <c r="P1993" s="425"/>
      <c r="Q1993" s="425"/>
      <c r="R1993" s="425"/>
      <c r="S1993" s="425"/>
      <c r="T1993" s="33"/>
      <c r="U1993" s="33"/>
      <c r="V1993" s="33"/>
      <c r="W1993" s="33"/>
      <c r="X1993" s="33"/>
      <c r="Y1993" s="33"/>
      <c r="Z1993" s="33"/>
    </row>
    <row r="1994" spans="1:26" x14ac:dyDescent="0.35">
      <c r="A1994" s="71" t="s">
        <v>39</v>
      </c>
      <c r="B1994" s="71">
        <v>689.28949999999998</v>
      </c>
      <c r="C1994" s="102">
        <v>-1163.7154999999998</v>
      </c>
      <c r="D1994" s="71">
        <v>-474.42599999999982</v>
      </c>
      <c r="E1994" s="102">
        <v>2667.2048</v>
      </c>
      <c r="F1994" s="102">
        <v>-3778.8072999999995</v>
      </c>
      <c r="G1994" s="102">
        <v>-1111.6024999999995</v>
      </c>
      <c r="H1994" s="71">
        <v>190.95620000000005</v>
      </c>
      <c r="I1994" s="102">
        <v>-209.7517</v>
      </c>
      <c r="J1994" s="71">
        <v>-18.795499999999947</v>
      </c>
      <c r="K1994" s="102">
        <v>3547.4504999999999</v>
      </c>
      <c r="L1994" s="102">
        <v>-5152.2744999999986</v>
      </c>
      <c r="M1994" s="102">
        <v>-1604.8239999999987</v>
      </c>
      <c r="O1994" s="33"/>
      <c r="P1994" s="425"/>
      <c r="Q1994" s="425"/>
      <c r="R1994" s="425"/>
      <c r="S1994" s="425"/>
      <c r="T1994" s="33"/>
      <c r="U1994" s="33"/>
      <c r="V1994" s="33"/>
      <c r="W1994" s="33"/>
      <c r="X1994" s="33"/>
      <c r="Y1994" s="33"/>
      <c r="Z1994" s="33"/>
    </row>
    <row r="1995" spans="1:26" x14ac:dyDescent="0.35">
      <c r="A1995" s="71" t="s">
        <v>40</v>
      </c>
      <c r="B1995" s="71">
        <v>439.64629999999994</v>
      </c>
      <c r="C1995" s="102">
        <v>-1121.9521999999997</v>
      </c>
      <c r="D1995" s="71">
        <v>-682.30589999999984</v>
      </c>
      <c r="E1995" s="102">
        <v>1895.6098000000004</v>
      </c>
      <c r="F1995" s="102">
        <v>-3246.741100000002</v>
      </c>
      <c r="G1995" s="102">
        <v>-1351.1313000000016</v>
      </c>
      <c r="H1995" s="71">
        <v>216.19770000000011</v>
      </c>
      <c r="I1995" s="102">
        <v>-339.86879999999996</v>
      </c>
      <c r="J1995" s="71">
        <v>-123.67109999999985</v>
      </c>
      <c r="K1995" s="102">
        <v>2551.4538000000007</v>
      </c>
      <c r="L1995" s="102">
        <v>-4708.5621000000019</v>
      </c>
      <c r="M1995" s="102">
        <v>-2157.1083000000012</v>
      </c>
      <c r="O1995" s="33"/>
      <c r="P1995" s="425"/>
      <c r="Q1995" s="425"/>
      <c r="R1995" s="425"/>
      <c r="S1995" s="425"/>
      <c r="T1995" s="33"/>
      <c r="U1995" s="33"/>
      <c r="V1995" s="33"/>
      <c r="W1995" s="33"/>
      <c r="X1995" s="33"/>
      <c r="Y1995" s="33"/>
      <c r="Z1995" s="33"/>
    </row>
    <row r="1996" spans="1:26" x14ac:dyDescent="0.35">
      <c r="A1996" s="71" t="s">
        <v>41</v>
      </c>
      <c r="B1996" s="71">
        <v>318.04509999999999</v>
      </c>
      <c r="C1996" s="102">
        <v>-688.78819999999996</v>
      </c>
      <c r="D1996" s="71">
        <v>-370.74309999999997</v>
      </c>
      <c r="E1996" s="71">
        <v>1217.8718999999999</v>
      </c>
      <c r="F1996" s="102">
        <v>-2115.4114</v>
      </c>
      <c r="G1996" s="71">
        <v>-897.53950000000009</v>
      </c>
      <c r="H1996" s="71">
        <v>105.01180000000002</v>
      </c>
      <c r="I1996" s="102">
        <v>-129.12270000000004</v>
      </c>
      <c r="J1996" s="71">
        <v>-24.110900000000015</v>
      </c>
      <c r="K1996" s="102">
        <v>1640.9287999999999</v>
      </c>
      <c r="L1996" s="102">
        <v>-2933.3222999999998</v>
      </c>
      <c r="M1996" s="71">
        <v>-1292.3934999999999</v>
      </c>
      <c r="O1996" s="33"/>
      <c r="P1996" s="425"/>
      <c r="Q1996" s="425"/>
      <c r="R1996" s="425"/>
      <c r="S1996" s="425"/>
      <c r="T1996" s="33"/>
      <c r="U1996" s="33"/>
      <c r="V1996" s="33"/>
      <c r="W1996" s="33"/>
      <c r="X1996" s="33"/>
      <c r="Y1996" s="33"/>
      <c r="Z1996" s="33"/>
    </row>
    <row r="1997" spans="1:26" x14ac:dyDescent="0.35">
      <c r="A1997" s="71" t="s">
        <v>42</v>
      </c>
      <c r="B1997" s="71">
        <v>115.81219999999998</v>
      </c>
      <c r="C1997" s="102">
        <v>-190.60039999999995</v>
      </c>
      <c r="D1997" s="71">
        <v>-74.788199999999975</v>
      </c>
      <c r="E1997" s="102">
        <v>825.01829999999984</v>
      </c>
      <c r="F1997" s="102">
        <v>-975.66830000000016</v>
      </c>
      <c r="G1997" s="71">
        <v>-150.65000000000032</v>
      </c>
      <c r="H1997" s="71">
        <v>16.589199999999998</v>
      </c>
      <c r="I1997" s="102">
        <v>-34.551400000000001</v>
      </c>
      <c r="J1997" s="71">
        <v>-17.962200000000003</v>
      </c>
      <c r="K1997" s="102">
        <v>957.41969999999981</v>
      </c>
      <c r="L1997" s="102">
        <v>-1200.8201000000001</v>
      </c>
      <c r="M1997" s="71">
        <v>-243.40040000000033</v>
      </c>
      <c r="O1997" s="33"/>
      <c r="P1997" s="425"/>
      <c r="Q1997" s="425"/>
      <c r="R1997" s="425"/>
      <c r="S1997" s="425"/>
      <c r="T1997" s="33"/>
      <c r="U1997" s="33"/>
      <c r="V1997" s="33"/>
      <c r="W1997" s="33"/>
      <c r="X1997" s="33"/>
      <c r="Y1997" s="33"/>
      <c r="Z1997" s="33"/>
    </row>
    <row r="1998" spans="1:26" x14ac:dyDescent="0.35">
      <c r="A1998" s="71" t="s">
        <v>43</v>
      </c>
      <c r="B1998" s="71">
        <v>184.87820000000005</v>
      </c>
      <c r="C1998" s="102">
        <v>-223.17939999999996</v>
      </c>
      <c r="D1998" s="71">
        <v>-38.301199999999909</v>
      </c>
      <c r="E1998" s="102">
        <v>2496.7599</v>
      </c>
      <c r="F1998" s="102">
        <v>-2612.2855000000013</v>
      </c>
      <c r="G1998" s="71">
        <v>-115.5256000000013</v>
      </c>
      <c r="H1998" s="71">
        <v>42.420400000000015</v>
      </c>
      <c r="I1998" s="102">
        <v>-45.635100000000001</v>
      </c>
      <c r="J1998" s="71">
        <v>-3.2146999999999863</v>
      </c>
      <c r="K1998" s="102">
        <v>2724.0585000000001</v>
      </c>
      <c r="L1998" s="102">
        <v>-2881.1000000000013</v>
      </c>
      <c r="M1998" s="71">
        <v>-157.04150000000118</v>
      </c>
      <c r="O1998" s="33"/>
      <c r="P1998" s="425"/>
      <c r="Q1998" s="425"/>
      <c r="R1998" s="425"/>
      <c r="S1998" s="425"/>
      <c r="T1998" s="33"/>
      <c r="U1998" s="33"/>
      <c r="V1998" s="33"/>
      <c r="W1998" s="33"/>
      <c r="X1998" s="33"/>
      <c r="Y1998" s="33"/>
      <c r="Z1998" s="33"/>
    </row>
    <row r="1999" spans="1:26" x14ac:dyDescent="0.35">
      <c r="A1999" s="71" t="s">
        <v>44</v>
      </c>
      <c r="B1999" s="71">
        <v>327.99719999999962</v>
      </c>
      <c r="C1999" s="102">
        <v>-399.13109999999983</v>
      </c>
      <c r="D1999" s="71">
        <v>-71.13390000000021</v>
      </c>
      <c r="E1999" s="102">
        <v>4771.1239999999998</v>
      </c>
      <c r="F1999" s="102">
        <v>-4796.7063999999937</v>
      </c>
      <c r="G1999" s="71">
        <v>-25.582399999993868</v>
      </c>
      <c r="H1999" s="71">
        <v>69.924899999999994</v>
      </c>
      <c r="I1999" s="102">
        <v>-112.4224</v>
      </c>
      <c r="J1999" s="71">
        <v>-42.497500000000002</v>
      </c>
      <c r="K1999" s="102">
        <v>5169.0460999999996</v>
      </c>
      <c r="L1999" s="102">
        <v>-5308.2598999999936</v>
      </c>
      <c r="M1999" s="71">
        <v>-139.21379999999408</v>
      </c>
      <c r="O1999" s="33"/>
      <c r="P1999" s="425"/>
      <c r="Q1999" s="425"/>
      <c r="R1999" s="425"/>
      <c r="S1999" s="425"/>
      <c r="T1999" s="33"/>
      <c r="U1999" s="33"/>
      <c r="V1999" s="33"/>
      <c r="W1999" s="33"/>
      <c r="X1999" s="33"/>
      <c r="Y1999" s="33"/>
      <c r="Z1999" s="33"/>
    </row>
    <row r="2000" spans="1:26" x14ac:dyDescent="0.35">
      <c r="A2000" s="71" t="s">
        <v>45</v>
      </c>
      <c r="B2000" s="71">
        <v>749.81839999999966</v>
      </c>
      <c r="C2000" s="102">
        <v>-487.06089999999989</v>
      </c>
      <c r="D2000" s="71">
        <v>262.75749999999977</v>
      </c>
      <c r="E2000" s="71">
        <v>5685.9855999999982</v>
      </c>
      <c r="F2000" s="102">
        <v>-6371.5304999999844</v>
      </c>
      <c r="G2000" s="71">
        <v>-685.54489999998623</v>
      </c>
      <c r="H2000" s="71">
        <v>82.562200000000018</v>
      </c>
      <c r="I2000" s="102">
        <v>-69.92649999999999</v>
      </c>
      <c r="J2000" s="71">
        <v>12.635700000000028</v>
      </c>
      <c r="K2000" s="71">
        <v>6518.3661999999986</v>
      </c>
      <c r="L2000" s="102">
        <v>-6928.5178999999835</v>
      </c>
      <c r="M2000" s="71">
        <v>-410.15169999998488</v>
      </c>
      <c r="O2000" s="33"/>
      <c r="P2000" s="425"/>
      <c r="Q2000" s="425"/>
      <c r="R2000" s="425"/>
      <c r="S2000" s="425"/>
      <c r="T2000" s="33"/>
      <c r="U2000" s="33"/>
      <c r="V2000" s="33"/>
      <c r="W2000" s="33"/>
      <c r="X2000" s="33"/>
      <c r="Y2000" s="33"/>
      <c r="Z2000" s="33"/>
    </row>
    <row r="2001" spans="1:26" x14ac:dyDescent="0.35">
      <c r="A2001" s="71" t="s">
        <v>46</v>
      </c>
      <c r="B2001" s="71">
        <v>90.363900000000015</v>
      </c>
      <c r="C2001" s="102">
        <v>-92.040399999999977</v>
      </c>
      <c r="D2001" s="71">
        <v>-1.6764999999999617</v>
      </c>
      <c r="E2001" s="102">
        <v>580.38070000000005</v>
      </c>
      <c r="F2001" s="102">
        <v>-503.32650000000024</v>
      </c>
      <c r="G2001" s="71">
        <v>77.05419999999981</v>
      </c>
      <c r="H2001" s="71">
        <v>2.6406999999999998</v>
      </c>
      <c r="I2001" s="102">
        <v>-14.536799999999999</v>
      </c>
      <c r="J2001" s="71">
        <v>-11.896100000000001</v>
      </c>
      <c r="K2001" s="102">
        <v>673.38530000000014</v>
      </c>
      <c r="L2001" s="102">
        <v>-609.90370000000019</v>
      </c>
      <c r="M2001" s="71">
        <v>63.481599999999958</v>
      </c>
      <c r="O2001" s="33"/>
      <c r="P2001" s="425"/>
      <c r="Q2001" s="425"/>
      <c r="R2001" s="425"/>
      <c r="S2001" s="425"/>
      <c r="T2001" s="33"/>
      <c r="U2001" s="33"/>
      <c r="V2001" s="33"/>
      <c r="W2001" s="33"/>
      <c r="X2001" s="33"/>
      <c r="Y2001" s="33"/>
      <c r="Z2001" s="33"/>
    </row>
    <row r="2002" spans="1:26" x14ac:dyDescent="0.35">
      <c r="A2002" s="71" t="s">
        <v>47</v>
      </c>
      <c r="B2002" s="71">
        <v>302.41349999999989</v>
      </c>
      <c r="C2002" s="102">
        <v>-382.62030000000016</v>
      </c>
      <c r="D2002" s="71">
        <v>-80.206800000000271</v>
      </c>
      <c r="E2002" s="102">
        <v>2982.5533999999952</v>
      </c>
      <c r="F2002" s="102">
        <v>-3056.8751000000002</v>
      </c>
      <c r="G2002" s="71">
        <v>-74.321700000004967</v>
      </c>
      <c r="H2002" s="71">
        <v>39.914999999999999</v>
      </c>
      <c r="I2002" s="102">
        <v>-70.311999999999998</v>
      </c>
      <c r="J2002" s="71">
        <v>-30.396999999999998</v>
      </c>
      <c r="K2002" s="102">
        <v>3324.8818999999949</v>
      </c>
      <c r="L2002" s="102">
        <v>-3509.8074000000001</v>
      </c>
      <c r="M2002" s="71">
        <v>-184.92550000000529</v>
      </c>
      <c r="O2002" s="33"/>
      <c r="P2002" s="425"/>
      <c r="Q2002" s="425"/>
      <c r="R2002" s="425"/>
      <c r="S2002" s="425"/>
      <c r="T2002" s="33"/>
      <c r="U2002" s="33"/>
      <c r="V2002" s="33"/>
      <c r="W2002" s="33"/>
      <c r="X2002" s="33"/>
      <c r="Y2002" s="33"/>
      <c r="Z2002" s="33"/>
    </row>
    <row r="2003" spans="1:26" x14ac:dyDescent="0.35">
      <c r="A2003" s="71" t="s">
        <v>48</v>
      </c>
      <c r="B2003" s="71">
        <v>257.9513</v>
      </c>
      <c r="C2003" s="102">
        <v>-329.27850000000035</v>
      </c>
      <c r="D2003" s="71">
        <v>-71.327200000000346</v>
      </c>
      <c r="E2003" s="102">
        <v>3899.6062999999986</v>
      </c>
      <c r="F2003" s="102">
        <v>-4043.6910000000089</v>
      </c>
      <c r="G2003" s="71">
        <v>-144.08470000001034</v>
      </c>
      <c r="H2003" s="71">
        <v>74.326099999999997</v>
      </c>
      <c r="I2003" s="102">
        <v>-99.749099999999999</v>
      </c>
      <c r="J2003" s="71">
        <v>-25.423000000000002</v>
      </c>
      <c r="K2003" s="102">
        <v>4231.8836999999985</v>
      </c>
      <c r="L2003" s="102">
        <v>-4472.7186000000092</v>
      </c>
      <c r="M2003" s="71">
        <v>-240.83490000001075</v>
      </c>
      <c r="O2003" s="33"/>
      <c r="P2003" s="425"/>
      <c r="Q2003" s="425"/>
      <c r="R2003" s="425"/>
      <c r="S2003" s="425"/>
      <c r="T2003" s="33"/>
      <c r="U2003" s="33"/>
      <c r="V2003" s="33"/>
      <c r="W2003" s="33"/>
      <c r="X2003" s="33"/>
      <c r="Y2003" s="33"/>
      <c r="Z2003" s="33"/>
    </row>
    <row r="2004" spans="1:26" x14ac:dyDescent="0.35">
      <c r="A2004" s="71" t="s">
        <v>49</v>
      </c>
      <c r="B2004" s="71">
        <v>174.5977</v>
      </c>
      <c r="C2004" s="102">
        <v>-333.17950000000025</v>
      </c>
      <c r="D2004" s="71">
        <v>-158.58180000000024</v>
      </c>
      <c r="E2004" s="102">
        <v>2401.2908000000016</v>
      </c>
      <c r="F2004" s="102">
        <v>-2951.9295000000075</v>
      </c>
      <c r="G2004" s="71">
        <v>-550.63870000000588</v>
      </c>
      <c r="H2004" s="71">
        <v>48.979399999999998</v>
      </c>
      <c r="I2004" s="102">
        <v>-167.21940000000001</v>
      </c>
      <c r="J2004" s="71">
        <v>-118.24000000000001</v>
      </c>
      <c r="K2004" s="102">
        <v>2624.8679000000016</v>
      </c>
      <c r="L2004" s="102">
        <v>-3452.3284000000076</v>
      </c>
      <c r="M2004" s="71">
        <v>-827.46050000000605</v>
      </c>
      <c r="O2004" s="33"/>
      <c r="P2004" s="425"/>
      <c r="Q2004" s="425"/>
      <c r="R2004" s="425"/>
      <c r="S2004" s="425"/>
      <c r="T2004" s="33"/>
      <c r="U2004" s="33"/>
      <c r="V2004" s="33"/>
      <c r="W2004" s="33"/>
      <c r="X2004" s="33"/>
      <c r="Y2004" s="33"/>
      <c r="Z2004" s="33"/>
    </row>
    <row r="2005" spans="1:26" x14ac:dyDescent="0.35">
      <c r="A2005" s="71" t="s">
        <v>50</v>
      </c>
      <c r="B2005" s="71">
        <v>135.78820000000005</v>
      </c>
      <c r="C2005" s="102">
        <v>-164.41899999999998</v>
      </c>
      <c r="D2005" s="71">
        <v>-28.630799999999937</v>
      </c>
      <c r="E2005" s="102">
        <v>1109.2167000000002</v>
      </c>
      <c r="F2005" s="102">
        <v>-1495.9584999999997</v>
      </c>
      <c r="G2005" s="71">
        <v>-386.74179999999956</v>
      </c>
      <c r="H2005" s="71">
        <v>35.492800000000003</v>
      </c>
      <c r="I2005" s="102">
        <v>-62.036200000000008</v>
      </c>
      <c r="J2005" s="71">
        <v>-26.543400000000005</v>
      </c>
      <c r="K2005" s="102">
        <v>1280.4977000000001</v>
      </c>
      <c r="L2005" s="102">
        <v>-1722.4136999999996</v>
      </c>
      <c r="M2005" s="71">
        <v>-441.91599999999949</v>
      </c>
      <c r="O2005" s="33"/>
      <c r="P2005" s="425"/>
      <c r="Q2005" s="425"/>
      <c r="R2005" s="425"/>
      <c r="S2005" s="425"/>
      <c r="T2005" s="33"/>
      <c r="U2005" s="33"/>
      <c r="V2005" s="33"/>
      <c r="W2005" s="33"/>
      <c r="X2005" s="33"/>
      <c r="Y2005" s="33"/>
      <c r="Z2005" s="33"/>
    </row>
    <row r="2006" spans="1:26" x14ac:dyDescent="0.35">
      <c r="A2006" s="71" t="s">
        <v>51</v>
      </c>
      <c r="B2006" s="71">
        <v>282.04649999999998</v>
      </c>
      <c r="C2006" s="102">
        <v>-264.7417999999999</v>
      </c>
      <c r="D2006" s="71">
        <v>17.304700000000082</v>
      </c>
      <c r="E2006" s="71">
        <v>2235.2374</v>
      </c>
      <c r="F2006" s="102">
        <v>-2199.6886999999988</v>
      </c>
      <c r="G2006" s="71">
        <v>35.54870000000119</v>
      </c>
      <c r="H2006" s="71">
        <v>35.276899999999998</v>
      </c>
      <c r="I2006" s="102">
        <v>-60.618200000000009</v>
      </c>
      <c r="J2006" s="71">
        <v>-25.341300000000011</v>
      </c>
      <c r="K2006" s="71">
        <v>2552.5607999999997</v>
      </c>
      <c r="L2006" s="102">
        <v>-2525.0486999999985</v>
      </c>
      <c r="M2006" s="71">
        <v>27.512100000001283</v>
      </c>
      <c r="O2006" s="33"/>
      <c r="P2006" s="425"/>
      <c r="Q2006" s="425"/>
      <c r="R2006" s="425"/>
      <c r="S2006" s="425"/>
      <c r="T2006" s="33"/>
      <c r="U2006" s="33"/>
      <c r="V2006" s="33"/>
      <c r="W2006" s="33"/>
      <c r="X2006" s="33"/>
      <c r="Y2006" s="33"/>
      <c r="Z2006" s="33"/>
    </row>
    <row r="2007" spans="1:26" x14ac:dyDescent="0.35">
      <c r="A2007" s="71" t="s">
        <v>52</v>
      </c>
      <c r="B2007" s="96">
        <v>25.186700000000005</v>
      </c>
      <c r="C2007" s="102">
        <v>-21.893799999999995</v>
      </c>
      <c r="D2007" s="96">
        <v>3.2929000000000102</v>
      </c>
      <c r="E2007" s="96">
        <v>136.71870000000004</v>
      </c>
      <c r="F2007" s="102">
        <v>-98.660899999999984</v>
      </c>
      <c r="G2007" s="96">
        <v>38.057800000000057</v>
      </c>
      <c r="H2007" s="96">
        <v>1.0387999999999999</v>
      </c>
      <c r="I2007" s="102">
        <v>-11.105799999999999</v>
      </c>
      <c r="J2007" s="96">
        <v>-10.066999999999998</v>
      </c>
      <c r="K2007" s="96">
        <v>162.94420000000005</v>
      </c>
      <c r="L2007" s="102">
        <v>-131.66049999999998</v>
      </c>
      <c r="M2007" s="96">
        <v>31.283700000000067</v>
      </c>
      <c r="O2007" s="33"/>
      <c r="P2007" s="425"/>
      <c r="Q2007" s="425"/>
      <c r="R2007" s="425"/>
      <c r="S2007" s="425"/>
      <c r="T2007" s="33"/>
      <c r="U2007" s="33"/>
      <c r="V2007" s="33"/>
      <c r="W2007" s="33"/>
      <c r="X2007" s="33"/>
      <c r="Y2007" s="33"/>
      <c r="Z2007" s="33"/>
    </row>
    <row r="2008" spans="1:26" x14ac:dyDescent="0.35">
      <c r="A2008" s="96" t="s">
        <v>53</v>
      </c>
      <c r="B2008" s="97">
        <v>50.310700000000004</v>
      </c>
      <c r="C2008" s="102">
        <v>-74.331900000000005</v>
      </c>
      <c r="D2008" s="97">
        <v>-24.0212</v>
      </c>
      <c r="E2008" s="97">
        <v>367.53990000000005</v>
      </c>
      <c r="F2008" s="102">
        <v>-486.67560000000003</v>
      </c>
      <c r="G2008" s="97">
        <v>-119.13569999999999</v>
      </c>
      <c r="H2008" s="97">
        <v>13.2989</v>
      </c>
      <c r="I2008" s="102">
        <v>-21.684599999999993</v>
      </c>
      <c r="J2008" s="97">
        <v>-8.3856999999999928</v>
      </c>
      <c r="K2008" s="97">
        <v>431.14950000000005</v>
      </c>
      <c r="L2008" s="102">
        <v>-582.6921000000001</v>
      </c>
      <c r="M2008" s="97">
        <v>-151.54260000000005</v>
      </c>
      <c r="P2008" s="425"/>
      <c r="Q2008" s="425"/>
      <c r="R2008" s="425"/>
      <c r="S2008" s="425"/>
    </row>
    <row r="2009" spans="1:26" x14ac:dyDescent="0.35">
      <c r="A2009" s="96" t="s">
        <v>459</v>
      </c>
      <c r="B2009" s="96">
        <v>4855.0005999999994</v>
      </c>
      <c r="C2009" s="96">
        <v>-8051.0001999999986</v>
      </c>
      <c r="D2009" s="96">
        <v>-3195.9996000000015</v>
      </c>
      <c r="E2009" s="96">
        <v>39896.010499999997</v>
      </c>
      <c r="F2009" s="96">
        <v>-49050.998700000004</v>
      </c>
      <c r="G2009" s="96">
        <v>-9154.9882000000016</v>
      </c>
      <c r="H2009" s="96">
        <v>1362.0059000000003</v>
      </c>
      <c r="I2009" s="96">
        <v>-2367.0000999999997</v>
      </c>
      <c r="J2009" s="96">
        <v>-1004.9941999999999</v>
      </c>
      <c r="K2009" s="96">
        <v>46113.016999999993</v>
      </c>
      <c r="L2009" s="96">
        <v>-59468.998999999989</v>
      </c>
      <c r="M2009" s="96">
        <v>-13355.982</v>
      </c>
      <c r="P2009" s="425"/>
      <c r="Q2009" s="425"/>
      <c r="R2009" s="425"/>
      <c r="S2009" s="425"/>
    </row>
  </sheetData>
  <hyperlinks>
    <hyperlink ref="L1" location="Contents!A1" tooltip="Click once to take you back to contents" display="Back to Contents" xr:uid="{2CF79722-E7F2-4C43-B396-31FC1081E31A}"/>
  </hyperlinks>
  <pageMargins left="0.25" right="0.25"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
  <dimension ref="A1:Z32"/>
  <sheetViews>
    <sheetView zoomScaleNormal="100" workbookViewId="0"/>
  </sheetViews>
  <sheetFormatPr defaultColWidth="9.1796875" defaultRowHeight="14.5" x14ac:dyDescent="0.35"/>
  <cols>
    <col min="1" max="1" width="7.1796875" style="96" customWidth="1"/>
    <col min="2" max="13" width="8.7265625" style="96" customWidth="1"/>
    <col min="14" max="16" width="8" style="96" customWidth="1"/>
    <col min="17" max="16384" width="9.1796875" style="96"/>
  </cols>
  <sheetData>
    <row r="1" spans="1:24" ht="15.5" x14ac:dyDescent="0.35">
      <c r="A1" s="100" t="s">
        <v>563</v>
      </c>
      <c r="L1" s="529" t="s">
        <v>606</v>
      </c>
      <c r="Q1" s="100" t="s">
        <v>563</v>
      </c>
    </row>
    <row r="2" spans="1:24" ht="31.5" customHeight="1" thickBot="1" x14ac:dyDescent="0.4">
      <c r="A2" s="332" t="s">
        <v>106</v>
      </c>
      <c r="B2" s="333" t="s">
        <v>512</v>
      </c>
      <c r="C2" s="334" t="s">
        <v>513</v>
      </c>
      <c r="D2" s="335" t="s">
        <v>514</v>
      </c>
      <c r="E2" s="333" t="s">
        <v>502</v>
      </c>
      <c r="F2" s="334" t="s">
        <v>515</v>
      </c>
      <c r="G2" s="335" t="s">
        <v>508</v>
      </c>
      <c r="H2" s="333" t="s">
        <v>516</v>
      </c>
      <c r="I2" s="334" t="s">
        <v>506</v>
      </c>
      <c r="J2" s="335" t="s">
        <v>509</v>
      </c>
      <c r="K2" s="333" t="s">
        <v>550</v>
      </c>
      <c r="L2" s="334" t="s">
        <v>522</v>
      </c>
      <c r="M2" s="336" t="s">
        <v>523</v>
      </c>
    </row>
    <row r="3" spans="1:24" x14ac:dyDescent="0.35">
      <c r="A3" s="325">
        <v>2002</v>
      </c>
      <c r="B3" s="256">
        <v>4500</v>
      </c>
      <c r="C3" s="257">
        <v>-6990</v>
      </c>
      <c r="D3" s="258">
        <v>-2490</v>
      </c>
      <c r="E3" s="256">
        <v>27900</v>
      </c>
      <c r="F3" s="257">
        <v>-32900</v>
      </c>
      <c r="G3" s="258">
        <v>-5000</v>
      </c>
      <c r="H3" s="300">
        <v>1080</v>
      </c>
      <c r="I3" s="257">
        <v>-2150</v>
      </c>
      <c r="J3" s="258">
        <v>-1070</v>
      </c>
      <c r="K3" s="256">
        <v>33480</v>
      </c>
      <c r="L3" s="257">
        <v>-42040</v>
      </c>
      <c r="M3" s="329">
        <v>-8560</v>
      </c>
    </row>
    <row r="4" spans="1:24" x14ac:dyDescent="0.35">
      <c r="A4" s="326">
        <v>2003</v>
      </c>
      <c r="B4" s="259">
        <v>4520</v>
      </c>
      <c r="C4" s="260">
        <v>-7280</v>
      </c>
      <c r="D4" s="261">
        <v>-2760</v>
      </c>
      <c r="E4" s="259">
        <v>28420</v>
      </c>
      <c r="F4" s="260">
        <v>-33720</v>
      </c>
      <c r="G4" s="261">
        <v>-5300</v>
      </c>
      <c r="H4" s="301">
        <v>950</v>
      </c>
      <c r="I4" s="260">
        <v>-2370</v>
      </c>
      <c r="J4" s="261">
        <v>-1420</v>
      </c>
      <c r="K4" s="259">
        <v>33890</v>
      </c>
      <c r="L4" s="260">
        <v>-43370</v>
      </c>
      <c r="M4" s="330">
        <v>-9470</v>
      </c>
      <c r="P4" s="97"/>
    </row>
    <row r="5" spans="1:24" x14ac:dyDescent="0.35">
      <c r="A5" s="326">
        <v>2004</v>
      </c>
      <c r="B5" s="259">
        <v>4700</v>
      </c>
      <c r="C5" s="260">
        <v>-7240</v>
      </c>
      <c r="D5" s="261">
        <v>-2550</v>
      </c>
      <c r="E5" s="259">
        <v>27380</v>
      </c>
      <c r="F5" s="260">
        <v>-34310</v>
      </c>
      <c r="G5" s="261">
        <v>-6930</v>
      </c>
      <c r="H5" s="301">
        <v>970</v>
      </c>
      <c r="I5" s="260">
        <v>-2440</v>
      </c>
      <c r="J5" s="261">
        <v>-1470</v>
      </c>
      <c r="K5" s="259">
        <v>33040</v>
      </c>
      <c r="L5" s="260">
        <v>-43990</v>
      </c>
      <c r="M5" s="330">
        <v>-10940</v>
      </c>
      <c r="P5" s="97"/>
    </row>
    <row r="6" spans="1:24" x14ac:dyDescent="0.35">
      <c r="A6" s="326">
        <v>2005</v>
      </c>
      <c r="B6" s="259">
        <v>4640</v>
      </c>
      <c r="C6" s="260">
        <v>-6530</v>
      </c>
      <c r="D6" s="261">
        <v>-1890</v>
      </c>
      <c r="E6" s="259">
        <v>30070</v>
      </c>
      <c r="F6" s="260">
        <v>-34040</v>
      </c>
      <c r="G6" s="261">
        <v>-3960</v>
      </c>
      <c r="H6" s="301">
        <v>940</v>
      </c>
      <c r="I6" s="260">
        <v>-2020</v>
      </c>
      <c r="J6" s="261">
        <v>-1090</v>
      </c>
      <c r="K6" s="259">
        <v>35650</v>
      </c>
      <c r="L6" s="260">
        <v>-42600</v>
      </c>
      <c r="M6" s="330">
        <v>-6940</v>
      </c>
      <c r="P6" s="97"/>
    </row>
    <row r="7" spans="1:24" x14ac:dyDescent="0.35">
      <c r="A7" s="326">
        <v>2006</v>
      </c>
      <c r="B7" s="259">
        <v>4890</v>
      </c>
      <c r="C7" s="260">
        <v>-6820</v>
      </c>
      <c r="D7" s="261">
        <v>-1930</v>
      </c>
      <c r="E7" s="259">
        <v>30330</v>
      </c>
      <c r="F7" s="260">
        <v>-34910</v>
      </c>
      <c r="G7" s="261">
        <v>-4580</v>
      </c>
      <c r="H7" s="301">
        <v>920</v>
      </c>
      <c r="I7" s="260">
        <v>-2080</v>
      </c>
      <c r="J7" s="261">
        <v>-1160</v>
      </c>
      <c r="K7" s="259">
        <v>36140</v>
      </c>
      <c r="L7" s="260">
        <v>-43800</v>
      </c>
      <c r="M7" s="330">
        <v>-7660</v>
      </c>
      <c r="P7" s="97"/>
    </row>
    <row r="8" spans="1:24" x14ac:dyDescent="0.35">
      <c r="A8" s="326">
        <v>2007</v>
      </c>
      <c r="B8" s="259">
        <v>4930</v>
      </c>
      <c r="C8" s="260">
        <v>-7400</v>
      </c>
      <c r="D8" s="261">
        <v>-2470</v>
      </c>
      <c r="E8" s="259">
        <v>30660</v>
      </c>
      <c r="F8" s="260">
        <v>-35660</v>
      </c>
      <c r="G8" s="261">
        <v>-5000</v>
      </c>
      <c r="H8" s="301">
        <v>1130</v>
      </c>
      <c r="I8" s="260">
        <v>-2080</v>
      </c>
      <c r="J8" s="261">
        <v>-950</v>
      </c>
      <c r="K8" s="259">
        <v>36710</v>
      </c>
      <c r="L8" s="260">
        <v>-45130</v>
      </c>
      <c r="M8" s="330">
        <v>-8420</v>
      </c>
      <c r="P8" s="97"/>
    </row>
    <row r="9" spans="1:24" x14ac:dyDescent="0.35">
      <c r="A9" s="326">
        <v>2008</v>
      </c>
      <c r="B9" s="259">
        <v>5220</v>
      </c>
      <c r="C9" s="260">
        <v>-7310</v>
      </c>
      <c r="D9" s="261">
        <v>-2090</v>
      </c>
      <c r="E9" s="259">
        <v>30870</v>
      </c>
      <c r="F9" s="260">
        <v>-35900</v>
      </c>
      <c r="G9" s="261">
        <v>-5030</v>
      </c>
      <c r="H9" s="301">
        <v>950</v>
      </c>
      <c r="I9" s="260">
        <v>-2070</v>
      </c>
      <c r="J9" s="261">
        <v>-1120</v>
      </c>
      <c r="K9" s="259">
        <v>37030</v>
      </c>
      <c r="L9" s="260">
        <v>-45270</v>
      </c>
      <c r="M9" s="330">
        <v>-8240</v>
      </c>
      <c r="P9" s="97"/>
    </row>
    <row r="10" spans="1:24" x14ac:dyDescent="0.35">
      <c r="A10" s="326">
        <v>2009</v>
      </c>
      <c r="B10" s="259">
        <v>5580</v>
      </c>
      <c r="C10" s="260">
        <v>-6970</v>
      </c>
      <c r="D10" s="261">
        <v>-1390</v>
      </c>
      <c r="E10" s="259">
        <v>31930</v>
      </c>
      <c r="F10" s="260">
        <v>-34720</v>
      </c>
      <c r="G10" s="261">
        <v>-2790</v>
      </c>
      <c r="H10" s="301">
        <v>840</v>
      </c>
      <c r="I10" s="260">
        <v>-1750</v>
      </c>
      <c r="J10" s="261">
        <v>-910</v>
      </c>
      <c r="K10" s="259">
        <v>38350</v>
      </c>
      <c r="L10" s="260">
        <v>-43430</v>
      </c>
      <c r="M10" s="330">
        <v>-5080</v>
      </c>
      <c r="P10" s="97"/>
      <c r="T10" s="95"/>
      <c r="W10" s="95"/>
    </row>
    <row r="11" spans="1:24" x14ac:dyDescent="0.35">
      <c r="A11" s="326">
        <v>2010</v>
      </c>
      <c r="B11" s="259">
        <v>5580</v>
      </c>
      <c r="C11" s="260">
        <v>-7630</v>
      </c>
      <c r="D11" s="261">
        <v>-2050</v>
      </c>
      <c r="E11" s="259">
        <v>31640</v>
      </c>
      <c r="F11" s="260">
        <v>-35290</v>
      </c>
      <c r="G11" s="261">
        <v>-3650</v>
      </c>
      <c r="H11" s="301">
        <v>1030</v>
      </c>
      <c r="I11" s="260">
        <v>-1960</v>
      </c>
      <c r="J11" s="261">
        <v>-930</v>
      </c>
      <c r="K11" s="259">
        <v>38250</v>
      </c>
      <c r="L11" s="260">
        <v>-44880</v>
      </c>
      <c r="M11" s="330">
        <v>-6630</v>
      </c>
      <c r="P11" s="97"/>
      <c r="T11" s="95"/>
      <c r="U11" s="95"/>
      <c r="W11" s="95"/>
      <c r="X11" s="95"/>
    </row>
    <row r="12" spans="1:24" x14ac:dyDescent="0.35">
      <c r="A12" s="326">
        <v>2011</v>
      </c>
      <c r="B12" s="259">
        <v>5680</v>
      </c>
      <c r="C12" s="260">
        <v>-7060</v>
      </c>
      <c r="D12" s="261">
        <v>-1380</v>
      </c>
      <c r="E12" s="259">
        <v>31320</v>
      </c>
      <c r="F12" s="260">
        <v>-34670</v>
      </c>
      <c r="G12" s="261">
        <v>-3350</v>
      </c>
      <c r="H12" s="301">
        <v>1040</v>
      </c>
      <c r="I12" s="260">
        <v>-1820</v>
      </c>
      <c r="J12" s="261">
        <v>-780</v>
      </c>
      <c r="K12" s="259">
        <v>38040</v>
      </c>
      <c r="L12" s="260">
        <v>-43550</v>
      </c>
      <c r="M12" s="330">
        <v>-5520</v>
      </c>
      <c r="P12" s="97"/>
      <c r="T12" s="95"/>
      <c r="W12" s="95"/>
    </row>
    <row r="13" spans="1:24" x14ac:dyDescent="0.35">
      <c r="A13" s="326">
        <v>2012</v>
      </c>
      <c r="B13" s="259">
        <v>6380</v>
      </c>
      <c r="C13" s="260">
        <v>-7280</v>
      </c>
      <c r="D13" s="261">
        <v>-900</v>
      </c>
      <c r="E13" s="259">
        <v>34760</v>
      </c>
      <c r="F13" s="260">
        <v>-36180</v>
      </c>
      <c r="G13" s="261">
        <v>-1420</v>
      </c>
      <c r="H13" s="301">
        <v>1200</v>
      </c>
      <c r="I13" s="260">
        <v>-2040</v>
      </c>
      <c r="J13" s="261">
        <v>-840</v>
      </c>
      <c r="K13" s="259">
        <v>42340</v>
      </c>
      <c r="L13" s="260">
        <v>-45500</v>
      </c>
      <c r="M13" s="330">
        <v>-3160</v>
      </c>
      <c r="P13" s="97"/>
      <c r="T13" s="95"/>
      <c r="U13" s="95"/>
      <c r="W13" s="95"/>
      <c r="X13" s="95"/>
    </row>
    <row r="14" spans="1:24" x14ac:dyDescent="0.35">
      <c r="A14" s="326">
        <v>2013</v>
      </c>
      <c r="B14" s="259">
        <v>6430</v>
      </c>
      <c r="C14" s="260">
        <v>-7370</v>
      </c>
      <c r="D14" s="261">
        <v>-950</v>
      </c>
      <c r="E14" s="259">
        <v>33190</v>
      </c>
      <c r="F14" s="260">
        <v>-37090</v>
      </c>
      <c r="G14" s="261">
        <v>-3900</v>
      </c>
      <c r="H14" s="301">
        <v>1230</v>
      </c>
      <c r="I14" s="260">
        <v>-2030</v>
      </c>
      <c r="J14" s="261">
        <v>-790</v>
      </c>
      <c r="K14" s="259">
        <v>40840</v>
      </c>
      <c r="L14" s="260">
        <v>-46490</v>
      </c>
      <c r="M14" s="330">
        <v>-5640</v>
      </c>
      <c r="P14" s="97"/>
      <c r="U14" s="95"/>
      <c r="X14" s="95"/>
    </row>
    <row r="15" spans="1:24" x14ac:dyDescent="0.35">
      <c r="A15" s="326">
        <v>2014</v>
      </c>
      <c r="B15" s="259">
        <v>6320</v>
      </c>
      <c r="C15" s="260">
        <v>-7640</v>
      </c>
      <c r="D15" s="261">
        <v>-1310</v>
      </c>
      <c r="E15" s="259">
        <v>34800</v>
      </c>
      <c r="F15" s="260">
        <v>-37870</v>
      </c>
      <c r="G15" s="261">
        <v>-3080</v>
      </c>
      <c r="H15" s="301">
        <v>1380</v>
      </c>
      <c r="I15" s="260">
        <v>-2130</v>
      </c>
      <c r="J15" s="261">
        <v>-750</v>
      </c>
      <c r="K15" s="259">
        <v>42500</v>
      </c>
      <c r="L15" s="260">
        <v>-47640</v>
      </c>
      <c r="M15" s="330">
        <v>-5140</v>
      </c>
      <c r="P15" s="97"/>
      <c r="U15" s="95"/>
      <c r="X15" s="95"/>
    </row>
    <row r="16" spans="1:24" x14ac:dyDescent="0.35">
      <c r="A16" s="326">
        <v>2015</v>
      </c>
      <c r="B16" s="259">
        <v>6290</v>
      </c>
      <c r="C16" s="260">
        <v>-7470</v>
      </c>
      <c r="D16" s="261">
        <v>-1180</v>
      </c>
      <c r="E16" s="259">
        <v>35210</v>
      </c>
      <c r="F16" s="260">
        <v>-37690</v>
      </c>
      <c r="G16" s="261">
        <v>-2480</v>
      </c>
      <c r="H16" s="301">
        <v>1390</v>
      </c>
      <c r="I16" s="260">
        <v>-2260</v>
      </c>
      <c r="J16" s="261">
        <v>-870</v>
      </c>
      <c r="K16" s="259">
        <v>42890</v>
      </c>
      <c r="L16" s="260">
        <v>-47420</v>
      </c>
      <c r="M16" s="330">
        <v>-4530</v>
      </c>
      <c r="P16" s="97"/>
      <c r="U16" s="95"/>
      <c r="X16" s="95"/>
    </row>
    <row r="17" spans="1:26" x14ac:dyDescent="0.35">
      <c r="A17" s="326">
        <v>2016</v>
      </c>
      <c r="B17" s="259">
        <v>6100</v>
      </c>
      <c r="C17" s="260">
        <v>-7490</v>
      </c>
      <c r="D17" s="261">
        <v>-1390</v>
      </c>
      <c r="E17" s="259">
        <v>35860</v>
      </c>
      <c r="F17" s="260">
        <v>-37870</v>
      </c>
      <c r="G17" s="261">
        <v>-2020</v>
      </c>
      <c r="H17" s="301">
        <v>1320</v>
      </c>
      <c r="I17" s="260">
        <v>-2400</v>
      </c>
      <c r="J17" s="261">
        <v>-1080</v>
      </c>
      <c r="K17" s="259">
        <v>43280</v>
      </c>
      <c r="L17" s="260">
        <v>-47760</v>
      </c>
      <c r="M17" s="330">
        <v>-4490</v>
      </c>
      <c r="P17" s="97"/>
      <c r="U17" s="95"/>
      <c r="V17" s="95"/>
    </row>
    <row r="18" spans="1:26" x14ac:dyDescent="0.35">
      <c r="A18" s="327">
        <v>2017</v>
      </c>
      <c r="B18" s="262">
        <v>6770</v>
      </c>
      <c r="C18" s="263">
        <v>-8480</v>
      </c>
      <c r="D18" s="264">
        <v>-1710</v>
      </c>
      <c r="E18" s="262">
        <v>42930</v>
      </c>
      <c r="F18" s="263">
        <v>-47620</v>
      </c>
      <c r="G18" s="264">
        <v>-4700</v>
      </c>
      <c r="H18" s="302">
        <v>1420</v>
      </c>
      <c r="I18" s="263">
        <v>-2660</v>
      </c>
      <c r="J18" s="264">
        <v>-1240</v>
      </c>
      <c r="K18" s="262">
        <v>51120</v>
      </c>
      <c r="L18" s="263">
        <v>-58760</v>
      </c>
      <c r="M18" s="331">
        <v>-7640</v>
      </c>
      <c r="P18" s="97"/>
    </row>
    <row r="19" spans="1:26" x14ac:dyDescent="0.35">
      <c r="A19" s="328">
        <v>2018</v>
      </c>
      <c r="B19" s="262">
        <v>6210</v>
      </c>
      <c r="C19" s="263">
        <v>-8730</v>
      </c>
      <c r="D19" s="264">
        <v>-2520</v>
      </c>
      <c r="E19" s="262">
        <v>42450</v>
      </c>
      <c r="F19" s="263">
        <v>-49310</v>
      </c>
      <c r="G19" s="264">
        <v>-6860</v>
      </c>
      <c r="H19" s="302">
        <v>1610</v>
      </c>
      <c r="I19" s="263">
        <v>-2660</v>
      </c>
      <c r="J19" s="264">
        <v>-1040</v>
      </c>
      <c r="K19" s="262">
        <v>50270</v>
      </c>
      <c r="L19" s="263">
        <v>-60690</v>
      </c>
      <c r="M19" s="331">
        <v>-10420</v>
      </c>
      <c r="P19" s="97"/>
    </row>
    <row r="20" spans="1:26" x14ac:dyDescent="0.35">
      <c r="A20" s="337">
        <v>2019</v>
      </c>
      <c r="B20" s="262">
        <v>6030</v>
      </c>
      <c r="C20" s="263">
        <v>-9330</v>
      </c>
      <c r="D20" s="264">
        <v>-3300</v>
      </c>
      <c r="E20" s="262">
        <v>44350</v>
      </c>
      <c r="F20" s="263">
        <v>-51460</v>
      </c>
      <c r="G20" s="264">
        <v>-7110</v>
      </c>
      <c r="H20" s="302">
        <v>1600</v>
      </c>
      <c r="I20" s="263">
        <v>-2750</v>
      </c>
      <c r="J20" s="264">
        <v>-1150</v>
      </c>
      <c r="K20" s="262">
        <v>51980</v>
      </c>
      <c r="L20" s="263">
        <v>-63540</v>
      </c>
      <c r="M20" s="331">
        <v>-11560</v>
      </c>
      <c r="P20" s="97"/>
    </row>
    <row r="21" spans="1:26" x14ac:dyDescent="0.35">
      <c r="A21" s="413">
        <v>2020</v>
      </c>
      <c r="B21" s="414">
        <v>4820</v>
      </c>
      <c r="C21" s="415">
        <v>-8000</v>
      </c>
      <c r="D21" s="416">
        <v>-3180</v>
      </c>
      <c r="E21" s="414">
        <v>39150</v>
      </c>
      <c r="F21" s="415">
        <v>-48410</v>
      </c>
      <c r="G21" s="416">
        <v>-9260</v>
      </c>
      <c r="H21" s="417">
        <v>1350</v>
      </c>
      <c r="I21" s="415">
        <v>-2350</v>
      </c>
      <c r="J21" s="416">
        <v>-1000</v>
      </c>
      <c r="K21" s="414">
        <v>45320</v>
      </c>
      <c r="L21" s="415">
        <v>-58760</v>
      </c>
      <c r="M21" s="418">
        <v>-13440</v>
      </c>
      <c r="P21" s="97"/>
    </row>
    <row r="23" spans="1:26" ht="14.25" customHeight="1" x14ac:dyDescent="0.35">
      <c r="C23" s="97"/>
      <c r="F23" s="97"/>
      <c r="I23" s="97"/>
      <c r="L23" s="97"/>
      <c r="N23" s="97"/>
    </row>
    <row r="24" spans="1:26" ht="14.25" customHeight="1" x14ac:dyDescent="0.35">
      <c r="C24" s="97"/>
      <c r="D24" s="97"/>
      <c r="F24" s="97"/>
      <c r="I24" s="97"/>
      <c r="L24" s="97"/>
    </row>
    <row r="25" spans="1:26" ht="14.25" customHeight="1" x14ac:dyDescent="0.35">
      <c r="C25" s="97"/>
      <c r="F25" s="97"/>
      <c r="I25" s="97"/>
      <c r="L25" s="97"/>
      <c r="Q25" s="121" t="s">
        <v>564</v>
      </c>
      <c r="R25" s="121"/>
      <c r="S25" s="121"/>
      <c r="T25" s="121"/>
      <c r="U25" s="121"/>
      <c r="V25" s="121"/>
      <c r="W25" s="121"/>
      <c r="X25" s="121"/>
      <c r="Y25" s="121"/>
      <c r="Z25" s="121"/>
    </row>
    <row r="26" spans="1:26" ht="14.25" customHeight="1" x14ac:dyDescent="0.35">
      <c r="C26" s="97"/>
      <c r="F26" s="97"/>
      <c r="I26" s="97"/>
      <c r="L26" s="97"/>
      <c r="Q26" s="121" t="s">
        <v>572</v>
      </c>
      <c r="R26" s="121"/>
      <c r="S26" s="121"/>
      <c r="T26" s="121"/>
      <c r="U26" s="121"/>
      <c r="V26" s="121"/>
      <c r="W26" s="121"/>
      <c r="X26" s="121"/>
      <c r="Y26" s="121"/>
      <c r="Z26" s="121"/>
    </row>
    <row r="27" spans="1:26" ht="25.5" customHeight="1" x14ac:dyDescent="0.35">
      <c r="C27" s="97"/>
      <c r="F27" s="97"/>
      <c r="I27" s="97"/>
      <c r="L27" s="97"/>
      <c r="Q27" s="285" t="s">
        <v>481</v>
      </c>
      <c r="R27" s="285"/>
      <c r="S27" s="285"/>
      <c r="T27" s="285"/>
      <c r="U27" s="285"/>
      <c r="V27" s="285"/>
      <c r="W27" s="285"/>
      <c r="X27" s="285"/>
      <c r="Y27" s="285"/>
      <c r="Z27" s="285"/>
    </row>
    <row r="28" spans="1:26" x14ac:dyDescent="0.35">
      <c r="C28" s="97"/>
      <c r="F28" s="97"/>
      <c r="I28" s="97"/>
      <c r="L28" s="97"/>
      <c r="Q28" s="285" t="s">
        <v>482</v>
      </c>
      <c r="R28" s="285"/>
      <c r="S28" s="285"/>
      <c r="T28" s="285"/>
      <c r="U28" s="285"/>
      <c r="V28" s="285"/>
      <c r="W28" s="285"/>
      <c r="X28" s="285"/>
      <c r="Y28" s="285"/>
      <c r="Z28" s="285"/>
    </row>
    <row r="29" spans="1:26" ht="19.5" customHeight="1" x14ac:dyDescent="0.35">
      <c r="C29" s="97"/>
      <c r="F29" s="97"/>
      <c r="I29" s="97"/>
      <c r="L29" s="97"/>
      <c r="Q29" s="285" t="s">
        <v>483</v>
      </c>
      <c r="R29" s="285"/>
      <c r="S29" s="285"/>
      <c r="T29" s="285"/>
      <c r="U29" s="285"/>
      <c r="V29" s="285"/>
      <c r="W29" s="285"/>
      <c r="X29" s="285"/>
      <c r="Y29" s="285"/>
      <c r="Z29" s="285"/>
    </row>
    <row r="30" spans="1:26" ht="15" customHeight="1" x14ac:dyDescent="0.35">
      <c r="C30" s="97"/>
      <c r="F30" s="97"/>
      <c r="I30" s="97"/>
      <c r="L30" s="97"/>
      <c r="N30" s="111"/>
      <c r="O30" s="111"/>
      <c r="P30" s="111"/>
    </row>
    <row r="31" spans="1:26" ht="15" customHeight="1" x14ac:dyDescent="0.35">
      <c r="A31" s="100" t="s">
        <v>127</v>
      </c>
      <c r="C31" s="97"/>
      <c r="F31" s="97"/>
      <c r="I31" s="97"/>
      <c r="L31" s="97"/>
      <c r="N31" s="111"/>
      <c r="O31" s="111"/>
      <c r="P31" s="111"/>
      <c r="Z31" s="113"/>
    </row>
    <row r="32" spans="1:26" x14ac:dyDescent="0.35">
      <c r="C32" s="97"/>
      <c r="F32" s="97"/>
      <c r="I32" s="97"/>
      <c r="L32" s="97"/>
    </row>
  </sheetData>
  <sheetProtection sheet="1" objects="1" scenarios="1"/>
  <phoneticPr fontId="29" type="noConversion"/>
  <hyperlinks>
    <hyperlink ref="L1" location="Contents!A1" tooltip="Click once to take you back to contents sheet" display="back to contents" xr:uid="{8BDC4300-52CD-48BC-B171-2BF62B95E70A}"/>
  </hyperlinks>
  <pageMargins left="0.25" right="0.25" top="0.75" bottom="0.75" header="0.3" footer="0.3"/>
  <pageSetup paperSize="9"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dimension ref="A1:X73"/>
  <sheetViews>
    <sheetView topLeftCell="L1" workbookViewId="0">
      <selection activeCell="L1" sqref="L1"/>
    </sheetView>
  </sheetViews>
  <sheetFormatPr defaultRowHeight="14.5" x14ac:dyDescent="0.35"/>
  <cols>
    <col min="1" max="1" width="6" customWidth="1"/>
    <col min="2" max="2" width="7.26953125" customWidth="1"/>
    <col min="3" max="3" width="8.54296875" customWidth="1"/>
    <col min="4" max="4" width="8.54296875" style="96" customWidth="1"/>
    <col min="5" max="5" width="9.7265625" customWidth="1"/>
    <col min="6" max="6" width="7.453125" customWidth="1"/>
    <col min="7" max="7" width="8.54296875" customWidth="1"/>
    <col min="8" max="8" width="8.54296875" style="96" customWidth="1"/>
    <col min="9" max="9" width="9.453125" customWidth="1"/>
    <col min="10" max="10" width="7.26953125" customWidth="1"/>
    <col min="11" max="11" width="8.54296875" customWidth="1"/>
    <col min="12" max="12" width="8.54296875" style="96" customWidth="1"/>
    <col min="13" max="13" width="8.7265625" customWidth="1"/>
    <col min="14" max="14" width="8.26953125" customWidth="1"/>
    <col min="15" max="15" width="8.54296875" customWidth="1"/>
    <col min="16" max="16" width="8.54296875" style="96" customWidth="1"/>
    <col min="17" max="17" width="9.7265625" customWidth="1"/>
  </cols>
  <sheetData>
    <row r="1" spans="1:24" ht="15.5" x14ac:dyDescent="0.35">
      <c r="A1" s="100" t="s">
        <v>579</v>
      </c>
      <c r="B1" s="96"/>
      <c r="C1" s="96"/>
      <c r="E1" s="96"/>
      <c r="F1" s="96"/>
      <c r="G1" s="96"/>
      <c r="I1" s="96"/>
      <c r="J1" s="96"/>
      <c r="K1" s="96"/>
      <c r="L1" s="529" t="s">
        <v>606</v>
      </c>
      <c r="M1" s="96"/>
      <c r="N1" s="96"/>
      <c r="O1" s="96"/>
      <c r="Q1" s="96"/>
    </row>
    <row r="2" spans="1:24" ht="15" thickBot="1" x14ac:dyDescent="0.4">
      <c r="A2" s="309"/>
      <c r="B2" s="310"/>
      <c r="C2" s="310"/>
      <c r="D2" s="311"/>
      <c r="E2" s="310"/>
      <c r="F2" s="310"/>
      <c r="G2" s="310"/>
      <c r="H2" s="311"/>
      <c r="I2" s="310"/>
      <c r="J2" s="310"/>
      <c r="K2" s="310"/>
      <c r="L2" s="310"/>
      <c r="M2" s="310"/>
      <c r="N2" s="310"/>
      <c r="O2" s="310"/>
      <c r="P2" s="310"/>
      <c r="Q2" s="310"/>
    </row>
    <row r="3" spans="1:24" ht="29.5" thickBot="1" x14ac:dyDescent="0.4">
      <c r="A3" s="344" t="s">
        <v>106</v>
      </c>
      <c r="B3" s="333" t="s">
        <v>511</v>
      </c>
      <c r="C3" s="334" t="s">
        <v>513</v>
      </c>
      <c r="D3" s="335" t="s">
        <v>514</v>
      </c>
      <c r="E3" s="350" t="s">
        <v>519</v>
      </c>
      <c r="F3" s="333" t="s">
        <v>502</v>
      </c>
      <c r="G3" s="334" t="s">
        <v>515</v>
      </c>
      <c r="H3" s="335" t="s">
        <v>508</v>
      </c>
      <c r="I3" s="350" t="s">
        <v>517</v>
      </c>
      <c r="J3" s="333" t="s">
        <v>516</v>
      </c>
      <c r="K3" s="334" t="s">
        <v>506</v>
      </c>
      <c r="L3" s="335" t="s">
        <v>509</v>
      </c>
      <c r="M3" s="350" t="s">
        <v>518</v>
      </c>
      <c r="N3" s="333" t="s">
        <v>521</v>
      </c>
      <c r="O3" s="334" t="s">
        <v>522</v>
      </c>
      <c r="P3" s="335" t="s">
        <v>523</v>
      </c>
      <c r="Q3" s="351" t="s">
        <v>520</v>
      </c>
    </row>
    <row r="4" spans="1:24" x14ac:dyDescent="0.35">
      <c r="A4" s="338">
        <v>2002</v>
      </c>
      <c r="B4" s="265">
        <f>'workings rates'!P4</f>
        <v>1.9690552035565512</v>
      </c>
      <c r="C4" s="266">
        <f>-'workings rates'!Q4</f>
        <v>-3.0585990828578429</v>
      </c>
      <c r="D4" s="266">
        <f>'workings rates'!R4</f>
        <v>-1.0895438793012917</v>
      </c>
      <c r="E4" s="267">
        <f>'workings rates'!S4</f>
        <v>5.0276542864143945</v>
      </c>
      <c r="F4" s="265">
        <f>'workings rates'!T4</f>
        <v>4.5426570147416543</v>
      </c>
      <c r="G4" s="266">
        <f>-'workings rates'!U4</f>
        <v>-5.3567532539426681</v>
      </c>
      <c r="H4" s="266">
        <f>'workings rates'!V4</f>
        <v>-0.81409623920101337</v>
      </c>
      <c r="I4" s="267">
        <f>'workings rates'!W4</f>
        <v>9.8994102686843224</v>
      </c>
      <c r="J4" s="268">
        <f>'workings rates'!X4</f>
        <v>0.76094921368581259</v>
      </c>
      <c r="K4" s="269">
        <f>-'workings rates'!Y4</f>
        <v>-1.5148526013189787</v>
      </c>
      <c r="L4" s="269">
        <f>'workings rates'!Z4</f>
        <v>-0.75390338763316611</v>
      </c>
      <c r="M4" s="270">
        <f>'workings rates'!AA4</f>
        <v>2.2758018150047912</v>
      </c>
      <c r="N4" s="265">
        <f>'workings rates'!AB4</f>
        <v>3.4002205877872367</v>
      </c>
      <c r="O4" s="266">
        <f>-'workings rates'!AC4</f>
        <v>-4.2695720881294923</v>
      </c>
      <c r="P4" s="266">
        <f>'workings rates'!AD4</f>
        <v>-0.86935150034225628</v>
      </c>
      <c r="Q4" s="342">
        <f>'workings rates'!AE4</f>
        <v>7.6697926759167299</v>
      </c>
    </row>
    <row r="5" spans="1:24" x14ac:dyDescent="0.35">
      <c r="A5" s="339">
        <v>2003</v>
      </c>
      <c r="B5" s="268">
        <f>'workings rates'!P5</f>
        <v>1.9838918515592423</v>
      </c>
      <c r="C5" s="269">
        <f>-'workings rates'!Q5</f>
        <v>-3.1952948405644435</v>
      </c>
      <c r="D5" s="269">
        <f>'workings rates'!R5</f>
        <v>-1.2114029890052012</v>
      </c>
      <c r="E5" s="270">
        <f>'workings rates'!S5</f>
        <v>5.179186692123686</v>
      </c>
      <c r="F5" s="268">
        <f>'workings rates'!T5</f>
        <v>4.5764305773838663</v>
      </c>
      <c r="G5" s="269">
        <f>-'workings rates'!U5</f>
        <v>-5.4298817406539044</v>
      </c>
      <c r="H5" s="269">
        <f>'workings rates'!V5</f>
        <v>-0.85345116327003834</v>
      </c>
      <c r="I5" s="270">
        <f>'workings rates'!W5</f>
        <v>10.00631231803777</v>
      </c>
      <c r="J5" s="268">
        <f>'workings rates'!X5</f>
        <v>0.67118361464169385</v>
      </c>
      <c r="K5" s="269">
        <f>-'workings rates'!Y5</f>
        <v>-1.6744264912640152</v>
      </c>
      <c r="L5" s="269">
        <f>'workings rates'!Z5</f>
        <v>-1.0032428766223214</v>
      </c>
      <c r="M5" s="270">
        <f>'workings rates'!AA5</f>
        <v>2.3456101059057093</v>
      </c>
      <c r="N5" s="268">
        <f>'workings rates'!AB5</f>
        <v>3.4219050388536161</v>
      </c>
      <c r="O5" s="269">
        <f>-'workings rates'!AC5</f>
        <v>-4.3791095171165928</v>
      </c>
      <c r="P5" s="269">
        <f>'workings rates'!AD5</f>
        <v>-0.95619476889772048</v>
      </c>
      <c r="Q5" s="343">
        <f>'workings rates'!AE5</f>
        <v>7.8010145559702089</v>
      </c>
    </row>
    <row r="6" spans="1:24" x14ac:dyDescent="0.35">
      <c r="A6" s="339">
        <v>2004</v>
      </c>
      <c r="B6" s="268">
        <f>'workings rates'!P6</f>
        <v>2.0660884549614695</v>
      </c>
      <c r="C6" s="269">
        <f>-'workings rates'!Q6</f>
        <v>-3.1826554072172426</v>
      </c>
      <c r="D6" s="269">
        <f>'workings rates'!R6</f>
        <v>-1.1209628851386697</v>
      </c>
      <c r="E6" s="270">
        <f>'workings rates'!S6</f>
        <v>5.2487438621787117</v>
      </c>
      <c r="F6" s="268">
        <f>'workings rates'!T6</f>
        <v>4.3570211215271533</v>
      </c>
      <c r="G6" s="269">
        <f>-'workings rates'!U6</f>
        <v>-5.4598025814315791</v>
      </c>
      <c r="H6" s="269">
        <f>'workings rates'!V6</f>
        <v>-1.1027814599044254</v>
      </c>
      <c r="I6" s="270">
        <f>'workings rates'!W6</f>
        <v>9.8168237029587324</v>
      </c>
      <c r="J6" s="268">
        <f>'workings rates'!X6</f>
        <v>0.69057823468268997</v>
      </c>
      <c r="K6" s="269">
        <f>-'workings rates'!Y6</f>
        <v>-1.7371246315729523</v>
      </c>
      <c r="L6" s="269">
        <f>'workings rates'!Z6</f>
        <v>-1.0465463968902622</v>
      </c>
      <c r="M6" s="270">
        <f>'workings rates'!AA6</f>
        <v>2.4277028662556424</v>
      </c>
      <c r="N6" s="268">
        <f>'workings rates'!AB6</f>
        <v>3.3160838094014586</v>
      </c>
      <c r="O6" s="269">
        <f>-'workings rates'!AC6</f>
        <v>-4.4150885827957076</v>
      </c>
      <c r="P6" s="269">
        <f>'workings rates'!AD6</f>
        <v>-1.0980011160669478</v>
      </c>
      <c r="Q6" s="343">
        <f>'workings rates'!AE6</f>
        <v>7.7311723921971662</v>
      </c>
    </row>
    <row r="7" spans="1:24" x14ac:dyDescent="0.35">
      <c r="A7" s="339">
        <v>2005</v>
      </c>
      <c r="B7" s="268">
        <f>'workings rates'!P7</f>
        <v>2.0374110828137351</v>
      </c>
      <c r="C7" s="269">
        <f>-'workings rates'!Q7</f>
        <v>-2.867304821287433</v>
      </c>
      <c r="D7" s="269">
        <f>'workings rates'!R7</f>
        <v>-0.82989373847369807</v>
      </c>
      <c r="E7" s="270">
        <f>'workings rates'!S7</f>
        <v>4.9047159041011676</v>
      </c>
      <c r="F7" s="268">
        <f>'workings rates'!T7</f>
        <v>4.7338973498361163</v>
      </c>
      <c r="G7" s="269">
        <f>-'workings rates'!U7</f>
        <v>-5.358891446239487</v>
      </c>
      <c r="H7" s="269">
        <f>'workings rates'!V7</f>
        <v>-0.62341980396910612</v>
      </c>
      <c r="I7" s="270">
        <f>'workings rates'!W7</f>
        <v>10.092788796075604</v>
      </c>
      <c r="J7" s="268">
        <f>'workings rates'!X7</f>
        <v>0.67417342035429972</v>
      </c>
      <c r="K7" s="269">
        <f>-'workings rates'!Y7</f>
        <v>-1.44875564799541</v>
      </c>
      <c r="L7" s="269">
        <f>'workings rates'!Z7</f>
        <v>-0.78175428530445379</v>
      </c>
      <c r="M7" s="270">
        <f>'workings rates'!AA7</f>
        <v>2.1229290683497095</v>
      </c>
      <c r="N7" s="268">
        <f>'workings rates'!AB7</f>
        <v>3.5565496380599693</v>
      </c>
      <c r="O7" s="269">
        <f>-'workings rates'!AC7</f>
        <v>-4.2499022322960647</v>
      </c>
      <c r="P7" s="269">
        <f>'workings rates'!AD7</f>
        <v>-0.69235496460410062</v>
      </c>
      <c r="Q7" s="343">
        <f>'workings rates'!AE7</f>
        <v>7.8064518703560335</v>
      </c>
    </row>
    <row r="8" spans="1:24" x14ac:dyDescent="0.35">
      <c r="A8" s="339">
        <v>2006</v>
      </c>
      <c r="B8" s="268">
        <f>'workings rates'!P8</f>
        <v>2.1284467561862064</v>
      </c>
      <c r="C8" s="269">
        <f>-'workings rates'!Q8</f>
        <v>-2.968508563842521</v>
      </c>
      <c r="D8" s="269">
        <f>'workings rates'!R8</f>
        <v>-0.84006180765631466</v>
      </c>
      <c r="E8" s="270">
        <f>'workings rates'!S8</f>
        <v>5.0969553200287274</v>
      </c>
      <c r="F8" s="268">
        <f>'workings rates'!T8</f>
        <v>4.6926565263201869</v>
      </c>
      <c r="G8" s="269">
        <f>-'workings rates'!U8</f>
        <v>-5.4012739641885164</v>
      </c>
      <c r="H8" s="269">
        <f>'workings rates'!V8</f>
        <v>-0.7086174378683302</v>
      </c>
      <c r="I8" s="270">
        <f>'workings rates'!W8</f>
        <v>10.093930490508704</v>
      </c>
      <c r="J8" s="268">
        <f>'workings rates'!X8</f>
        <v>0.66389562406188662</v>
      </c>
      <c r="K8" s="269">
        <f>-'workings rates'!Y8</f>
        <v>-1.5009814109225261</v>
      </c>
      <c r="L8" s="269">
        <f>'workings rates'!Z8</f>
        <v>-0.83708578686063961</v>
      </c>
      <c r="M8" s="270">
        <f>'workings rates'!AA8</f>
        <v>2.1648770349844129</v>
      </c>
      <c r="N8" s="268">
        <f>'workings rates'!AB8</f>
        <v>3.5618193465727095</v>
      </c>
      <c r="O8" s="269">
        <f>-'workings rates'!AC8</f>
        <v>-4.3167594737101469</v>
      </c>
      <c r="P8" s="269">
        <f>'workings rates'!AD8</f>
        <v>-0.75494012713743652</v>
      </c>
      <c r="Q8" s="343">
        <f>'workings rates'!AE8</f>
        <v>7.8785788202828559</v>
      </c>
    </row>
    <row r="9" spans="1:24" x14ac:dyDescent="0.35">
      <c r="A9" s="339">
        <v>2007</v>
      </c>
      <c r="B9" s="268">
        <f>'workings rates'!P9</f>
        <v>2.1262831018718193</v>
      </c>
      <c r="C9" s="269">
        <f>-'workings rates'!Q9</f>
        <v>-3.1915811265418785</v>
      </c>
      <c r="D9" s="269">
        <f>'workings rates'!R9</f>
        <v>-1.0652980246700594</v>
      </c>
      <c r="E9" s="270">
        <f>'workings rates'!S9</f>
        <v>5.3178642284136979</v>
      </c>
      <c r="F9" s="268">
        <f>'workings rates'!T9</f>
        <v>4.7038896841213802</v>
      </c>
      <c r="G9" s="269">
        <f>-'workings rates'!U9</f>
        <v>-5.4709949815971441</v>
      </c>
      <c r="H9" s="269">
        <f>'workings rates'!V9</f>
        <v>-0.76710529747576328</v>
      </c>
      <c r="I9" s="270">
        <f>'workings rates'!W9</f>
        <v>10.174884665718524</v>
      </c>
      <c r="J9" s="268">
        <f>'workings rates'!X9</f>
        <v>0.82372322899505768</v>
      </c>
      <c r="K9" s="269">
        <f>-'workings rates'!Y9</f>
        <v>-1.5162339082386902</v>
      </c>
      <c r="L9" s="269">
        <f>'workings rates'!Z9</f>
        <v>-0.69251067924363252</v>
      </c>
      <c r="M9" s="270">
        <f>'workings rates'!AA9</f>
        <v>2.339957137233748</v>
      </c>
      <c r="N9" s="268">
        <f>'workings rates'!AB9</f>
        <v>3.5960475802841376</v>
      </c>
      <c r="O9" s="269">
        <f>-'workings rates'!AC9</f>
        <v>-4.420856096383087</v>
      </c>
      <c r="P9" s="269">
        <f>'workings rates'!AD9</f>
        <v>-0.82480851609894967</v>
      </c>
      <c r="Q9" s="343">
        <f>'workings rates'!AE9</f>
        <v>8.0169036766672246</v>
      </c>
    </row>
    <row r="10" spans="1:24" x14ac:dyDescent="0.35">
      <c r="A10" s="339">
        <v>2008</v>
      </c>
      <c r="B10" s="268">
        <f>'workings rates'!P10</f>
        <v>2.2344264330078718</v>
      </c>
      <c r="C10" s="269">
        <f>-'workings rates'!Q10</f>
        <v>-3.1290531082926329</v>
      </c>
      <c r="D10" s="269">
        <f>'workings rates'!R10</f>
        <v>-0.89462667528476103</v>
      </c>
      <c r="E10" s="270">
        <f>'workings rates'!S10</f>
        <v>5.3634795413005047</v>
      </c>
      <c r="F10" s="268">
        <f>'workings rates'!T10</f>
        <v>4.6856145410389711</v>
      </c>
      <c r="G10" s="269">
        <f>-'workings rates'!U10</f>
        <v>-5.4490949796987067</v>
      </c>
      <c r="H10" s="269">
        <f>'workings rates'!V10</f>
        <v>-0.76348043865973514</v>
      </c>
      <c r="I10" s="270">
        <f>'workings rates'!W10</f>
        <v>10.134709520737676</v>
      </c>
      <c r="J10" s="268">
        <f>'workings rates'!X10</f>
        <v>0.69556813272904328</v>
      </c>
      <c r="K10" s="269">
        <f>-'workings rates'!Y10</f>
        <v>-1.5156063523674943</v>
      </c>
      <c r="L10" s="269">
        <f>'workings rates'!Z10</f>
        <v>-0.82003821963845103</v>
      </c>
      <c r="M10" s="270">
        <f>'workings rates'!AA10</f>
        <v>2.2111744850965374</v>
      </c>
      <c r="N10" s="268">
        <f>'workings rates'!AB10</f>
        <v>3.5985660156595443</v>
      </c>
      <c r="O10" s="269">
        <f>-'workings rates'!AC10</f>
        <v>-4.3993271274347174</v>
      </c>
      <c r="P10" s="269">
        <f>'workings rates'!AD10</f>
        <v>-0.80076111177517262</v>
      </c>
      <c r="Q10" s="343">
        <f>'workings rates'!AE10</f>
        <v>7.9978931430942621</v>
      </c>
      <c r="T10" s="95"/>
      <c r="W10" s="95"/>
    </row>
    <row r="11" spans="1:24" x14ac:dyDescent="0.35">
      <c r="A11" s="339">
        <v>2009</v>
      </c>
      <c r="B11" s="268">
        <f>'workings rates'!P11</f>
        <v>2.3621247269587009</v>
      </c>
      <c r="C11" s="269">
        <f>-'workings rates'!Q11</f>
        <v>-2.9505393094806713</v>
      </c>
      <c r="D11" s="269">
        <f>'workings rates'!R11</f>
        <v>-0.58841458252197032</v>
      </c>
      <c r="E11" s="270">
        <f>'workings rates'!S11</f>
        <v>5.3126640364393722</v>
      </c>
      <c r="F11" s="268">
        <f>'workings rates'!T11</f>
        <v>4.7938264283515872</v>
      </c>
      <c r="G11" s="269">
        <f>-'workings rates'!U11</f>
        <v>-5.2127044657803667</v>
      </c>
      <c r="H11" s="269">
        <f>'workings rates'!V11</f>
        <v>-0.41887803742877949</v>
      </c>
      <c r="I11" s="270">
        <f>'workings rates'!W11</f>
        <v>10.006530894131954</v>
      </c>
      <c r="J11" s="268">
        <f>'workings rates'!X11</f>
        <v>0.61454271437664154</v>
      </c>
      <c r="K11" s="269">
        <f>-'workings rates'!Y11</f>
        <v>-1.2802973216180031</v>
      </c>
      <c r="L11" s="269">
        <f>'workings rates'!Z11</f>
        <v>-0.6657546072413616</v>
      </c>
      <c r="M11" s="270">
        <f>'workings rates'!AA11</f>
        <v>1.8948400359946449</v>
      </c>
      <c r="N11" s="268">
        <f>'workings rates'!AB11</f>
        <v>3.6911201370574984</v>
      </c>
      <c r="O11" s="269">
        <f>-'workings rates'!AC11</f>
        <v>-4.1800612138828459</v>
      </c>
      <c r="P11" s="269">
        <f>'workings rates'!AD11</f>
        <v>-0.48894107682534793</v>
      </c>
      <c r="Q11" s="343">
        <f>'workings rates'!AE11</f>
        <v>7.8711813509403452</v>
      </c>
      <c r="T11" s="95"/>
      <c r="U11" s="95"/>
      <c r="W11" s="95"/>
      <c r="X11" s="95"/>
    </row>
    <row r="12" spans="1:24" x14ac:dyDescent="0.35">
      <c r="A12" s="339">
        <v>2010</v>
      </c>
      <c r="B12" s="268">
        <f>'workings rates'!P12</f>
        <v>2.3244673095748891</v>
      </c>
      <c r="C12" s="269">
        <f>-'workings rates'!Q12</f>
        <v>-3.1784382745620796</v>
      </c>
      <c r="D12" s="269">
        <f>'workings rates'!R12</f>
        <v>-0.85397096498719038</v>
      </c>
      <c r="E12" s="270">
        <f>'workings rates'!S12</f>
        <v>5.5029055841369692</v>
      </c>
      <c r="F12" s="268">
        <f>'workings rates'!T12</f>
        <v>4.704217143332917</v>
      </c>
      <c r="G12" s="269">
        <f>-'workings rates'!U12</f>
        <v>-5.2468970603103235</v>
      </c>
      <c r="H12" s="269">
        <f>'workings rates'!V12</f>
        <v>-0.5426799169774067</v>
      </c>
      <c r="I12" s="270">
        <f>'workings rates'!W12</f>
        <v>9.9511142036432414</v>
      </c>
      <c r="J12" s="268">
        <f>'workings rates'!X12</f>
        <v>0.74947791223104288</v>
      </c>
      <c r="K12" s="269">
        <f>-'workings rates'!Y12</f>
        <v>-1.4261909786144118</v>
      </c>
      <c r="L12" s="269">
        <f>'workings rates'!Z12</f>
        <v>-0.67671306638336892</v>
      </c>
      <c r="M12" s="270">
        <f>'workings rates'!AA12</f>
        <v>2.1756688908454547</v>
      </c>
      <c r="N12" s="268">
        <f>'workings rates'!AB12</f>
        <v>3.6426073640664645</v>
      </c>
      <c r="O12" s="269">
        <f>-'workings rates'!AC12</f>
        <v>-4.2739926405046509</v>
      </c>
      <c r="P12" s="269">
        <f>'workings rates'!AD12</f>
        <v>-0.63138527643818709</v>
      </c>
      <c r="Q12" s="343">
        <f>'workings rates'!AE12</f>
        <v>7.9166000045711158</v>
      </c>
      <c r="T12" s="95"/>
      <c r="W12" s="95"/>
    </row>
    <row r="13" spans="1:24" x14ac:dyDescent="0.35">
      <c r="A13" s="339">
        <v>2011</v>
      </c>
      <c r="B13" s="268">
        <f>'workings rates'!P13</f>
        <v>2.3439789041898624</v>
      </c>
      <c r="C13" s="269">
        <f>-'workings rates'!Q13</f>
        <v>-2.9134667365458498</v>
      </c>
      <c r="D13" s="269">
        <f>'workings rates'!R13</f>
        <v>-0.56948783235598766</v>
      </c>
      <c r="E13" s="270">
        <f>'workings rates'!S13</f>
        <v>5.2574456407357122</v>
      </c>
      <c r="F13" s="268">
        <f>'workings rates'!T13</f>
        <v>4.6010377308598596</v>
      </c>
      <c r="G13" s="269">
        <f>-'workings rates'!U13</f>
        <v>-5.0931666069256494</v>
      </c>
      <c r="H13" s="269">
        <f>'workings rates'!V13</f>
        <v>-0.49212887606578953</v>
      </c>
      <c r="I13" s="270">
        <f>'workings rates'!W13</f>
        <v>9.6942043377855089</v>
      </c>
      <c r="J13" s="268">
        <f>'workings rates'!X13</f>
        <v>0.75343210055420728</v>
      </c>
      <c r="K13" s="269">
        <f>-'workings rates'!Y13</f>
        <v>-1.3185061759698626</v>
      </c>
      <c r="L13" s="269">
        <f>'workings rates'!Z13</f>
        <v>-0.56507407541565546</v>
      </c>
      <c r="M13" s="270">
        <f>'workings rates'!AA13</f>
        <v>2.0719382765240697</v>
      </c>
      <c r="N13" s="268">
        <f>'workings rates'!AB13</f>
        <v>3.5850468487588993</v>
      </c>
      <c r="O13" s="269">
        <f>-'workings rates'!AC13</f>
        <v>-4.1043320258530507</v>
      </c>
      <c r="P13" s="269">
        <f>'workings rates'!AD13</f>
        <v>-0.52022761843189069</v>
      </c>
      <c r="Q13" s="343">
        <f>'workings rates'!AE13</f>
        <v>7.6893788746119505</v>
      </c>
      <c r="T13" s="95"/>
      <c r="U13" s="95"/>
      <c r="W13" s="95"/>
      <c r="X13" s="95"/>
    </row>
    <row r="14" spans="1:24" x14ac:dyDescent="0.35">
      <c r="A14" s="339">
        <v>2012</v>
      </c>
      <c r="B14" s="268">
        <f>'workings rates'!P14</f>
        <v>2.6041241489656972</v>
      </c>
      <c r="C14" s="269">
        <f>-'workings rates'!Q14</f>
        <v>-2.9714770853401689</v>
      </c>
      <c r="D14" s="269">
        <f>'workings rates'!R14</f>
        <v>-0.36735293637447142</v>
      </c>
      <c r="E14" s="270">
        <f>'workings rates'!S14</f>
        <v>5.575601234305867</v>
      </c>
      <c r="F14" s="268">
        <f>'workings rates'!T14</f>
        <v>5.0339093751493449</v>
      </c>
      <c r="G14" s="269">
        <f>-'workings rates'!U14</f>
        <v>-5.2395523933516479</v>
      </c>
      <c r="H14" s="269">
        <f>'workings rates'!V14</f>
        <v>-0.20564301820230349</v>
      </c>
      <c r="I14" s="270">
        <f>'workings rates'!W14</f>
        <v>10.273461768500992</v>
      </c>
      <c r="J14" s="268">
        <f>'workings rates'!X14</f>
        <v>0.86474021762628817</v>
      </c>
      <c r="K14" s="269">
        <f>-'workings rates'!Y14</f>
        <v>-1.4700583699646896</v>
      </c>
      <c r="L14" s="269">
        <f>'workings rates'!Z14</f>
        <v>-0.60531815233840169</v>
      </c>
      <c r="M14" s="270">
        <f>'workings rates'!AA14</f>
        <v>2.3347985875909782</v>
      </c>
      <c r="N14" s="268">
        <f>'workings rates'!AB14</f>
        <v>3.9412333621587607</v>
      </c>
      <c r="O14" s="269">
        <f>-'workings rates'!AC14</f>
        <v>-4.2353830415263021</v>
      </c>
      <c r="P14" s="269">
        <f>'workings rates'!AD14</f>
        <v>-0.29414967936754099</v>
      </c>
      <c r="Q14" s="343">
        <f>'workings rates'!AE14</f>
        <v>8.1766164036850615</v>
      </c>
      <c r="U14" s="95"/>
      <c r="X14" s="95"/>
    </row>
    <row r="15" spans="1:24" x14ac:dyDescent="0.35">
      <c r="A15" s="339">
        <v>2013</v>
      </c>
      <c r="B15" s="268">
        <f>'workings rates'!P15</f>
        <v>2.5944994996610604</v>
      </c>
      <c r="C15" s="269">
        <f>-'workings rates'!Q15</f>
        <v>-2.9737886955679653</v>
      </c>
      <c r="D15" s="269">
        <f>'workings rates'!R15</f>
        <v>-0.38332418735272283</v>
      </c>
      <c r="E15" s="270">
        <f>'workings rates'!S15</f>
        <v>5.5682881952290266</v>
      </c>
      <c r="F15" s="268">
        <f>'workings rates'!T15</f>
        <v>4.7664113761989624</v>
      </c>
      <c r="G15" s="269">
        <f>-'workings rates'!U15</f>
        <v>-5.3264898446284885</v>
      </c>
      <c r="H15" s="269">
        <f>'workings rates'!V15</f>
        <v>-0.56007846842952558</v>
      </c>
      <c r="I15" s="270">
        <f>'workings rates'!W15</f>
        <v>10.09290122082745</v>
      </c>
      <c r="J15" s="268">
        <f>'workings rates'!X15</f>
        <v>0.87212394086574263</v>
      </c>
      <c r="K15" s="269">
        <f>-'workings rates'!Y15</f>
        <v>-1.4393590243556564</v>
      </c>
      <c r="L15" s="269">
        <f>'workings rates'!Z15</f>
        <v>-0.5601446449462899</v>
      </c>
      <c r="M15" s="270">
        <f>'workings rates'!AA15</f>
        <v>2.3114829652213991</v>
      </c>
      <c r="N15" s="268">
        <f>'workings rates'!AB15</f>
        <v>3.7633685281395648</v>
      </c>
      <c r="O15" s="269">
        <f>-'workings rates'!AC15</f>
        <v>-4.2840108441040252</v>
      </c>
      <c r="P15" s="269">
        <f>'workings rates'!AD15</f>
        <v>-0.51972082513974416</v>
      </c>
      <c r="Q15" s="343">
        <f>'workings rates'!AE15</f>
        <v>8.04737937224359</v>
      </c>
      <c r="U15" s="95"/>
      <c r="X15" s="95"/>
    </row>
    <row r="16" spans="1:24" x14ac:dyDescent="0.35">
      <c r="A16" s="339">
        <v>2014</v>
      </c>
      <c r="B16" s="268">
        <f>'workings rates'!P16</f>
        <v>2.526979100443421</v>
      </c>
      <c r="C16" s="269">
        <f>-'workings rates'!Q16</f>
        <v>-3.0547658745866668</v>
      </c>
      <c r="D16" s="269">
        <f>'workings rates'!R16</f>
        <v>-0.52378838949064577</v>
      </c>
      <c r="E16" s="270">
        <f>'workings rates'!S16</f>
        <v>5.5817449750300874</v>
      </c>
      <c r="F16" s="268">
        <f>'workings rates'!T16</f>
        <v>4.9747829965348069</v>
      </c>
      <c r="G16" s="269">
        <f>-'workings rates'!U16</f>
        <v>-5.4136503470911812</v>
      </c>
      <c r="H16" s="269">
        <f>'workings rates'!V16</f>
        <v>-0.44029688590020699</v>
      </c>
      <c r="I16" s="270">
        <f>'workings rates'!W16</f>
        <v>10.388433343625989</v>
      </c>
      <c r="J16" s="268">
        <f>'workings rates'!X16</f>
        <v>0.96800667784316885</v>
      </c>
      <c r="K16" s="269">
        <f>-'workings rates'!Y16</f>
        <v>-1.4940972636274998</v>
      </c>
      <c r="L16" s="269">
        <f>'workings rates'!Z16</f>
        <v>-0.52609058578433088</v>
      </c>
      <c r="M16" s="270">
        <f>'workings rates'!AA16</f>
        <v>2.4621039414706685</v>
      </c>
      <c r="N16" s="268">
        <f>'workings rates'!AB16</f>
        <v>3.891264340453584</v>
      </c>
      <c r="O16" s="269">
        <f>-'workings rates'!AC16</f>
        <v>-4.3618784277460882</v>
      </c>
      <c r="P16" s="269">
        <f>'workings rates'!AD16</f>
        <v>-0.47061408729250404</v>
      </c>
      <c r="Q16" s="343">
        <f>'workings rates'!AE16</f>
        <v>8.2531427681996732</v>
      </c>
      <c r="U16" s="95"/>
      <c r="X16" s="95"/>
    </row>
    <row r="17" spans="1:22" x14ac:dyDescent="0.35">
      <c r="A17" s="339">
        <v>2015</v>
      </c>
      <c r="B17" s="268">
        <f>'workings rates'!P17</f>
        <v>2.4948635162899913</v>
      </c>
      <c r="C17" s="269">
        <f>-'workings rates'!Q17</f>
        <v>-2.9628983253873189</v>
      </c>
      <c r="D17" s="269">
        <f>'workings rates'!R17</f>
        <v>-0.46803480909732742</v>
      </c>
      <c r="E17" s="270">
        <f>'workings rates'!S17</f>
        <v>5.4577618416773097</v>
      </c>
      <c r="F17" s="268">
        <f>'workings rates'!T17</f>
        <v>4.9909493860182543</v>
      </c>
      <c r="G17" s="269">
        <f>-'workings rates'!U17</f>
        <v>-5.3424845884415788</v>
      </c>
      <c r="H17" s="269">
        <f>'workings rates'!V17</f>
        <v>-0.35153520242332492</v>
      </c>
      <c r="I17" s="270">
        <f>'workings rates'!W17</f>
        <v>10.333433974459833</v>
      </c>
      <c r="J17" s="268">
        <f>'workings rates'!X17</f>
        <v>0.96577407834581663</v>
      </c>
      <c r="K17" s="269">
        <f>-'workings rates'!Y17</f>
        <v>-1.5702513791809682</v>
      </c>
      <c r="L17" s="269">
        <f>'workings rates'!Z17</f>
        <v>-0.60447730083515139</v>
      </c>
      <c r="M17" s="270">
        <f>'workings rates'!AA17</f>
        <v>2.5360254575267844</v>
      </c>
      <c r="N17" s="268">
        <f>'workings rates'!AB17</f>
        <v>3.8937069742655837</v>
      </c>
      <c r="O17" s="269">
        <f>-'workings rates'!AC17</f>
        <v>-4.3049565101346232</v>
      </c>
      <c r="P17" s="269">
        <f>'workings rates'!AD17</f>
        <v>-0.41124953586903923</v>
      </c>
      <c r="Q17" s="343">
        <f>'workings rates'!AE17</f>
        <v>8.1986634844002069</v>
      </c>
      <c r="U17" s="95"/>
      <c r="V17" s="95"/>
    </row>
    <row r="18" spans="1:22" x14ac:dyDescent="0.35">
      <c r="A18" s="339">
        <v>2016</v>
      </c>
      <c r="B18" s="268">
        <f>'workings rates'!P18</f>
        <v>2.3999968524631443</v>
      </c>
      <c r="C18" s="269">
        <f>-'workings rates'!Q18</f>
        <v>-2.9468813811391721</v>
      </c>
      <c r="D18" s="269">
        <f>'workings rates'!R18</f>
        <v>-0.54688452867602799</v>
      </c>
      <c r="E18" s="270">
        <f>'workings rates'!S18</f>
        <v>5.3468782336023164</v>
      </c>
      <c r="F18" s="268">
        <f>'workings rates'!T18</f>
        <v>5.0243159518528744</v>
      </c>
      <c r="G18" s="269">
        <f>-'workings rates'!U18</f>
        <v>-5.3059354460866803</v>
      </c>
      <c r="H18" s="269">
        <f>'workings rates'!V18</f>
        <v>-0.28302058624491927</v>
      </c>
      <c r="I18" s="270">
        <f>'workings rates'!W18</f>
        <v>10.330251397939554</v>
      </c>
      <c r="J18" s="268">
        <f>'workings rates'!X18</f>
        <v>0.91000592882650599</v>
      </c>
      <c r="K18" s="269">
        <f>-'workings rates'!Y18</f>
        <v>-1.6545562342300109</v>
      </c>
      <c r="L18" s="269">
        <f>'workings rates'!Z18</f>
        <v>-0.74455030540350486</v>
      </c>
      <c r="M18" s="270">
        <f>'workings rates'!AA18</f>
        <v>2.5645621630565172</v>
      </c>
      <c r="N18" s="268">
        <f>'workings rates'!AB18</f>
        <v>3.8887640954220766</v>
      </c>
      <c r="O18" s="269">
        <f>-'workings rates'!AC18</f>
        <v>-4.2912979019722357</v>
      </c>
      <c r="P18" s="269">
        <f>'workings rates'!AD18</f>
        <v>-0.40343231951120889</v>
      </c>
      <c r="Q18" s="343">
        <f>'workings rates'!AE18</f>
        <v>8.1800619973943132</v>
      </c>
    </row>
    <row r="19" spans="1:22" x14ac:dyDescent="0.35">
      <c r="A19" s="340">
        <v>2017</v>
      </c>
      <c r="B19" s="268">
        <f>'workings rates'!P19</f>
        <v>2.635543634402993</v>
      </c>
      <c r="C19" s="269">
        <f>-'workings rates'!Q19</f>
        <v>-3.3012422481148276</v>
      </c>
      <c r="D19" s="269">
        <f>'workings rates'!R19</f>
        <v>-0.66569861371183425</v>
      </c>
      <c r="E19" s="270">
        <f>'workings rates'!S19</f>
        <v>5.9367858825178201</v>
      </c>
      <c r="F19" s="268">
        <f>'workings rates'!T19</f>
        <v>5.9186118490802233</v>
      </c>
      <c r="G19" s="269">
        <f>-'workings rates'!U19</f>
        <v>-6.5652060622688149</v>
      </c>
      <c r="H19" s="269">
        <f>'workings rates'!V19</f>
        <v>-0.6479728788883542</v>
      </c>
      <c r="I19" s="270">
        <f>'workings rates'!W19</f>
        <v>12.483817911349037</v>
      </c>
      <c r="J19" s="268">
        <f>'workings rates'!X19</f>
        <v>0.97350289651389976</v>
      </c>
      <c r="K19" s="269">
        <f>-'workings rates'!Y19</f>
        <v>-1.8236040174133616</v>
      </c>
      <c r="L19" s="269">
        <f>'workings rates'!Z19</f>
        <v>-0.85010112089946177</v>
      </c>
      <c r="M19" s="270">
        <f>'workings rates'!AA19</f>
        <v>2.7971069139272617</v>
      </c>
      <c r="N19" s="268">
        <f>'workings rates'!AB19</f>
        <v>4.5316055552945409</v>
      </c>
      <c r="O19" s="269">
        <f>-'workings rates'!AC19</f>
        <v>-5.2088642885193117</v>
      </c>
      <c r="P19" s="269">
        <f>'workings rates'!AD19</f>
        <v>-0.67725873322477104</v>
      </c>
      <c r="Q19" s="343">
        <f>'workings rates'!AE19</f>
        <v>9.7404698438138535</v>
      </c>
    </row>
    <row r="20" spans="1:22" x14ac:dyDescent="0.35">
      <c r="A20" s="341">
        <v>2018</v>
      </c>
      <c r="B20" s="268">
        <f>'workings rates'!P20</f>
        <v>2.3979796731642518</v>
      </c>
      <c r="C20" s="269">
        <f>-'workings rates'!Q20</f>
        <v>-3.3710728738685858</v>
      </c>
      <c r="D20" s="269">
        <f>'workings rates'!R20</f>
        <v>-0.97309320070433414</v>
      </c>
      <c r="E20" s="270">
        <f>'workings rates'!S20</f>
        <v>5.769052547032838</v>
      </c>
      <c r="F20" s="268">
        <f>'workings rates'!T20</f>
        <v>5.8034457018956553</v>
      </c>
      <c r="G20" s="269">
        <f>-'workings rates'!U20</f>
        <v>-6.7412934643221387</v>
      </c>
      <c r="H20" s="269">
        <f>'workings rates'!V20</f>
        <v>-0.93784776242648282</v>
      </c>
      <c r="I20" s="270">
        <f>'workings rates'!W20</f>
        <v>12.544739166217795</v>
      </c>
      <c r="J20" s="268">
        <f>'workings rates'!X20</f>
        <v>1.0975302161657339</v>
      </c>
      <c r="K20" s="269">
        <f>-'workings rates'!Y20</f>
        <v>-1.8133107919259952</v>
      </c>
      <c r="L20" s="269">
        <f>'workings rates'!Z20</f>
        <v>-0.70896361789587781</v>
      </c>
      <c r="M20" s="270">
        <f>'workings rates'!AA20</f>
        <v>2.9108410080917291</v>
      </c>
      <c r="N20" s="268">
        <f>'workings rates'!AB20</f>
        <v>4.4208058407050075</v>
      </c>
      <c r="O20" s="269">
        <f>-'workings rates'!AC20</f>
        <v>-5.3371535005447956</v>
      </c>
      <c r="P20" s="269">
        <f>'workings rates'!AD20</f>
        <v>-0.91634765983978872</v>
      </c>
      <c r="Q20" s="343">
        <f>'workings rates'!AE20</f>
        <v>9.7579593412498031</v>
      </c>
    </row>
    <row r="21" spans="1:22" s="96" customFormat="1" x14ac:dyDescent="0.35">
      <c r="A21" s="345">
        <v>2019</v>
      </c>
      <c r="B21" s="346">
        <f>'workings rates'!P21</f>
        <v>2.3208821661566885</v>
      </c>
      <c r="C21" s="347">
        <f>-'workings rates'!Q21</f>
        <v>-3.5910166849489062</v>
      </c>
      <c r="D21" s="347">
        <f>'workings rates'!R21</f>
        <v>-1.2701345187922175</v>
      </c>
      <c r="E21" s="348">
        <f>'workings rates'!S21</f>
        <v>5.9118988511055948</v>
      </c>
      <c r="F21" s="346">
        <f>'workings rates'!T21</f>
        <v>6.0454052875145683</v>
      </c>
      <c r="G21" s="347">
        <f>-'workings rates'!U21</f>
        <v>-7.0145784914430589</v>
      </c>
      <c r="H21" s="347">
        <f>'workings rates'!V21</f>
        <v>-0.96917320392849104</v>
      </c>
      <c r="I21" s="348">
        <f>'workings rates'!W21</f>
        <v>13.05998377895763</v>
      </c>
      <c r="J21" s="346">
        <f>'workings rates'!X21</f>
        <v>1.0814902936246147</v>
      </c>
      <c r="K21" s="347">
        <f>-'workings rates'!Y21</f>
        <v>-1.8588114421673063</v>
      </c>
      <c r="L21" s="347">
        <f>'workings rates'!Z21</f>
        <v>-0.77732114854269185</v>
      </c>
      <c r="M21" s="348">
        <f>'workings rates'!AA21</f>
        <v>2.940301735791921</v>
      </c>
      <c r="N21" s="346">
        <f>'workings rates'!AB21</f>
        <v>4.5541601613493912</v>
      </c>
      <c r="O21" s="347">
        <f>-'workings rates'!AC21</f>
        <v>-5.5669745412108558</v>
      </c>
      <c r="P21" s="347">
        <f>'workings rates'!AD21</f>
        <v>-1.0128143798614653</v>
      </c>
      <c r="Q21" s="349">
        <f>'workings rates'!AE21</f>
        <v>10.121134702560248</v>
      </c>
    </row>
    <row r="22" spans="1:22" s="96" customFormat="1" x14ac:dyDescent="0.35">
      <c r="A22" s="419">
        <v>2020</v>
      </c>
      <c r="B22" s="420">
        <f>'workings rates'!P22</f>
        <v>1.8781084433727118</v>
      </c>
      <c r="C22" s="421">
        <f>-'workings rates'!Q22</f>
        <v>3.1108586356276398</v>
      </c>
      <c r="D22" s="421">
        <f>'workings rates'!R22</f>
        <v>-1.2366146129203039</v>
      </c>
      <c r="E22" s="422">
        <f>'workings rates'!S22</f>
        <v>-1.2327501922549282</v>
      </c>
      <c r="F22" s="420">
        <f>'workings rates'!T22</f>
        <v>5.4387311263080562</v>
      </c>
      <c r="G22" s="421">
        <f>-'workings rates'!U22</f>
        <v>6.6859589409877227</v>
      </c>
      <c r="H22" s="421">
        <f>'workings rates'!V22</f>
        <v>-1.2472278146796669</v>
      </c>
      <c r="I22" s="422">
        <f>'workings rates'!W22</f>
        <v>-1.2472278146796669</v>
      </c>
      <c r="J22" s="420">
        <f>'workings rates'!X22</f>
        <v>0.9101982358216546</v>
      </c>
      <c r="K22" s="421">
        <f>-'workings rates'!Y22</f>
        <v>1.5861542786009719</v>
      </c>
      <c r="L22" s="421">
        <f>'workings rates'!Z22</f>
        <v>-0.6692634086923932</v>
      </c>
      <c r="M22" s="422">
        <f>'workings rates'!AA22</f>
        <v>-0.67595604277931709</v>
      </c>
      <c r="N22" s="420">
        <f>'workings rates'!AB22</f>
        <v>4.0383038948482071</v>
      </c>
      <c r="O22" s="421">
        <f>-'workings rates'!AC22</f>
        <v>5.2083698249104939</v>
      </c>
      <c r="P22" s="421">
        <f>'workings rates'!AD22</f>
        <v>-1.1700659300622867</v>
      </c>
      <c r="Q22" s="423">
        <f>'workings rates'!AE22</f>
        <v>-1.1700659300622867</v>
      </c>
    </row>
    <row r="23" spans="1:22" ht="14.25" customHeight="1" x14ac:dyDescent="0.35">
      <c r="A23" s="96"/>
      <c r="B23" s="96"/>
      <c r="C23" s="96"/>
      <c r="E23" s="96"/>
      <c r="F23" s="96"/>
      <c r="G23" s="96"/>
      <c r="I23" s="96"/>
      <c r="J23" s="96"/>
      <c r="K23" s="96"/>
      <c r="M23" s="96"/>
      <c r="N23" s="96"/>
      <c r="O23" s="96"/>
      <c r="Q23" s="96"/>
    </row>
    <row r="24" spans="1:22" ht="14.25" customHeight="1" x14ac:dyDescent="0.35">
      <c r="A24" s="112" t="s">
        <v>566</v>
      </c>
    </row>
    <row r="25" spans="1:22" ht="14.25" customHeight="1" x14ac:dyDescent="0.35">
      <c r="A25" s="255" t="s">
        <v>3</v>
      </c>
    </row>
    <row r="26" spans="1:22" ht="14.25" customHeight="1" x14ac:dyDescent="0.35">
      <c r="A26" s="112" t="s">
        <v>126</v>
      </c>
    </row>
    <row r="27" spans="1:22" ht="14.25" customHeight="1" x14ac:dyDescent="0.35">
      <c r="A27" s="36" t="s">
        <v>573</v>
      </c>
    </row>
    <row r="31" spans="1:22" x14ac:dyDescent="0.35">
      <c r="N31" s="111"/>
    </row>
    <row r="32" spans="1:22" x14ac:dyDescent="0.35">
      <c r="N32" s="111"/>
    </row>
    <row r="33" spans="1:14" x14ac:dyDescent="0.35">
      <c r="N33" s="111"/>
    </row>
    <row r="34" spans="1:14" x14ac:dyDescent="0.35">
      <c r="N34" s="111"/>
    </row>
    <row r="35" spans="1:14" ht="15.5" x14ac:dyDescent="0.35">
      <c r="A35" s="100" t="s">
        <v>475</v>
      </c>
    </row>
    <row r="69" spans="1:1" x14ac:dyDescent="0.35">
      <c r="A69" s="112" t="s">
        <v>463</v>
      </c>
    </row>
    <row r="70" spans="1:1" x14ac:dyDescent="0.35">
      <c r="A70" s="112" t="s">
        <v>2</v>
      </c>
    </row>
    <row r="71" spans="1:1" x14ac:dyDescent="0.35">
      <c r="A71" s="255" t="s">
        <v>3</v>
      </c>
    </row>
    <row r="72" spans="1:1" x14ac:dyDescent="0.35">
      <c r="A72" s="112" t="s">
        <v>126</v>
      </c>
    </row>
    <row r="73" spans="1:1" x14ac:dyDescent="0.35">
      <c r="A73" s="36" t="s">
        <v>476</v>
      </c>
    </row>
  </sheetData>
  <sheetProtection sheet="1" objects="1" scenarios="1"/>
  <hyperlinks>
    <hyperlink ref="L1" location="Contents!A1" tooltip="Click once to take you back to contents sheet" display="back to contents" xr:uid="{BDF61E3E-50CE-44F6-B15B-297EB50B25D8}"/>
  </hyperlinks>
  <pageMargins left="0.25" right="0.25" top="0.75" bottom="0.75" header="0.3" footer="0.3"/>
  <pageSetup paperSize="9" orientation="landscape"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rgb="FF00B0F0"/>
  </sheetPr>
  <dimension ref="A1:M49"/>
  <sheetViews>
    <sheetView topLeftCell="L1" workbookViewId="0">
      <selection activeCell="L1" sqref="L1"/>
    </sheetView>
  </sheetViews>
  <sheetFormatPr defaultColWidth="9.1796875" defaultRowHeight="10.5" x14ac:dyDescent="0.25"/>
  <cols>
    <col min="1" max="1" width="18.1796875" style="71" customWidth="1"/>
    <col min="2" max="2" width="5.7265625" style="71" customWidth="1"/>
    <col min="3" max="3" width="6.26953125" style="71" customWidth="1"/>
    <col min="4" max="4" width="5.7265625" style="71" customWidth="1"/>
    <col min="5" max="5" width="6.26953125" style="71" customWidth="1"/>
    <col min="6" max="6" width="6.7265625" style="71" customWidth="1"/>
    <col min="7" max="7" width="6.26953125" style="71" customWidth="1"/>
    <col min="8" max="8" width="5.7265625" style="71" customWidth="1"/>
    <col min="9" max="9" width="6.26953125" style="71" customWidth="1"/>
    <col min="10" max="10" width="5.7265625" style="71" customWidth="1"/>
    <col min="11" max="11" width="6.81640625" style="71" customWidth="1"/>
    <col min="12" max="12" width="7.453125" style="71" customWidth="1"/>
    <col min="13" max="13" width="6.1796875" style="71" customWidth="1"/>
    <col min="14" max="14" width="1.54296875" style="71" customWidth="1"/>
    <col min="15" max="16384" width="9.1796875" style="71"/>
  </cols>
  <sheetData>
    <row r="1" spans="1:13" ht="14.5" x14ac:dyDescent="0.35">
      <c r="A1" s="271" t="s">
        <v>602</v>
      </c>
      <c r="L1" s="529" t="s">
        <v>606</v>
      </c>
    </row>
    <row r="2" spans="1:13" ht="12" customHeight="1" x14ac:dyDescent="0.25">
      <c r="A2" s="272"/>
      <c r="F2" s="272" t="s">
        <v>566</v>
      </c>
    </row>
    <row r="3" spans="1:13" ht="12" customHeight="1" x14ac:dyDescent="0.25">
      <c r="A3" s="272"/>
      <c r="F3" s="272" t="s">
        <v>2</v>
      </c>
    </row>
    <row r="4" spans="1:13" ht="12" customHeight="1" x14ac:dyDescent="0.25">
      <c r="A4" s="272"/>
      <c r="F4" s="283" t="s">
        <v>3</v>
      </c>
    </row>
    <row r="5" spans="1:13" ht="12" customHeight="1" x14ac:dyDescent="0.25">
      <c r="A5" s="272"/>
      <c r="F5" s="272" t="s">
        <v>126</v>
      </c>
    </row>
    <row r="6" spans="1:13" ht="12" customHeight="1" x14ac:dyDescent="0.25">
      <c r="F6" s="273" t="s">
        <v>573</v>
      </c>
    </row>
    <row r="7" spans="1:13" ht="21" x14ac:dyDescent="0.25">
      <c r="A7" s="476"/>
      <c r="B7" s="477" t="s">
        <v>581</v>
      </c>
      <c r="C7" s="478" t="s">
        <v>582</v>
      </c>
      <c r="D7" s="478" t="s">
        <v>583</v>
      </c>
      <c r="E7" s="477" t="s">
        <v>584</v>
      </c>
      <c r="F7" s="478" t="s">
        <v>585</v>
      </c>
      <c r="G7" s="478" t="s">
        <v>586</v>
      </c>
      <c r="H7" s="477" t="s">
        <v>587</v>
      </c>
      <c r="I7" s="478" t="s">
        <v>588</v>
      </c>
      <c r="J7" s="478" t="s">
        <v>589</v>
      </c>
      <c r="K7" s="477" t="s">
        <v>590</v>
      </c>
      <c r="L7" s="478" t="s">
        <v>591</v>
      </c>
      <c r="M7" s="478" t="s">
        <v>592</v>
      </c>
    </row>
    <row r="8" spans="1:13" ht="15" customHeight="1" x14ac:dyDescent="0.25">
      <c r="A8" s="274" t="s">
        <v>13</v>
      </c>
      <c r="B8" s="275">
        <f>'2016'!B5+'2017'!B5+'2018'!B5+'2019'!B5+'2020 orgin_destination'!B5</f>
        <v>600</v>
      </c>
      <c r="C8" s="275">
        <f>'2016'!C5+'2017'!C5+'2018'!C5+'2019'!C5+'2020 orgin_destination'!C5</f>
        <v>1390</v>
      </c>
      <c r="D8" s="275">
        <f>'2016'!D5+'2017'!D5+'2018'!D5+'2019'!D5+'2020 orgin_destination'!D5</f>
        <v>-850</v>
      </c>
      <c r="E8" s="275">
        <f>'2016'!E5+'2017'!E5+'2018'!E5+'2019'!E5+'2020 orgin_destination'!E5</f>
        <v>2940</v>
      </c>
      <c r="F8" s="275">
        <f>'2016'!F5+'2017'!F5+'2018'!F5+'2019'!F5+'2020 orgin_destination'!F5</f>
        <v>4320</v>
      </c>
      <c r="G8" s="275">
        <f>'2016'!G5+'2017'!G5+'2018'!G5+'2019'!G5+'2020 orgin_destination'!G5</f>
        <v>-1750</v>
      </c>
      <c r="H8" s="275">
        <f>'2016'!H5+'2017'!H5+'2018'!H5+'2019'!H5+'2020 orgin_destination'!H5</f>
        <v>360</v>
      </c>
      <c r="I8" s="275">
        <f>'2016'!I5+'2017'!I5+'2018'!I5+'2019'!I5+'2020 orgin_destination'!I5</f>
        <v>440</v>
      </c>
      <c r="J8" s="275">
        <f>'2016'!J5+'2017'!J5+'2018'!J5+'2019'!J5+'2020 orgin_destination'!J5</f>
        <v>-110</v>
      </c>
      <c r="K8" s="275">
        <f>'2016'!K5+'2017'!K5+'2018'!K5+'2019'!K5+'2020 orgin_destination'!K5</f>
        <v>3880</v>
      </c>
      <c r="L8" s="275">
        <f>'2016'!L5+'2017'!L5+'2018'!L5+'2019'!L5+'2020 orgin_destination'!L5</f>
        <v>6150</v>
      </c>
      <c r="M8" s="275">
        <f>'2016'!M5+'2017'!M5+'2018'!M5+'2019'!M5+'2020 orgin_destination'!M5</f>
        <v>-2700</v>
      </c>
    </row>
    <row r="9" spans="1:13" ht="15" customHeight="1" x14ac:dyDescent="0.25">
      <c r="A9" s="276" t="s">
        <v>14</v>
      </c>
      <c r="B9" s="275">
        <f>'2016'!B6+'2017'!B6+'2018'!B6+'2019'!B6+'2020 orgin_destination'!B6</f>
        <v>1100</v>
      </c>
      <c r="C9" s="275">
        <f>'2016'!C6+'2017'!C6+'2018'!C6+'2019'!C6+'2020 orgin_destination'!C6</f>
        <v>1480</v>
      </c>
      <c r="D9" s="275">
        <f>'2016'!D6+'2017'!D6+'2018'!D6+'2019'!D6+'2020 orgin_destination'!D6</f>
        <v>-560</v>
      </c>
      <c r="E9" s="275">
        <f>'2016'!E6+'2017'!E6+'2018'!E6+'2019'!E6+'2020 orgin_destination'!E6</f>
        <v>3870</v>
      </c>
      <c r="F9" s="275">
        <f>'2016'!F6+'2017'!F6+'2018'!F6+'2019'!F6+'2020 orgin_destination'!F6</f>
        <v>4680</v>
      </c>
      <c r="G9" s="275">
        <f>'2016'!G6+'2017'!G6+'2018'!G6+'2019'!G6+'2020 orgin_destination'!G6</f>
        <v>-1500</v>
      </c>
      <c r="H9" s="275">
        <f>'2016'!H6+'2017'!H6+'2018'!H6+'2019'!H6+'2020 orgin_destination'!H6</f>
        <v>200</v>
      </c>
      <c r="I9" s="275">
        <f>'2016'!I6+'2017'!I6+'2018'!I6+'2019'!I6+'2020 orgin_destination'!I6</f>
        <v>260</v>
      </c>
      <c r="J9" s="275">
        <f>'2016'!J6+'2017'!J6+'2018'!J6+'2019'!J6+'2020 orgin_destination'!J6</f>
        <v>-110</v>
      </c>
      <c r="K9" s="275">
        <f>'2016'!K6+'2017'!K6+'2018'!K6+'2019'!K6+'2020 orgin_destination'!K6</f>
        <v>5160</v>
      </c>
      <c r="L9" s="275">
        <f>'2016'!L6+'2017'!L6+'2018'!L6+'2019'!L6+'2020 orgin_destination'!L6</f>
        <v>6410</v>
      </c>
      <c r="M9" s="275">
        <f>'2016'!M6+'2017'!M6+'2018'!M6+'2019'!M6+'2020 orgin_destination'!M6</f>
        <v>-2170</v>
      </c>
    </row>
    <row r="10" spans="1:13" ht="15" customHeight="1" x14ac:dyDescent="0.25">
      <c r="A10" s="276" t="s">
        <v>15</v>
      </c>
      <c r="B10" s="275">
        <f>'2016'!B7+'2017'!B7+'2018'!B7+'2019'!B7+'2020 orgin_destination'!B7</f>
        <v>480</v>
      </c>
      <c r="C10" s="275">
        <f>'2016'!C7+'2017'!C7+'2018'!C7+'2019'!C7+'2020 orgin_destination'!C7</f>
        <v>930</v>
      </c>
      <c r="D10" s="275">
        <f>'2016'!D7+'2017'!D7+'2018'!D7+'2019'!D7+'2020 orgin_destination'!D7</f>
        <v>-530</v>
      </c>
      <c r="E10" s="275">
        <f>'2016'!E7+'2017'!E7+'2018'!E7+'2019'!E7+'2020 orgin_destination'!E7</f>
        <v>2600</v>
      </c>
      <c r="F10" s="275">
        <f>'2016'!F7+'2017'!F7+'2018'!F7+'2019'!F7+'2020 orgin_destination'!F7</f>
        <v>3050</v>
      </c>
      <c r="G10" s="275">
        <f>'2016'!G7+'2017'!G7+'2018'!G7+'2019'!G7+'2020 orgin_destination'!G7</f>
        <v>-970</v>
      </c>
      <c r="H10" s="275">
        <f>'2016'!H7+'2017'!H7+'2018'!H7+'2019'!H7+'2020 orgin_destination'!H7</f>
        <v>170</v>
      </c>
      <c r="I10" s="275">
        <f>'2016'!I7+'2017'!I7+'2018'!I7+'2019'!I7+'2020 orgin_destination'!I7</f>
        <v>170</v>
      </c>
      <c r="J10" s="275">
        <f>'2016'!J7+'2017'!J7+'2018'!J7+'2019'!J7+'2020 orgin_destination'!J7</f>
        <v>0</v>
      </c>
      <c r="K10" s="275">
        <f>'2016'!K7+'2017'!K7+'2018'!K7+'2019'!K7+'2020 orgin_destination'!K7</f>
        <v>3260</v>
      </c>
      <c r="L10" s="275">
        <f>'2016'!L7+'2017'!L7+'2018'!L7+'2019'!L7+'2020 orgin_destination'!L7</f>
        <v>4160</v>
      </c>
      <c r="M10" s="275">
        <f>'2016'!M7+'2017'!M7+'2018'!M7+'2019'!M7+'2020 orgin_destination'!M7</f>
        <v>-1520</v>
      </c>
    </row>
    <row r="11" spans="1:13" ht="15" customHeight="1" x14ac:dyDescent="0.25">
      <c r="A11" s="276" t="s">
        <v>16</v>
      </c>
      <c r="B11" s="275">
        <f>'2016'!B8+'2017'!B8+'2018'!B8+'2019'!B8+'2020 orgin_destination'!B8</f>
        <v>200</v>
      </c>
      <c r="C11" s="275">
        <f>'2016'!C8+'2017'!C8+'2018'!C8+'2019'!C8+'2020 orgin_destination'!C8</f>
        <v>620</v>
      </c>
      <c r="D11" s="275">
        <f>'2016'!D8+'2017'!D8+'2018'!D8+'2019'!D8+'2020 orgin_destination'!D8</f>
        <v>-540</v>
      </c>
      <c r="E11" s="275">
        <f>'2016'!E8+'2017'!E8+'2018'!E8+'2019'!E8+'2020 orgin_destination'!E8</f>
        <v>1710</v>
      </c>
      <c r="F11" s="275">
        <f>'2016'!F8+'2017'!F8+'2018'!F8+'2019'!F8+'2020 orgin_destination'!F8</f>
        <v>2100</v>
      </c>
      <c r="G11" s="275">
        <f>'2016'!G8+'2017'!G8+'2018'!G8+'2019'!G8+'2020 orgin_destination'!G8</f>
        <v>-1200</v>
      </c>
      <c r="H11" s="275">
        <f>'2016'!H8+'2017'!H8+'2018'!H8+'2019'!H8+'2020 orgin_destination'!H8</f>
        <v>130</v>
      </c>
      <c r="I11" s="275">
        <f>'2016'!I8+'2017'!I8+'2018'!I8+'2019'!I8+'2020 orgin_destination'!I8</f>
        <v>270</v>
      </c>
      <c r="J11" s="275">
        <f>'2016'!J8+'2017'!J8+'2018'!J8+'2019'!J8+'2020 orgin_destination'!J8</f>
        <v>-220</v>
      </c>
      <c r="K11" s="275">
        <f>'2016'!K8+'2017'!K8+'2018'!K8+'2019'!K8+'2020 orgin_destination'!K8</f>
        <v>2040</v>
      </c>
      <c r="L11" s="275">
        <f>'2016'!L8+'2017'!L8+'2018'!L8+'2019'!L8+'2020 orgin_destination'!L8</f>
        <v>3000</v>
      </c>
      <c r="M11" s="275">
        <f>'2016'!M8+'2017'!M8+'2018'!M8+'2019'!M8+'2020 orgin_destination'!M8</f>
        <v>-1970</v>
      </c>
    </row>
    <row r="12" spans="1:13" ht="15" customHeight="1" x14ac:dyDescent="0.25">
      <c r="A12" s="276" t="s">
        <v>17</v>
      </c>
      <c r="B12" s="275">
        <f>'2016'!B9+'2017'!B9+'2018'!B9+'2019'!B9+'2020 orgin_destination'!B9</f>
        <v>300</v>
      </c>
      <c r="C12" s="275">
        <f>'2016'!C9+'2017'!C9+'2018'!C9+'2019'!C9+'2020 orgin_destination'!C9</f>
        <v>470</v>
      </c>
      <c r="D12" s="275">
        <f>'2016'!D9+'2017'!D9+'2018'!D9+'2019'!D9+'2020 orgin_destination'!D9</f>
        <v>-290</v>
      </c>
      <c r="E12" s="275">
        <f>'2016'!E9+'2017'!E9+'2018'!E9+'2019'!E9+'2020 orgin_destination'!E9</f>
        <v>1510</v>
      </c>
      <c r="F12" s="275">
        <f>'2016'!F9+'2017'!F9+'2018'!F9+'2019'!F9+'2020 orgin_destination'!F9</f>
        <v>2040</v>
      </c>
      <c r="G12" s="275">
        <f>'2016'!G9+'2017'!G9+'2018'!G9+'2019'!G9+'2020 orgin_destination'!G9</f>
        <v>-1010</v>
      </c>
      <c r="H12" s="275">
        <f>'2016'!H9+'2017'!H9+'2018'!H9+'2019'!H9+'2020 orgin_destination'!H9</f>
        <v>100</v>
      </c>
      <c r="I12" s="275">
        <f>'2016'!I9+'2017'!I9+'2018'!I9+'2019'!I9+'2020 orgin_destination'!I9</f>
        <v>150</v>
      </c>
      <c r="J12" s="275">
        <f>'2016'!J9+'2017'!J9+'2018'!J9+'2019'!J9+'2020 orgin_destination'!J9</f>
        <v>-80</v>
      </c>
      <c r="K12" s="275">
        <f>'2016'!K9+'2017'!K9+'2018'!K9+'2019'!K9+'2020 orgin_destination'!K9</f>
        <v>1900</v>
      </c>
      <c r="L12" s="275">
        <f>'2016'!L9+'2017'!L9+'2018'!L9+'2019'!L9+'2020 orgin_destination'!L9</f>
        <v>2670</v>
      </c>
      <c r="M12" s="275">
        <f>'2016'!M9+'2017'!M9+'2018'!M9+'2019'!M9+'2020 orgin_destination'!M9</f>
        <v>-1380</v>
      </c>
    </row>
    <row r="13" spans="1:13" ht="15" customHeight="1" x14ac:dyDescent="0.25">
      <c r="A13" s="276" t="s">
        <v>18</v>
      </c>
      <c r="B13" s="275">
        <f>'2016'!B10+'2017'!B10+'2018'!B10+'2019'!B10+'2020 orgin_destination'!B10</f>
        <v>160</v>
      </c>
      <c r="C13" s="275">
        <f>'2016'!C10+'2017'!C10+'2018'!C10+'2019'!C10+'2020 orgin_destination'!C10</f>
        <v>290</v>
      </c>
      <c r="D13" s="275">
        <f>'2016'!D10+'2017'!D10+'2018'!D10+'2019'!D10+'2020 orgin_destination'!D10</f>
        <v>-260</v>
      </c>
      <c r="E13" s="275">
        <f>'2016'!E10+'2017'!E10+'2018'!E10+'2019'!E10+'2020 orgin_destination'!E10</f>
        <v>900</v>
      </c>
      <c r="F13" s="275">
        <f>'2016'!F10+'2017'!F10+'2018'!F10+'2019'!F10+'2020 orgin_destination'!F10</f>
        <v>1130</v>
      </c>
      <c r="G13" s="275">
        <f>'2016'!G10+'2017'!G10+'2018'!G10+'2019'!G10+'2020 orgin_destination'!G10</f>
        <v>-730</v>
      </c>
      <c r="H13" s="275">
        <f>'2016'!H10+'2017'!H10+'2018'!H10+'2019'!H10+'2020 orgin_destination'!H10</f>
        <v>70</v>
      </c>
      <c r="I13" s="275">
        <f>'2016'!I10+'2017'!I10+'2018'!I10+'2019'!I10+'2020 orgin_destination'!I10</f>
        <v>160</v>
      </c>
      <c r="J13" s="275">
        <f>'2016'!J10+'2017'!J10+'2018'!J10+'2019'!J10+'2020 orgin_destination'!J10</f>
        <v>-90</v>
      </c>
      <c r="K13" s="275">
        <f>'2016'!K10+'2017'!K10+'2018'!K10+'2019'!K10+'2020 orgin_destination'!K10</f>
        <v>1130</v>
      </c>
      <c r="L13" s="275">
        <f>'2016'!L10+'2017'!L10+'2018'!L10+'2019'!L10+'2020 orgin_destination'!L10</f>
        <v>1570</v>
      </c>
      <c r="M13" s="275">
        <f>'2016'!M10+'2017'!M10+'2018'!M10+'2019'!M10+'2020 orgin_destination'!M10</f>
        <v>-1080</v>
      </c>
    </row>
    <row r="14" spans="1:13" ht="15" customHeight="1" x14ac:dyDescent="0.25">
      <c r="A14" s="276" t="s">
        <v>19</v>
      </c>
      <c r="B14" s="275">
        <f>'2016'!B11+'2017'!B11+'2018'!B11+'2019'!B11+'2020 orgin_destination'!B11</f>
        <v>390</v>
      </c>
      <c r="C14" s="275">
        <f>'2016'!C11+'2017'!C11+'2018'!C11+'2019'!C11+'2020 orgin_destination'!C11</f>
        <v>580</v>
      </c>
      <c r="D14" s="275">
        <f>'2016'!D11+'2017'!D11+'2018'!D11+'2019'!D11+'2020 orgin_destination'!D11</f>
        <v>-600</v>
      </c>
      <c r="E14" s="275">
        <f>'2016'!E11+'2017'!E11+'2018'!E11+'2019'!E11+'2020 orgin_destination'!E11</f>
        <v>4050</v>
      </c>
      <c r="F14" s="275">
        <f>'2016'!F11+'2017'!F11+'2018'!F11+'2019'!F11+'2020 orgin_destination'!F11</f>
        <v>4140</v>
      </c>
      <c r="G14" s="275">
        <f>'2016'!G11+'2017'!G11+'2018'!G11+'2019'!G11+'2020 orgin_destination'!G11</f>
        <v>-1690</v>
      </c>
      <c r="H14" s="275">
        <f>'2016'!H11+'2017'!H11+'2018'!H11+'2019'!H11+'2020 orgin_destination'!H11</f>
        <v>300</v>
      </c>
      <c r="I14" s="275">
        <f>'2016'!I11+'2017'!I11+'2018'!I11+'2019'!I11+'2020 orgin_destination'!I11</f>
        <v>420</v>
      </c>
      <c r="J14" s="275">
        <f>'2016'!J11+'2017'!J11+'2018'!J11+'2019'!J11+'2020 orgin_destination'!J11</f>
        <v>-410</v>
      </c>
      <c r="K14" s="275">
        <f>'2016'!K11+'2017'!K11+'2018'!K11+'2019'!K11+'2020 orgin_destination'!K11</f>
        <v>4750</v>
      </c>
      <c r="L14" s="275">
        <f>'2016'!L11+'2017'!L11+'2018'!L11+'2019'!L11+'2020 orgin_destination'!L11</f>
        <v>5150</v>
      </c>
      <c r="M14" s="275">
        <f>'2016'!M11+'2017'!M11+'2018'!M11+'2019'!M11+'2020 orgin_destination'!M11</f>
        <v>-2680</v>
      </c>
    </row>
    <row r="15" spans="1:13" ht="15" customHeight="1" x14ac:dyDescent="0.25">
      <c r="A15" s="276" t="s">
        <v>20</v>
      </c>
      <c r="B15" s="275">
        <f>'2016'!B12+'2017'!B12+'2018'!B12+'2019'!B12+'2020 orgin_destination'!B12</f>
        <v>60</v>
      </c>
      <c r="C15" s="275">
        <f>'2016'!C12+'2017'!C12+'2018'!C12+'2019'!C12+'2020 orgin_destination'!C12</f>
        <v>160</v>
      </c>
      <c r="D15" s="275">
        <f>'2016'!D12+'2017'!D12+'2018'!D12+'2019'!D12+'2020 orgin_destination'!D12</f>
        <v>-130</v>
      </c>
      <c r="E15" s="275">
        <f>'2016'!E12+'2017'!E12+'2018'!E12+'2019'!E12+'2020 orgin_destination'!E12</f>
        <v>790</v>
      </c>
      <c r="F15" s="275">
        <f>'2016'!F12+'2017'!F12+'2018'!F12+'2019'!F12+'2020 orgin_destination'!F12</f>
        <v>820</v>
      </c>
      <c r="G15" s="275">
        <f>'2016'!G12+'2017'!G12+'2018'!G12+'2019'!G12+'2020 orgin_destination'!G12</f>
        <v>-400</v>
      </c>
      <c r="H15" s="275">
        <f>'2016'!H12+'2017'!H12+'2018'!H12+'2019'!H12+'2020 orgin_destination'!H12</f>
        <v>20</v>
      </c>
      <c r="I15" s="275">
        <f>'2016'!I12+'2017'!I12+'2018'!I12+'2019'!I12+'2020 orgin_destination'!I12</f>
        <v>60</v>
      </c>
      <c r="J15" s="275">
        <f>'2016'!J12+'2017'!J12+'2018'!J12+'2019'!J12+'2020 orgin_destination'!J12</f>
        <v>-40</v>
      </c>
      <c r="K15" s="275">
        <f>'2016'!K12+'2017'!K12+'2018'!K12+'2019'!K12+'2020 orgin_destination'!K12</f>
        <v>880</v>
      </c>
      <c r="L15" s="275">
        <f>'2016'!L12+'2017'!L12+'2018'!L12+'2019'!L12+'2020 orgin_destination'!L12</f>
        <v>1030</v>
      </c>
      <c r="M15" s="275">
        <f>'2016'!M12+'2017'!M12+'2018'!M12+'2019'!M12+'2020 orgin_destination'!M12</f>
        <v>-570</v>
      </c>
    </row>
    <row r="16" spans="1:13" ht="15" customHeight="1" x14ac:dyDescent="0.25">
      <c r="A16" s="276" t="s">
        <v>21</v>
      </c>
      <c r="B16" s="275">
        <f>'2016'!B13+'2017'!B13+'2018'!B13+'2019'!B13+'2020 orgin_destination'!B13</f>
        <v>90</v>
      </c>
      <c r="C16" s="275">
        <f>'2016'!C13+'2017'!C13+'2018'!C13+'2019'!C13+'2020 orgin_destination'!C13</f>
        <v>180</v>
      </c>
      <c r="D16" s="275">
        <f>'2016'!D13+'2017'!D13+'2018'!D13+'2019'!D13+'2020 orgin_destination'!D13</f>
        <v>-180</v>
      </c>
      <c r="E16" s="275">
        <f>'2016'!E13+'2017'!E13+'2018'!E13+'2019'!E13+'2020 orgin_destination'!E13</f>
        <v>920</v>
      </c>
      <c r="F16" s="275">
        <f>'2016'!F13+'2017'!F13+'2018'!F13+'2019'!F13+'2020 orgin_destination'!F13</f>
        <v>900</v>
      </c>
      <c r="G16" s="275">
        <f>'2016'!G13+'2017'!G13+'2018'!G13+'2019'!G13+'2020 orgin_destination'!G13</f>
        <v>-420</v>
      </c>
      <c r="H16" s="275">
        <f>'2016'!H13+'2017'!H13+'2018'!H13+'2019'!H13+'2020 orgin_destination'!H13</f>
        <v>50</v>
      </c>
      <c r="I16" s="275">
        <f>'2016'!I13+'2017'!I13+'2018'!I13+'2019'!I13+'2020 orgin_destination'!I13</f>
        <v>80</v>
      </c>
      <c r="J16" s="275">
        <f>'2016'!J13+'2017'!J13+'2018'!J13+'2019'!J13+'2020 orgin_destination'!J13</f>
        <v>-70</v>
      </c>
      <c r="K16" s="275">
        <f>'2016'!K13+'2017'!K13+'2018'!K13+'2019'!K13+'2020 orgin_destination'!K13</f>
        <v>1070</v>
      </c>
      <c r="L16" s="275">
        <f>'2016'!L13+'2017'!L13+'2018'!L13+'2019'!L13+'2020 orgin_destination'!L13</f>
        <v>1160</v>
      </c>
      <c r="M16" s="275">
        <f>'2016'!M13+'2017'!M13+'2018'!M13+'2019'!M13+'2020 orgin_destination'!M13</f>
        <v>-680</v>
      </c>
    </row>
    <row r="17" spans="1:13" ht="15" customHeight="1" x14ac:dyDescent="0.25">
      <c r="A17" s="276" t="s">
        <v>22</v>
      </c>
      <c r="B17" s="275">
        <f>'2016'!B14+'2017'!B14+'2018'!B14+'2019'!B14+'2020 orgin_destination'!B14</f>
        <v>80</v>
      </c>
      <c r="C17" s="275">
        <f>'2016'!C14+'2017'!C14+'2018'!C14+'2019'!C14+'2020 orgin_destination'!C14</f>
        <v>170</v>
      </c>
      <c r="D17" s="275">
        <f>'2016'!D14+'2017'!D14+'2018'!D14+'2019'!D14+'2020 orgin_destination'!D14</f>
        <v>-160</v>
      </c>
      <c r="E17" s="275">
        <f>'2016'!E14+'2017'!E14+'2018'!E14+'2019'!E14+'2020 orgin_destination'!E14</f>
        <v>910</v>
      </c>
      <c r="F17" s="275">
        <f>'2016'!F14+'2017'!F14+'2018'!F14+'2019'!F14+'2020 orgin_destination'!F14</f>
        <v>920</v>
      </c>
      <c r="G17" s="275">
        <f>'2016'!G14+'2017'!G14+'2018'!G14+'2019'!G14+'2020 orgin_destination'!G14</f>
        <v>-400</v>
      </c>
      <c r="H17" s="275">
        <f>'2016'!H14+'2017'!H14+'2018'!H14+'2019'!H14+'2020 orgin_destination'!H14</f>
        <v>30</v>
      </c>
      <c r="I17" s="275">
        <f>'2016'!I14+'2017'!I14+'2018'!I14+'2019'!I14+'2020 orgin_destination'!I14</f>
        <v>90</v>
      </c>
      <c r="J17" s="275">
        <f>'2016'!J14+'2017'!J14+'2018'!J14+'2019'!J14+'2020 orgin_destination'!J14</f>
        <v>-100</v>
      </c>
      <c r="K17" s="275">
        <f>'2016'!K14+'2017'!K14+'2018'!K14+'2019'!K14+'2020 orgin_destination'!K14</f>
        <v>1020</v>
      </c>
      <c r="L17" s="275">
        <f>'2016'!L14+'2017'!L14+'2018'!L14+'2019'!L14+'2020 orgin_destination'!L14</f>
        <v>1170</v>
      </c>
      <c r="M17" s="275">
        <f>'2016'!M14+'2017'!M14+'2018'!M14+'2019'!M14+'2020 orgin_destination'!M14</f>
        <v>-650</v>
      </c>
    </row>
    <row r="18" spans="1:13" ht="15" customHeight="1" x14ac:dyDescent="0.25">
      <c r="A18" s="276" t="s">
        <v>23</v>
      </c>
      <c r="B18" s="275">
        <f>'2016'!B15+'2017'!B15+'2018'!B15+'2019'!B15+'2020 orgin_destination'!B15</f>
        <v>340</v>
      </c>
      <c r="C18" s="275">
        <f>'2016'!C15+'2017'!C15+'2018'!C15+'2019'!C15+'2020 orgin_destination'!C15</f>
        <v>370</v>
      </c>
      <c r="D18" s="275">
        <f>'2016'!D15+'2017'!D15+'2018'!D15+'2019'!D15+'2020 orgin_destination'!D15</f>
        <v>-60</v>
      </c>
      <c r="E18" s="275">
        <f>'2016'!E15+'2017'!E15+'2018'!E15+'2019'!E15+'2020 orgin_destination'!E15</f>
        <v>3190</v>
      </c>
      <c r="F18" s="275">
        <f>'2016'!F15+'2017'!F15+'2018'!F15+'2019'!F15+'2020 orgin_destination'!F15</f>
        <v>3390</v>
      </c>
      <c r="G18" s="275">
        <f>'2016'!G15+'2017'!G15+'2018'!G15+'2019'!G15+'2020 orgin_destination'!G15</f>
        <v>-310</v>
      </c>
      <c r="H18" s="275">
        <f>'2016'!H15+'2017'!H15+'2018'!H15+'2019'!H15+'2020 orgin_destination'!H15</f>
        <v>60</v>
      </c>
      <c r="I18" s="275">
        <f>'2016'!I15+'2017'!I15+'2018'!I15+'2019'!I15+'2020 orgin_destination'!I15</f>
        <v>100</v>
      </c>
      <c r="J18" s="275">
        <f>'2016'!J15+'2017'!J15+'2018'!J15+'2019'!J15+'2020 orgin_destination'!J15</f>
        <v>-40</v>
      </c>
      <c r="K18" s="275">
        <f>'2016'!K15+'2017'!K15+'2018'!K15+'2019'!K15+'2020 orgin_destination'!K15</f>
        <v>3610</v>
      </c>
      <c r="L18" s="275">
        <f>'2016'!L15+'2017'!L15+'2018'!L15+'2019'!L15+'2020 orgin_destination'!L15</f>
        <v>3880</v>
      </c>
      <c r="M18" s="275">
        <f>'2016'!M15+'2017'!M15+'2018'!M15+'2019'!M15+'2020 orgin_destination'!M15</f>
        <v>-400</v>
      </c>
    </row>
    <row r="19" spans="1:13" ht="15" customHeight="1" x14ac:dyDescent="0.25">
      <c r="A19" s="276" t="s">
        <v>24</v>
      </c>
      <c r="B19" s="275">
        <f>'2016'!B16+'2017'!B16+'2018'!B16+'2019'!B16+'2020 orgin_destination'!B16</f>
        <v>220</v>
      </c>
      <c r="C19" s="275">
        <f>'2016'!C16+'2017'!C16+'2018'!C16+'2019'!C16+'2020 orgin_destination'!C16</f>
        <v>280</v>
      </c>
      <c r="D19" s="275">
        <f>'2016'!D16+'2017'!D16+'2018'!D16+'2019'!D16+'2020 orgin_destination'!D16</f>
        <v>-270</v>
      </c>
      <c r="E19" s="275">
        <f>'2016'!E16+'2017'!E16+'2018'!E16+'2019'!E16+'2020 orgin_destination'!E16</f>
        <v>1120</v>
      </c>
      <c r="F19" s="275">
        <f>'2016'!F16+'2017'!F16+'2018'!F16+'2019'!F16+'2020 orgin_destination'!F16</f>
        <v>1080</v>
      </c>
      <c r="G19" s="275">
        <f>'2016'!G16+'2017'!G16+'2018'!G16+'2019'!G16+'2020 orgin_destination'!G16</f>
        <v>-960</v>
      </c>
      <c r="H19" s="275">
        <f>'2016'!H16+'2017'!H16+'2018'!H16+'2019'!H16+'2020 orgin_destination'!H16</f>
        <v>80</v>
      </c>
      <c r="I19" s="275">
        <f>'2016'!I16+'2017'!I16+'2018'!I16+'2019'!I16+'2020 orgin_destination'!I16</f>
        <v>110</v>
      </c>
      <c r="J19" s="275">
        <f>'2016'!J16+'2017'!J16+'2018'!J16+'2019'!J16+'2020 orgin_destination'!J16</f>
        <v>-130</v>
      </c>
      <c r="K19" s="275">
        <f>'2016'!K16+'2017'!K16+'2018'!K16+'2019'!K16+'2020 orgin_destination'!K16</f>
        <v>1420</v>
      </c>
      <c r="L19" s="275">
        <f>'2016'!L16+'2017'!L16+'2018'!L16+'2019'!L16+'2020 orgin_destination'!L16</f>
        <v>1480</v>
      </c>
      <c r="M19" s="275">
        <f>'2016'!M16+'2017'!M16+'2018'!M16+'2019'!M16+'2020 orgin_destination'!M16</f>
        <v>-1380</v>
      </c>
    </row>
    <row r="20" spans="1:13" ht="15" customHeight="1" x14ac:dyDescent="0.25">
      <c r="A20" s="276" t="s">
        <v>25</v>
      </c>
      <c r="B20" s="275">
        <f>'2016'!B17+'2017'!B17+'2018'!B17+'2019'!B17+'2020 orgin_destination'!B17</f>
        <v>200</v>
      </c>
      <c r="C20" s="275">
        <f>'2016'!C17+'2017'!C17+'2018'!C17+'2019'!C17+'2020 orgin_destination'!C17</f>
        <v>400</v>
      </c>
      <c r="D20" s="275">
        <f>'2016'!D17+'2017'!D17+'2018'!D17+'2019'!D17+'2020 orgin_destination'!D17</f>
        <v>-370</v>
      </c>
      <c r="E20" s="275">
        <f>'2016'!E17+'2017'!E17+'2018'!E17+'2019'!E17+'2020 orgin_destination'!E17</f>
        <v>1130</v>
      </c>
      <c r="F20" s="275">
        <f>'2016'!F17+'2017'!F17+'2018'!F17+'2019'!F17+'2020 orgin_destination'!F17</f>
        <v>1430</v>
      </c>
      <c r="G20" s="275">
        <f>'2016'!G17+'2017'!G17+'2018'!G17+'2019'!G17+'2020 orgin_destination'!G17</f>
        <v>-1130</v>
      </c>
      <c r="H20" s="275">
        <f>'2016'!H17+'2017'!H17+'2018'!H17+'2019'!H17+'2020 orgin_destination'!H17</f>
        <v>100</v>
      </c>
      <c r="I20" s="275">
        <f>'2016'!I17+'2017'!I17+'2018'!I17+'2019'!I17+'2020 orgin_destination'!I17</f>
        <v>160</v>
      </c>
      <c r="J20" s="275">
        <f>'2016'!J17+'2017'!J17+'2018'!J17+'2019'!J17+'2020 orgin_destination'!J17</f>
        <v>-190</v>
      </c>
      <c r="K20" s="275">
        <f>'2016'!K17+'2017'!K17+'2018'!K17+'2019'!K17+'2020 orgin_destination'!K17</f>
        <v>1430</v>
      </c>
      <c r="L20" s="275">
        <f>'2016'!L17+'2017'!L17+'2018'!L17+'2019'!L17+'2020 orgin_destination'!L17</f>
        <v>2000</v>
      </c>
      <c r="M20" s="275">
        <f>'2016'!M17+'2017'!M17+'2018'!M17+'2019'!M17+'2020 orgin_destination'!M17</f>
        <v>-1690</v>
      </c>
    </row>
    <row r="21" spans="1:13" ht="15" customHeight="1" x14ac:dyDescent="0.25">
      <c r="A21" s="276" t="s">
        <v>26</v>
      </c>
      <c r="B21" s="275">
        <f>'2016'!B18+'2017'!B18+'2018'!B18+'2019'!B18+'2020 orgin_destination'!B18</f>
        <v>140</v>
      </c>
      <c r="C21" s="275">
        <f>'2016'!C18+'2017'!C18+'2018'!C18+'2019'!C18+'2020 orgin_destination'!C18</f>
        <v>160</v>
      </c>
      <c r="D21" s="275">
        <f>'2016'!D18+'2017'!D18+'2018'!D18+'2019'!D18+'2020 orgin_destination'!D18</f>
        <v>-120</v>
      </c>
      <c r="E21" s="275">
        <f>'2016'!E18+'2017'!E18+'2018'!E18+'2019'!E18+'2020 orgin_destination'!E18</f>
        <v>900</v>
      </c>
      <c r="F21" s="275">
        <f>'2016'!F18+'2017'!F18+'2018'!F18+'2019'!F18+'2020 orgin_destination'!F18</f>
        <v>760</v>
      </c>
      <c r="G21" s="275">
        <f>'2016'!G18+'2017'!G18+'2018'!G18+'2019'!G18+'2020 orgin_destination'!G18</f>
        <v>-250</v>
      </c>
      <c r="H21" s="275">
        <f>'2016'!H18+'2017'!H18+'2018'!H18+'2019'!H18+'2020 orgin_destination'!H18</f>
        <v>40</v>
      </c>
      <c r="I21" s="275">
        <f>'2016'!I18+'2017'!I18+'2018'!I18+'2019'!I18+'2020 orgin_destination'!I18</f>
        <v>70</v>
      </c>
      <c r="J21" s="275">
        <f>'2016'!J18+'2017'!J18+'2018'!J18+'2019'!J18+'2020 orgin_destination'!J18</f>
        <v>-40</v>
      </c>
      <c r="K21" s="275">
        <f>'2016'!K18+'2017'!K18+'2018'!K18+'2019'!K18+'2020 orgin_destination'!K18</f>
        <v>1080</v>
      </c>
      <c r="L21" s="275">
        <f>'2016'!L18+'2017'!L18+'2018'!L18+'2019'!L18+'2020 orgin_destination'!L18</f>
        <v>1000</v>
      </c>
      <c r="M21" s="275">
        <f>'2016'!M18+'2017'!M18+'2018'!M18+'2019'!M18+'2020 orgin_destination'!M18</f>
        <v>-410</v>
      </c>
    </row>
    <row r="22" spans="1:13" ht="15" customHeight="1" x14ac:dyDescent="0.25">
      <c r="A22" s="276" t="s">
        <v>27</v>
      </c>
      <c r="B22" s="275">
        <f>'2016'!B19+'2017'!B19+'2018'!B19+'2019'!B19+'2020 orgin_destination'!B19</f>
        <v>90</v>
      </c>
      <c r="C22" s="275">
        <f>'2016'!C19+'2017'!C19+'2018'!C19+'2019'!C19+'2020 orgin_destination'!C19</f>
        <v>70</v>
      </c>
      <c r="D22" s="275">
        <f>'2016'!D19+'2017'!D19+'2018'!D19+'2019'!D19+'2020 orgin_destination'!D19</f>
        <v>-50</v>
      </c>
      <c r="E22" s="275">
        <f>'2016'!E19+'2017'!E19+'2018'!E19+'2019'!E19+'2020 orgin_destination'!E19</f>
        <v>820</v>
      </c>
      <c r="F22" s="275">
        <f>'2016'!F19+'2017'!F19+'2018'!F19+'2019'!F19+'2020 orgin_destination'!F19</f>
        <v>700</v>
      </c>
      <c r="G22" s="275">
        <f>'2016'!G19+'2017'!G19+'2018'!G19+'2019'!G19+'2020 orgin_destination'!G19</f>
        <v>-240</v>
      </c>
      <c r="H22" s="275">
        <f>'2016'!H19+'2017'!H19+'2018'!H19+'2019'!H19+'2020 orgin_destination'!H19</f>
        <v>10</v>
      </c>
      <c r="I22" s="275">
        <f>'2016'!I19+'2017'!I19+'2018'!I19+'2019'!I19+'2020 orgin_destination'!I19</f>
        <v>10</v>
      </c>
      <c r="J22" s="275">
        <f>'2016'!J19+'2017'!J19+'2018'!J19+'2019'!J19+'2020 orgin_destination'!J19</f>
        <v>-10</v>
      </c>
      <c r="K22" s="275">
        <f>'2016'!K19+'2017'!K19+'2018'!K19+'2019'!K19+'2020 orgin_destination'!K19</f>
        <v>930</v>
      </c>
      <c r="L22" s="275">
        <f>'2016'!L19+'2017'!L19+'2018'!L19+'2019'!L19+'2020 orgin_destination'!L19</f>
        <v>800</v>
      </c>
      <c r="M22" s="275">
        <f>'2016'!M19+'2017'!M19+'2018'!M19+'2019'!M19+'2020 orgin_destination'!M19</f>
        <v>-300</v>
      </c>
    </row>
    <row r="23" spans="1:13" ht="15" customHeight="1" x14ac:dyDescent="0.25">
      <c r="A23" s="276" t="s">
        <v>28</v>
      </c>
      <c r="B23" s="275">
        <f>'2016'!B20+'2017'!B20+'2018'!B20+'2019'!B20+'2020 orgin_destination'!B20</f>
        <v>70</v>
      </c>
      <c r="C23" s="275">
        <f>'2016'!C20+'2017'!C20+'2018'!C20+'2019'!C20+'2020 orgin_destination'!C20</f>
        <v>170</v>
      </c>
      <c r="D23" s="275">
        <f>'2016'!D20+'2017'!D20+'2018'!D20+'2019'!D20+'2020 orgin_destination'!D20</f>
        <v>-220</v>
      </c>
      <c r="E23" s="275">
        <f>'2016'!E20+'2017'!E20+'2018'!E20+'2019'!E20+'2020 orgin_destination'!E20</f>
        <v>880</v>
      </c>
      <c r="F23" s="275">
        <f>'2016'!F20+'2017'!F20+'2018'!F20+'2019'!F20+'2020 orgin_destination'!F20</f>
        <v>890</v>
      </c>
      <c r="G23" s="275">
        <f>'2016'!G20+'2017'!G20+'2018'!G20+'2019'!G20+'2020 orgin_destination'!G20</f>
        <v>-710</v>
      </c>
      <c r="H23" s="275">
        <f>'2016'!H20+'2017'!H20+'2018'!H20+'2019'!H20+'2020 orgin_destination'!H20</f>
        <v>80</v>
      </c>
      <c r="I23" s="275">
        <f>'2016'!I20+'2017'!I20+'2018'!I20+'2019'!I20+'2020 orgin_destination'!I20</f>
        <v>110</v>
      </c>
      <c r="J23" s="275">
        <f>'2016'!J20+'2017'!J20+'2018'!J20+'2019'!J20+'2020 orgin_destination'!J20</f>
        <v>-160</v>
      </c>
      <c r="K23" s="275">
        <f>'2016'!K20+'2017'!K20+'2018'!K20+'2019'!K20+'2020 orgin_destination'!K20</f>
        <v>1020</v>
      </c>
      <c r="L23" s="275">
        <f>'2016'!L20+'2017'!L20+'2018'!L20+'2019'!L20+'2020 orgin_destination'!L20</f>
        <v>1190</v>
      </c>
      <c r="M23" s="275">
        <f>'2016'!M20+'2017'!M20+'2018'!M20+'2019'!M20+'2020 orgin_destination'!M20</f>
        <v>-1100</v>
      </c>
    </row>
    <row r="24" spans="1:13" ht="15" customHeight="1" x14ac:dyDescent="0.25">
      <c r="A24" s="276" t="s">
        <v>29</v>
      </c>
      <c r="B24" s="275">
        <f>'2016'!B21+'2017'!B21+'2018'!B21+'2019'!B21+'2020 orgin_destination'!B21</f>
        <v>80</v>
      </c>
      <c r="C24" s="275">
        <f>'2016'!C21+'2017'!C21+'2018'!C21+'2019'!C21+'2020 orgin_destination'!C21</f>
        <v>150</v>
      </c>
      <c r="D24" s="275">
        <f>'2016'!D21+'2017'!D21+'2018'!D21+'2019'!D21+'2020 orgin_destination'!D21</f>
        <v>-150</v>
      </c>
      <c r="E24" s="275">
        <f>'2016'!E21+'2017'!E21+'2018'!E21+'2019'!E21+'2020 orgin_destination'!E21</f>
        <v>1430</v>
      </c>
      <c r="F24" s="275">
        <f>'2016'!F21+'2017'!F21+'2018'!F21+'2019'!F21+'2020 orgin_destination'!F21</f>
        <v>1050</v>
      </c>
      <c r="G24" s="275">
        <f>'2016'!G21+'2017'!G21+'2018'!G21+'2019'!G21+'2020 orgin_destination'!G21</f>
        <v>-380</v>
      </c>
      <c r="H24" s="275">
        <f>'2016'!H21+'2017'!H21+'2018'!H21+'2019'!H21+'2020 orgin_destination'!H21</f>
        <v>40</v>
      </c>
      <c r="I24" s="275">
        <f>'2016'!I21+'2017'!I21+'2018'!I21+'2019'!I21+'2020 orgin_destination'!I21</f>
        <v>80</v>
      </c>
      <c r="J24" s="275">
        <f>'2016'!J21+'2017'!J21+'2018'!J21+'2019'!J21+'2020 orgin_destination'!J21</f>
        <v>-50</v>
      </c>
      <c r="K24" s="275">
        <f>'2016'!K21+'2017'!K21+'2018'!K21+'2019'!K21+'2020 orgin_destination'!K21</f>
        <v>1560</v>
      </c>
      <c r="L24" s="275">
        <f>'2016'!L21+'2017'!L21+'2018'!L21+'2019'!L21+'2020 orgin_destination'!L21</f>
        <v>1270</v>
      </c>
      <c r="M24" s="275">
        <f>'2016'!M21+'2017'!M21+'2018'!M21+'2019'!M21+'2020 orgin_destination'!M21</f>
        <v>-590</v>
      </c>
    </row>
    <row r="25" spans="1:13" ht="15" customHeight="1" x14ac:dyDescent="0.25">
      <c r="A25" s="276" t="s">
        <v>30</v>
      </c>
      <c r="B25" s="275">
        <f>'2016'!B22+'2017'!B22+'2018'!B22+'2019'!B22+'2020 orgin_destination'!B22</f>
        <v>510</v>
      </c>
      <c r="C25" s="275">
        <f>'2016'!C22+'2017'!C22+'2018'!C22+'2019'!C22+'2020 orgin_destination'!C22</f>
        <v>990</v>
      </c>
      <c r="D25" s="275">
        <f>'2016'!D22+'2017'!D22+'2018'!D22+'2019'!D22+'2020 orgin_destination'!D22</f>
        <v>-1340</v>
      </c>
      <c r="E25" s="275">
        <f>'2016'!E22+'2017'!E22+'2018'!E22+'2019'!E22+'2020 orgin_destination'!E22</f>
        <v>2710</v>
      </c>
      <c r="F25" s="275">
        <f>'2016'!F22+'2017'!F22+'2018'!F22+'2019'!F22+'2020 orgin_destination'!F22</f>
        <v>3020</v>
      </c>
      <c r="G25" s="275">
        <f>'2016'!G22+'2017'!G22+'2018'!G22+'2019'!G22+'2020 orgin_destination'!G22</f>
        <v>-2900</v>
      </c>
      <c r="H25" s="275">
        <f>'2016'!H22+'2017'!H22+'2018'!H22+'2019'!H22+'2020 orgin_destination'!H22</f>
        <v>360</v>
      </c>
      <c r="I25" s="275">
        <f>'2016'!I22+'2017'!I22+'2018'!I22+'2019'!I22+'2020 orgin_destination'!I22</f>
        <v>500</v>
      </c>
      <c r="J25" s="275">
        <f>'2016'!J22+'2017'!J22+'2018'!J22+'2019'!J22+'2020 orgin_destination'!J22</f>
        <v>-540</v>
      </c>
      <c r="K25" s="275">
        <f>'2016'!K22+'2017'!K22+'2018'!K22+'2019'!K22+'2020 orgin_destination'!K22</f>
        <v>3580</v>
      </c>
      <c r="L25" s="275">
        <f>'2016'!L22+'2017'!L22+'2018'!L22+'2019'!L22+'2020 orgin_destination'!L22</f>
        <v>4510</v>
      </c>
      <c r="M25" s="275">
        <f>'2016'!M22+'2017'!M22+'2018'!M22+'2019'!M22+'2020 orgin_destination'!M22</f>
        <v>-4760</v>
      </c>
    </row>
    <row r="26" spans="1:13" ht="15" customHeight="1" x14ac:dyDescent="0.25">
      <c r="A26" s="276" t="s">
        <v>31</v>
      </c>
      <c r="B26" s="275">
        <f>'2016'!B23+'2017'!B23+'2018'!B23+'2019'!B23+'2020 orgin_destination'!B23</f>
        <v>40</v>
      </c>
      <c r="C26" s="275">
        <f>'2016'!C23+'2017'!C23+'2018'!C23+'2019'!C23+'2020 orgin_destination'!C23</f>
        <v>110</v>
      </c>
      <c r="D26" s="275">
        <f>'2016'!D23+'2017'!D23+'2018'!D23+'2019'!D23+'2020 orgin_destination'!D23</f>
        <v>-110</v>
      </c>
      <c r="E26" s="275">
        <f>'2016'!E23+'2017'!E23+'2018'!E23+'2019'!E23+'2020 orgin_destination'!E23</f>
        <v>610</v>
      </c>
      <c r="F26" s="275">
        <f>'2016'!F23+'2017'!F23+'2018'!F23+'2019'!F23+'2020 orgin_destination'!F23</f>
        <v>520</v>
      </c>
      <c r="G26" s="275">
        <f>'2016'!G23+'2017'!G23+'2018'!G23+'2019'!G23+'2020 orgin_destination'!G23</f>
        <v>-230</v>
      </c>
      <c r="H26" s="275">
        <f>'2016'!H23+'2017'!H23+'2018'!H23+'2019'!H23+'2020 orgin_destination'!H23</f>
        <v>30</v>
      </c>
      <c r="I26" s="275">
        <f>'2016'!I23+'2017'!I23+'2018'!I23+'2019'!I23+'2020 orgin_destination'!I23</f>
        <v>80</v>
      </c>
      <c r="J26" s="275">
        <f>'2016'!J23+'2017'!J23+'2018'!J23+'2019'!J23+'2020 orgin_destination'!J23</f>
        <v>-120</v>
      </c>
      <c r="K26" s="275">
        <f>'2016'!K23+'2017'!K23+'2018'!K23+'2019'!K23+'2020 orgin_destination'!K23</f>
        <v>680</v>
      </c>
      <c r="L26" s="275">
        <f>'2016'!L23+'2017'!L23+'2018'!L23+'2019'!L23+'2020 orgin_destination'!L23</f>
        <v>710</v>
      </c>
      <c r="M26" s="275">
        <f>'2016'!M23+'2017'!M23+'2018'!M23+'2019'!M23+'2020 orgin_destination'!M23</f>
        <v>-440</v>
      </c>
    </row>
    <row r="27" spans="1:13" ht="15" customHeight="1" x14ac:dyDescent="0.25">
      <c r="A27" s="276" t="s">
        <v>32</v>
      </c>
      <c r="B27" s="275">
        <f>'2016'!B24+'2017'!B24+'2018'!B24+'2019'!B24+'2020 orgin_destination'!B24</f>
        <v>190</v>
      </c>
      <c r="C27" s="275">
        <f>'2016'!C24+'2017'!C24+'2018'!C24+'2019'!C24+'2020 orgin_destination'!C24</f>
        <v>290</v>
      </c>
      <c r="D27" s="275">
        <f>'2016'!D24+'2017'!D24+'2018'!D24+'2019'!D24+'2020 orgin_destination'!D24</f>
        <v>-290</v>
      </c>
      <c r="E27" s="275">
        <f>'2016'!E24+'2017'!E24+'2018'!E24+'2019'!E24+'2020 orgin_destination'!E24</f>
        <v>1330</v>
      </c>
      <c r="F27" s="275">
        <f>'2016'!F24+'2017'!F24+'2018'!F24+'2019'!F24+'2020 orgin_destination'!F24</f>
        <v>1030</v>
      </c>
      <c r="G27" s="275">
        <f>'2016'!G24+'2017'!G24+'2018'!G24+'2019'!G24+'2020 orgin_destination'!G24</f>
        <v>-520</v>
      </c>
      <c r="H27" s="275">
        <f>'2016'!H24+'2017'!H24+'2018'!H24+'2019'!H24+'2020 orgin_destination'!H24</f>
        <v>60</v>
      </c>
      <c r="I27" s="275">
        <f>'2016'!I24+'2017'!I24+'2018'!I24+'2019'!I24+'2020 orgin_destination'!I24</f>
        <v>90</v>
      </c>
      <c r="J27" s="275">
        <f>'2016'!J24+'2017'!J24+'2018'!J24+'2019'!J24+'2020 orgin_destination'!J24</f>
        <v>-80</v>
      </c>
      <c r="K27" s="275">
        <f>'2016'!K24+'2017'!K24+'2018'!K24+'2019'!K24+'2020 orgin_destination'!K24</f>
        <v>1590</v>
      </c>
      <c r="L27" s="275">
        <f>'2016'!L24+'2017'!L24+'2018'!L24+'2019'!L24+'2020 orgin_destination'!L24</f>
        <v>1400</v>
      </c>
      <c r="M27" s="275">
        <f>'2016'!M24+'2017'!M24+'2018'!M24+'2019'!M24+'2020 orgin_destination'!M24</f>
        <v>-890</v>
      </c>
    </row>
    <row r="28" spans="1:13" ht="15" customHeight="1" x14ac:dyDescent="0.25">
      <c r="A28" s="276" t="s">
        <v>33</v>
      </c>
      <c r="B28" s="275">
        <f>'2016'!B25+'2017'!B25+'2018'!B25+'2019'!B25+'2020 orgin_destination'!B25</f>
        <v>90</v>
      </c>
      <c r="C28" s="275">
        <f>'2016'!C25+'2017'!C25+'2018'!C25+'2019'!C25+'2020 orgin_destination'!C25</f>
        <v>120</v>
      </c>
      <c r="D28" s="275">
        <f>'2016'!D25+'2017'!D25+'2018'!D25+'2019'!D25+'2020 orgin_destination'!D25</f>
        <v>-100</v>
      </c>
      <c r="E28" s="275">
        <f>'2016'!E25+'2017'!E25+'2018'!E25+'2019'!E25+'2020 orgin_destination'!E25</f>
        <v>1380</v>
      </c>
      <c r="F28" s="275">
        <f>'2016'!F25+'2017'!F25+'2018'!F25+'2019'!F25+'2020 orgin_destination'!F25</f>
        <v>1010</v>
      </c>
      <c r="G28" s="275">
        <f>'2016'!G25+'2017'!G25+'2018'!G25+'2019'!G25+'2020 orgin_destination'!G25</f>
        <v>-280</v>
      </c>
      <c r="H28" s="275">
        <f>'2016'!H25+'2017'!H25+'2018'!H25+'2019'!H25+'2020 orgin_destination'!H25</f>
        <v>10</v>
      </c>
      <c r="I28" s="275">
        <f>'2016'!I25+'2017'!I25+'2018'!I25+'2019'!I25+'2020 orgin_destination'!I25</f>
        <v>40</v>
      </c>
      <c r="J28" s="275">
        <f>'2016'!J25+'2017'!J25+'2018'!J25+'2019'!J25+'2020 orgin_destination'!J25</f>
        <v>-50</v>
      </c>
      <c r="K28" s="275">
        <f>'2016'!K25+'2017'!K25+'2018'!K25+'2019'!K25+'2020 orgin_destination'!K25</f>
        <v>1480</v>
      </c>
      <c r="L28" s="275">
        <f>'2016'!L25+'2017'!L25+'2018'!L25+'2019'!L25+'2020 orgin_destination'!L25</f>
        <v>1190</v>
      </c>
      <c r="M28" s="275">
        <f>'2016'!M25+'2017'!M25+'2018'!M25+'2019'!M25+'2020 orgin_destination'!M25</f>
        <v>-420</v>
      </c>
    </row>
    <row r="29" spans="1:13" ht="15" customHeight="1" x14ac:dyDescent="0.25">
      <c r="A29" s="276" t="s">
        <v>34</v>
      </c>
      <c r="B29" s="275">
        <f>'2016'!B26+'2017'!B26+'2018'!B26+'2019'!B26+'2020 orgin_destination'!B26</f>
        <v>80</v>
      </c>
      <c r="C29" s="275">
        <f>'2016'!C26+'2017'!C26+'2018'!C26+'2019'!C26+'2020 orgin_destination'!C26</f>
        <v>180</v>
      </c>
      <c r="D29" s="275">
        <f>'2016'!D26+'2017'!D26+'2018'!D26+'2019'!D26+'2020 orgin_destination'!D26</f>
        <v>-210</v>
      </c>
      <c r="E29" s="275">
        <f>'2016'!E26+'2017'!E26+'2018'!E26+'2019'!E26+'2020 orgin_destination'!E26</f>
        <v>830</v>
      </c>
      <c r="F29" s="275">
        <f>'2016'!F26+'2017'!F26+'2018'!F26+'2019'!F26+'2020 orgin_destination'!F26</f>
        <v>750</v>
      </c>
      <c r="G29" s="275">
        <f>'2016'!G26+'2017'!G26+'2018'!G26+'2019'!G26+'2020 orgin_destination'!G26</f>
        <v>-590</v>
      </c>
      <c r="H29" s="275">
        <f>'2016'!H26+'2017'!H26+'2018'!H26+'2019'!H26+'2020 orgin_destination'!H26</f>
        <v>50</v>
      </c>
      <c r="I29" s="275">
        <f>'2016'!I26+'2017'!I26+'2018'!I26+'2019'!I26+'2020 orgin_destination'!I26</f>
        <v>140</v>
      </c>
      <c r="J29" s="275">
        <f>'2016'!J26+'2017'!J26+'2018'!J26+'2019'!J26+'2020 orgin_destination'!J26</f>
        <v>-180</v>
      </c>
      <c r="K29" s="275">
        <f>'2016'!K26+'2017'!K26+'2018'!K26+'2019'!K26+'2020 orgin_destination'!K26</f>
        <v>970</v>
      </c>
      <c r="L29" s="275">
        <f>'2016'!L26+'2017'!L26+'2018'!L26+'2019'!L26+'2020 orgin_destination'!L26</f>
        <v>1080</v>
      </c>
      <c r="M29" s="275">
        <f>'2016'!M26+'2017'!M26+'2018'!M26+'2019'!M26+'2020 orgin_destination'!M26</f>
        <v>-990</v>
      </c>
    </row>
    <row r="30" spans="1:13" ht="15" customHeight="1" x14ac:dyDescent="0.25">
      <c r="A30" s="276" t="s">
        <v>35</v>
      </c>
      <c r="B30" s="275">
        <f>'2016'!B27+'2017'!B27+'2018'!B27+'2019'!B27+'2020 orgin_destination'!B27</f>
        <v>230</v>
      </c>
      <c r="C30" s="275">
        <f>'2016'!C27+'2017'!C27+'2018'!C27+'2019'!C27+'2020 orgin_destination'!C27</f>
        <v>340</v>
      </c>
      <c r="D30" s="275">
        <f>'2016'!D27+'2017'!D27+'2018'!D27+'2019'!D27+'2020 orgin_destination'!D27</f>
        <v>-240</v>
      </c>
      <c r="E30" s="275">
        <f>'2016'!E27+'2017'!E27+'2018'!E27+'2019'!E27+'2020 orgin_destination'!E27</f>
        <v>1670</v>
      </c>
      <c r="F30" s="275">
        <f>'2016'!F27+'2017'!F27+'2018'!F27+'2019'!F27+'2020 orgin_destination'!F27</f>
        <v>1590</v>
      </c>
      <c r="G30" s="275">
        <f>'2016'!G27+'2017'!G27+'2018'!G27+'2019'!G27+'2020 orgin_destination'!G27</f>
        <v>-450</v>
      </c>
      <c r="H30" s="275">
        <f>'2016'!H27+'2017'!H27+'2018'!H27+'2019'!H27+'2020 orgin_destination'!H27</f>
        <v>100</v>
      </c>
      <c r="I30" s="275">
        <f>'2016'!I27+'2017'!I27+'2018'!I27+'2019'!I27+'2020 orgin_destination'!I27</f>
        <v>130</v>
      </c>
      <c r="J30" s="275">
        <f>'2016'!J27+'2017'!J27+'2018'!J27+'2019'!J27+'2020 orgin_destination'!J27</f>
        <v>-100</v>
      </c>
      <c r="K30" s="275">
        <f>'2016'!K27+'2017'!K27+'2018'!K27+'2019'!K27+'2020 orgin_destination'!K27</f>
        <v>2000</v>
      </c>
      <c r="L30" s="275">
        <f>'2016'!L27+'2017'!L27+'2018'!L27+'2019'!L27+'2020 orgin_destination'!L27</f>
        <v>2050</v>
      </c>
      <c r="M30" s="275">
        <f>'2016'!M27+'2017'!M27+'2018'!M27+'2019'!M27+'2020 orgin_destination'!M27</f>
        <v>-800</v>
      </c>
    </row>
    <row r="31" spans="1:13" ht="15" customHeight="1" x14ac:dyDescent="0.25">
      <c r="A31" s="276" t="s">
        <v>37</v>
      </c>
      <c r="B31" s="275">
        <f>'2016'!B28+'2017'!B28+'2018'!B28+'2019'!B28+'2020 orgin_destination'!B28</f>
        <v>1430</v>
      </c>
      <c r="C31" s="275">
        <f>'2016'!C28+'2017'!C28+'2018'!C28+'2019'!C28+'2020 orgin_destination'!C28</f>
        <v>730</v>
      </c>
      <c r="D31" s="275">
        <f>'2016'!D28+'2017'!D28+'2018'!D28+'2019'!D28+'2020 orgin_destination'!D28</f>
        <v>500</v>
      </c>
      <c r="E31" s="275">
        <f>'2016'!E28+'2017'!E28+'2018'!E28+'2019'!E28+'2020 orgin_destination'!E28</f>
        <v>10560</v>
      </c>
      <c r="F31" s="275">
        <f>'2016'!F28+'2017'!F28+'2018'!F28+'2019'!F28+'2020 orgin_destination'!F28</f>
        <v>8440</v>
      </c>
      <c r="G31" s="275">
        <f>'2016'!G28+'2017'!G28+'2018'!G28+'2019'!G28+'2020 orgin_destination'!G28</f>
        <v>110</v>
      </c>
      <c r="H31" s="275">
        <f>'2016'!H28+'2017'!H28+'2018'!H28+'2019'!H28+'2020 orgin_destination'!H28</f>
        <v>130</v>
      </c>
      <c r="I31" s="275">
        <f>'2016'!I28+'2017'!I28+'2018'!I28+'2019'!I28+'2020 orgin_destination'!I28</f>
        <v>130</v>
      </c>
      <c r="J31" s="275">
        <f>'2016'!J28+'2017'!J28+'2018'!J28+'2019'!J28+'2020 orgin_destination'!J28</f>
        <v>-20</v>
      </c>
      <c r="K31" s="275">
        <f>'2016'!K28+'2017'!K28+'2018'!K28+'2019'!K28+'2020 orgin_destination'!K28</f>
        <v>12100</v>
      </c>
      <c r="L31" s="275">
        <f>'2016'!L28+'2017'!L28+'2018'!L28+'2019'!L28+'2020 orgin_destination'!L28</f>
        <v>9300</v>
      </c>
      <c r="M31" s="275">
        <f>'2016'!M28+'2017'!M28+'2018'!M28+'2019'!M28+'2020 orgin_destination'!M28</f>
        <v>600</v>
      </c>
    </row>
    <row r="32" spans="1:13" ht="15" customHeight="1" x14ac:dyDescent="0.25">
      <c r="A32" s="276" t="s">
        <v>38</v>
      </c>
      <c r="B32" s="275">
        <f>'2016'!B29+'2017'!B29+'2018'!B29+'2019'!B29+'2020 orgin_destination'!B29</f>
        <v>730</v>
      </c>
      <c r="C32" s="275">
        <f>'2016'!C29+'2017'!C29+'2018'!C29+'2019'!C29+'2020 orgin_destination'!C29</f>
        <v>930</v>
      </c>
      <c r="D32" s="275">
        <f>'2016'!D29+'2017'!D29+'2018'!D29+'2019'!D29+'2020 orgin_destination'!D29</f>
        <v>-790</v>
      </c>
      <c r="E32" s="275">
        <f>'2016'!E29+'2017'!E29+'2018'!E29+'2019'!E29+'2020 orgin_destination'!E29</f>
        <v>3800</v>
      </c>
      <c r="F32" s="275">
        <f>'2016'!F29+'2017'!F29+'2018'!F29+'2019'!F29+'2020 orgin_destination'!F29</f>
        <v>3360</v>
      </c>
      <c r="G32" s="275">
        <f>'2016'!G29+'2017'!G29+'2018'!G29+'2019'!G29+'2020 orgin_destination'!G29</f>
        <v>-2290</v>
      </c>
      <c r="H32" s="275">
        <f>'2016'!H29+'2017'!H29+'2018'!H29+'2019'!H29+'2020 orgin_destination'!H29</f>
        <v>190</v>
      </c>
      <c r="I32" s="275">
        <f>'2016'!I29+'2017'!I29+'2018'!I29+'2019'!I29+'2020 orgin_destination'!I29</f>
        <v>200</v>
      </c>
      <c r="J32" s="275">
        <f>'2016'!J29+'2017'!J29+'2018'!J29+'2019'!J29+'2020 orgin_destination'!J29</f>
        <v>-190</v>
      </c>
      <c r="K32" s="275">
        <f>'2016'!K29+'2017'!K29+'2018'!K29+'2019'!K29+'2020 orgin_destination'!K29</f>
        <v>4720</v>
      </c>
      <c r="L32" s="275">
        <f>'2016'!L29+'2017'!L29+'2018'!L29+'2019'!L29+'2020 orgin_destination'!L29</f>
        <v>4500</v>
      </c>
      <c r="M32" s="275">
        <f>'2016'!M29+'2017'!M29+'2018'!M29+'2019'!M29+'2020 orgin_destination'!M29</f>
        <v>-3260</v>
      </c>
    </row>
    <row r="33" spans="1:13" ht="15" customHeight="1" x14ac:dyDescent="0.25">
      <c r="A33" s="276" t="s">
        <v>39</v>
      </c>
      <c r="B33" s="275">
        <f>'2016'!B30+'2017'!B30+'2018'!B30+'2019'!B30+'2020 orgin_destination'!B30</f>
        <v>3140</v>
      </c>
      <c r="C33" s="275">
        <f>'2016'!C30+'2017'!C30+'2018'!C30+'2019'!C30+'2020 orgin_destination'!C30</f>
        <v>2440</v>
      </c>
      <c r="D33" s="275">
        <f>'2016'!D30+'2017'!D30+'2018'!D30+'2019'!D30+'2020 orgin_destination'!D30</f>
        <v>-1620</v>
      </c>
      <c r="E33" s="275">
        <f>'2016'!E30+'2017'!E30+'2018'!E30+'2019'!E30+'2020 orgin_destination'!E30</f>
        <v>11020</v>
      </c>
      <c r="F33" s="275">
        <f>'2016'!F30+'2017'!F30+'2018'!F30+'2019'!F30+'2020 orgin_destination'!F30</f>
        <v>7930</v>
      </c>
      <c r="G33" s="275">
        <f>'2016'!G30+'2017'!G30+'2018'!G30+'2019'!G30+'2020 orgin_destination'!G30</f>
        <v>-4470</v>
      </c>
      <c r="H33" s="275">
        <f>'2016'!H30+'2017'!H30+'2018'!H30+'2019'!H30+'2020 orgin_destination'!H30</f>
        <v>600</v>
      </c>
      <c r="I33" s="275">
        <f>'2016'!I30+'2017'!I30+'2018'!I30+'2019'!I30+'2020 orgin_destination'!I30</f>
        <v>400</v>
      </c>
      <c r="J33" s="275">
        <f>'2016'!J30+'2017'!J30+'2018'!J30+'2019'!J30+'2020 orgin_destination'!J30</f>
        <v>-240</v>
      </c>
      <c r="K33" s="275">
        <f>'2016'!K30+'2017'!K30+'2018'!K30+'2019'!K30+'2020 orgin_destination'!K30</f>
        <v>14730</v>
      </c>
      <c r="L33" s="275">
        <f>'2016'!L30+'2017'!L30+'2018'!L30+'2019'!L30+'2020 orgin_destination'!L30</f>
        <v>10770</v>
      </c>
      <c r="M33" s="275">
        <f>'2016'!M30+'2017'!M30+'2018'!M30+'2019'!M30+'2020 orgin_destination'!M30</f>
        <v>-6350</v>
      </c>
    </row>
    <row r="34" spans="1:13" ht="15" customHeight="1" x14ac:dyDescent="0.25">
      <c r="A34" s="276" t="s">
        <v>40</v>
      </c>
      <c r="B34" s="275">
        <f>'2016'!B31+'2017'!B31+'2018'!B31+'2019'!B31+'2020 orgin_destination'!B31</f>
        <v>2230</v>
      </c>
      <c r="C34" s="275">
        <f>'2016'!C31+'2017'!C31+'2018'!C31+'2019'!C31+'2020 orgin_destination'!C31</f>
        <v>2820</v>
      </c>
      <c r="D34" s="275">
        <f>'2016'!D31+'2017'!D31+'2018'!D31+'2019'!D31+'2020 orgin_destination'!D31</f>
        <v>-2840</v>
      </c>
      <c r="E34" s="275">
        <f>'2016'!E31+'2017'!E31+'2018'!E31+'2019'!E31+'2020 orgin_destination'!E31</f>
        <v>10170</v>
      </c>
      <c r="F34" s="275">
        <f>'2016'!F31+'2017'!F31+'2018'!F31+'2019'!F31+'2020 orgin_destination'!F31</f>
        <v>8610</v>
      </c>
      <c r="G34" s="275">
        <f>'2016'!G31+'2017'!G31+'2018'!G31+'2019'!G31+'2020 orgin_destination'!G31</f>
        <v>-4960</v>
      </c>
      <c r="H34" s="275">
        <f>'2016'!H31+'2017'!H31+'2018'!H31+'2019'!H31+'2020 orgin_destination'!H31</f>
        <v>1140</v>
      </c>
      <c r="I34" s="275">
        <f>'2016'!I31+'2017'!I31+'2018'!I31+'2019'!I31+'2020 orgin_destination'!I31</f>
        <v>850</v>
      </c>
      <c r="J34" s="275">
        <f>'2016'!J31+'2017'!J31+'2018'!J31+'2019'!J31+'2020 orgin_destination'!J31</f>
        <v>-390</v>
      </c>
      <c r="K34" s="275">
        <f>'2016'!K31+'2017'!K31+'2018'!K31+'2019'!K31+'2020 orgin_destination'!K31</f>
        <v>13520</v>
      </c>
      <c r="L34" s="275">
        <f>'2016'!L31+'2017'!L31+'2018'!L31+'2019'!L31+'2020 orgin_destination'!L31</f>
        <v>12280</v>
      </c>
      <c r="M34" s="275">
        <f>'2016'!M31+'2017'!M31+'2018'!M31+'2019'!M31+'2020 orgin_destination'!M31</f>
        <v>-8190</v>
      </c>
    </row>
    <row r="35" spans="1:13" ht="15" customHeight="1" x14ac:dyDescent="0.25">
      <c r="A35" s="276" t="s">
        <v>41</v>
      </c>
      <c r="B35" s="275">
        <f>'2016'!B32+'2017'!B32+'2018'!B32+'2019'!B32+'2020 orgin_destination'!B32</f>
        <v>1390</v>
      </c>
      <c r="C35" s="275">
        <f>'2016'!C32+'2017'!C32+'2018'!C32+'2019'!C32+'2020 orgin_destination'!C32</f>
        <v>1580</v>
      </c>
      <c r="D35" s="275">
        <f>'2016'!D32+'2017'!D32+'2018'!D32+'2019'!D32+'2020 orgin_destination'!D32</f>
        <v>-1570</v>
      </c>
      <c r="E35" s="275">
        <f>'2016'!E32+'2017'!E32+'2018'!E32+'2019'!E32+'2020 orgin_destination'!E32</f>
        <v>5170</v>
      </c>
      <c r="F35" s="275">
        <f>'2016'!F32+'2017'!F32+'2018'!F32+'2019'!F32+'2020 orgin_destination'!F32</f>
        <v>4400</v>
      </c>
      <c r="G35" s="275">
        <f>'2016'!G32+'2017'!G32+'2018'!G32+'2019'!G32+'2020 orgin_destination'!G32</f>
        <v>-3450</v>
      </c>
      <c r="H35" s="275">
        <f>'2016'!H32+'2017'!H32+'2018'!H32+'2019'!H32+'2020 orgin_destination'!H32</f>
        <v>430</v>
      </c>
      <c r="I35" s="275">
        <f>'2016'!I32+'2017'!I32+'2018'!I32+'2019'!I32+'2020 orgin_destination'!I32</f>
        <v>440</v>
      </c>
      <c r="J35" s="275">
        <f>'2016'!J32+'2017'!J32+'2018'!J32+'2019'!J32+'2020 orgin_destination'!J32</f>
        <v>-260</v>
      </c>
      <c r="K35" s="275">
        <f>'2016'!K32+'2017'!K32+'2018'!K32+'2019'!K32+'2020 orgin_destination'!K32</f>
        <v>6970</v>
      </c>
      <c r="L35" s="275">
        <f>'2016'!L32+'2017'!L32+'2018'!L32+'2019'!L32+'2020 orgin_destination'!L32</f>
        <v>6410</v>
      </c>
      <c r="M35" s="275">
        <f>'2016'!M32+'2017'!M32+'2018'!M32+'2019'!M32+'2020 orgin_destination'!M32</f>
        <v>-5300</v>
      </c>
    </row>
    <row r="36" spans="1:13" ht="15" customHeight="1" x14ac:dyDescent="0.25">
      <c r="A36" s="276" t="s">
        <v>42</v>
      </c>
      <c r="B36" s="275">
        <f>'2016'!B33+'2017'!B33+'2018'!B33+'2019'!B33+'2020 orgin_destination'!B33</f>
        <v>580</v>
      </c>
      <c r="C36" s="275">
        <f>'2016'!C33+'2017'!C33+'2018'!C33+'2019'!C33+'2020 orgin_destination'!C33</f>
        <v>430</v>
      </c>
      <c r="D36" s="275">
        <f>'2016'!D33+'2017'!D33+'2018'!D33+'2019'!D33+'2020 orgin_destination'!D33</f>
        <v>-230</v>
      </c>
      <c r="E36" s="275">
        <f>'2016'!E33+'2017'!E33+'2018'!E33+'2019'!E33+'2020 orgin_destination'!E33</f>
        <v>3280</v>
      </c>
      <c r="F36" s="275">
        <f>'2016'!F33+'2017'!F33+'2018'!F33+'2019'!F33+'2020 orgin_destination'!F33</f>
        <v>1610</v>
      </c>
      <c r="G36" s="275">
        <f>'2016'!G33+'2017'!G33+'2018'!G33+'2019'!G33+'2020 orgin_destination'!G33</f>
        <v>-300</v>
      </c>
      <c r="H36" s="275">
        <f>'2016'!H33+'2017'!H33+'2018'!H33+'2019'!H33+'2020 orgin_destination'!H33</f>
        <v>80</v>
      </c>
      <c r="I36" s="275">
        <f>'2016'!I33+'2017'!I33+'2018'!I33+'2019'!I33+'2020 orgin_destination'!I33</f>
        <v>40</v>
      </c>
      <c r="J36" s="275">
        <f>'2016'!J33+'2017'!J33+'2018'!J33+'2019'!J33+'2020 orgin_destination'!J33</f>
        <v>-30</v>
      </c>
      <c r="K36" s="275">
        <f>'2016'!K33+'2017'!K33+'2018'!K33+'2019'!K33+'2020 orgin_destination'!K33</f>
        <v>3930</v>
      </c>
      <c r="L36" s="275">
        <f>'2016'!L33+'2017'!L33+'2018'!L33+'2019'!L33+'2020 orgin_destination'!L33</f>
        <v>2090</v>
      </c>
      <c r="M36" s="275">
        <f>'2016'!M33+'2017'!M33+'2018'!M33+'2019'!M33+'2020 orgin_destination'!M33</f>
        <v>-550</v>
      </c>
    </row>
    <row r="37" spans="1:13" ht="15" customHeight="1" x14ac:dyDescent="0.25">
      <c r="A37" s="276" t="s">
        <v>99</v>
      </c>
      <c r="B37" s="275">
        <f>'2016'!B34+'2017'!B34+'2018'!B34+'2019'!B34+'2020 orgin_destination'!B34</f>
        <v>1070</v>
      </c>
      <c r="C37" s="275">
        <f>'2016'!C34+'2017'!C34+'2018'!C34+'2019'!C34+'2020 orgin_destination'!C34</f>
        <v>340</v>
      </c>
      <c r="D37" s="275">
        <f>'2016'!D34+'2017'!D34+'2018'!D34+'2019'!D34+'2020 orgin_destination'!D34</f>
        <v>280</v>
      </c>
      <c r="E37" s="275">
        <f>'2016'!E34+'2017'!E34+'2018'!E34+'2019'!E34+'2020 orgin_destination'!E34</f>
        <v>10170</v>
      </c>
      <c r="F37" s="275">
        <f>'2016'!F34+'2017'!F34+'2018'!F34+'2019'!F34+'2020 orgin_destination'!F34</f>
        <v>3950</v>
      </c>
      <c r="G37" s="275">
        <f>'2016'!G34+'2017'!G34+'2018'!G34+'2019'!G34+'2020 orgin_destination'!G34</f>
        <v>1000</v>
      </c>
      <c r="H37" s="275">
        <f>'2016'!H34+'2017'!H34+'2018'!H34+'2019'!H34+'2020 orgin_destination'!H34</f>
        <v>180</v>
      </c>
      <c r="I37" s="275">
        <f>'2016'!I34+'2017'!I34+'2018'!I34+'2019'!I34+'2020 orgin_destination'!I34</f>
        <v>150</v>
      </c>
      <c r="J37" s="275">
        <f>'2016'!J34+'2017'!J34+'2018'!J34+'2019'!J34+'2020 orgin_destination'!J34</f>
        <v>-60</v>
      </c>
      <c r="K37" s="275">
        <f>'2016'!K34+'2017'!K34+'2018'!K34+'2019'!K34+'2020 orgin_destination'!K34</f>
        <v>11430</v>
      </c>
      <c r="L37" s="275">
        <f>'2016'!L34+'2017'!L34+'2018'!L34+'2019'!L34+'2020 orgin_destination'!L34</f>
        <v>4440</v>
      </c>
      <c r="M37" s="275">
        <f>'2016'!M34+'2017'!M34+'2018'!M34+'2019'!M34+'2020 orgin_destination'!M34</f>
        <v>1220</v>
      </c>
    </row>
    <row r="38" spans="1:13" ht="15" customHeight="1" x14ac:dyDescent="0.25">
      <c r="A38" s="276" t="s">
        <v>44</v>
      </c>
      <c r="B38" s="275">
        <f>'2016'!B35+'2017'!B35+'2018'!B35+'2019'!B35+'2020 orgin_destination'!B35</f>
        <v>1500</v>
      </c>
      <c r="C38" s="275">
        <f>'2016'!C35+'2017'!C35+'2018'!C35+'2019'!C35+'2020 orgin_destination'!C35</f>
        <v>750</v>
      </c>
      <c r="D38" s="275">
        <f>'2016'!D35+'2017'!D35+'2018'!D35+'2019'!D35+'2020 orgin_destination'!D35</f>
        <v>-50</v>
      </c>
      <c r="E38" s="275">
        <f>'2016'!E35+'2017'!E35+'2018'!E35+'2019'!E35+'2020 orgin_destination'!E35</f>
        <v>17630</v>
      </c>
      <c r="F38" s="275">
        <f>'2016'!F35+'2017'!F35+'2018'!F35+'2019'!F35+'2020 orgin_destination'!F35</f>
        <v>6850</v>
      </c>
      <c r="G38" s="275">
        <f>'2016'!G35+'2017'!G35+'2018'!G35+'2019'!G35+'2020 orgin_destination'!G35</f>
        <v>1160</v>
      </c>
      <c r="H38" s="275">
        <f>'2016'!H35+'2017'!H35+'2018'!H35+'2019'!H35+'2020 orgin_destination'!H35</f>
        <v>260</v>
      </c>
      <c r="I38" s="275">
        <f>'2016'!I35+'2017'!I35+'2018'!I35+'2019'!I35+'2020 orgin_destination'!I35</f>
        <v>240</v>
      </c>
      <c r="J38" s="275">
        <f>'2016'!J35+'2017'!J35+'2018'!J35+'2019'!J35+'2020 orgin_destination'!J35</f>
        <v>-190</v>
      </c>
      <c r="K38" s="275">
        <f>'2016'!K35+'2017'!K35+'2018'!K35+'2019'!K35+'2020 orgin_destination'!K35</f>
        <v>19380</v>
      </c>
      <c r="L38" s="275">
        <f>'2016'!L35+'2017'!L35+'2018'!L35+'2019'!L35+'2020 orgin_destination'!L35</f>
        <v>7850</v>
      </c>
      <c r="M38" s="275">
        <f>'2016'!M35+'2017'!M35+'2018'!M35+'2019'!M35+'2020 orgin_destination'!M35</f>
        <v>910</v>
      </c>
    </row>
    <row r="39" spans="1:13" ht="15" customHeight="1" x14ac:dyDescent="0.25">
      <c r="A39" s="276" t="s">
        <v>45</v>
      </c>
      <c r="B39" s="275">
        <f>'2016'!B36+'2017'!B36+'2018'!B36+'2019'!B36+'2020 orgin_destination'!B36</f>
        <v>4430</v>
      </c>
      <c r="C39" s="275">
        <f>'2016'!C36+'2017'!C36+'2018'!C36+'2019'!C36+'2020 orgin_destination'!C36</f>
        <v>1020</v>
      </c>
      <c r="D39" s="275">
        <f>'2016'!D36+'2017'!D36+'2018'!D36+'2019'!D36+'2020 orgin_destination'!D36</f>
        <v>2440</v>
      </c>
      <c r="E39" s="275">
        <f>'2016'!E36+'2017'!E36+'2018'!E36+'2019'!E36+'2020 orgin_destination'!E36</f>
        <v>23770</v>
      </c>
      <c r="F39" s="275">
        <f>'2016'!F36+'2017'!F36+'2018'!F36+'2019'!F36+'2020 orgin_destination'!F36</f>
        <v>11290</v>
      </c>
      <c r="G39" s="275">
        <f>'2016'!G36+'2017'!G36+'2018'!G36+'2019'!G36+'2020 orgin_destination'!G36</f>
        <v>-260</v>
      </c>
      <c r="H39" s="275">
        <f>'2016'!H36+'2017'!H36+'2018'!H36+'2019'!H36+'2020 orgin_destination'!H36</f>
        <v>390</v>
      </c>
      <c r="I39" s="275">
        <f>'2016'!I36+'2017'!I36+'2018'!I36+'2019'!I36+'2020 orgin_destination'!I36</f>
        <v>180</v>
      </c>
      <c r="J39" s="275">
        <f>'2016'!J36+'2017'!J36+'2018'!J36+'2019'!J36+'2020 orgin_destination'!J36</f>
        <v>70</v>
      </c>
      <c r="K39" s="275">
        <f>'2016'!K36+'2017'!K36+'2018'!K36+'2019'!K36+'2020 orgin_destination'!K36</f>
        <v>28590</v>
      </c>
      <c r="L39" s="275">
        <f>'2016'!L36+'2017'!L36+'2018'!L36+'2019'!L36+'2020 orgin_destination'!L36</f>
        <v>12480</v>
      </c>
      <c r="M39" s="275">
        <f>'2016'!M36+'2017'!M36+'2018'!M36+'2019'!M36+'2020 orgin_destination'!M36</f>
        <v>2250</v>
      </c>
    </row>
    <row r="40" spans="1:13" ht="15" customHeight="1" x14ac:dyDescent="0.25">
      <c r="A40" s="276" t="s">
        <v>46</v>
      </c>
      <c r="B40" s="275">
        <f>'2016'!B37+'2017'!B37+'2018'!B37+'2019'!B37+'2020 orgin_destination'!B37</f>
        <v>340</v>
      </c>
      <c r="C40" s="275">
        <f>'2016'!C37+'2017'!C37+'2018'!C37+'2019'!C37+'2020 orgin_destination'!C37</f>
        <v>190</v>
      </c>
      <c r="D40" s="275">
        <f>'2016'!D37+'2017'!D37+'2018'!D37+'2019'!D37+'2020 orgin_destination'!D37</f>
        <v>-20</v>
      </c>
      <c r="E40" s="275">
        <f>'2016'!E37+'2017'!E37+'2018'!E37+'2019'!E37+'2020 orgin_destination'!E37</f>
        <v>2440</v>
      </c>
      <c r="F40" s="275">
        <f>'2016'!F37+'2017'!F37+'2018'!F37+'2019'!F37+'2020 orgin_destination'!F37</f>
        <v>1180</v>
      </c>
      <c r="G40" s="275">
        <f>'2016'!G37+'2017'!G37+'2018'!G37+'2019'!G37+'2020 orgin_destination'!G37</f>
        <v>250</v>
      </c>
      <c r="H40" s="275">
        <f>'2016'!H37+'2017'!H37+'2018'!H37+'2019'!H37+'2020 orgin_destination'!H37</f>
        <v>40</v>
      </c>
      <c r="I40" s="275">
        <f>'2016'!I37+'2017'!I37+'2018'!I37+'2019'!I37+'2020 orgin_destination'!I37</f>
        <v>60</v>
      </c>
      <c r="J40" s="275">
        <f>'2016'!J37+'2017'!J37+'2018'!J37+'2019'!J37+'2020 orgin_destination'!J37</f>
        <v>-50</v>
      </c>
      <c r="K40" s="275">
        <f>'2016'!K37+'2017'!K37+'2018'!K37+'2019'!K37+'2020 orgin_destination'!K37</f>
        <v>2820</v>
      </c>
      <c r="L40" s="275">
        <f>'2016'!L37+'2017'!L37+'2018'!L37+'2019'!L37+'2020 orgin_destination'!L37</f>
        <v>1430</v>
      </c>
      <c r="M40" s="275">
        <f>'2016'!M37+'2017'!M37+'2018'!M37+'2019'!M37+'2020 orgin_destination'!M37</f>
        <v>170</v>
      </c>
    </row>
    <row r="41" spans="1:13" ht="15" customHeight="1" x14ac:dyDescent="0.25">
      <c r="A41" s="276" t="s">
        <v>47</v>
      </c>
      <c r="B41" s="275">
        <f>'2016'!B38+'2017'!B38+'2018'!B38+'2019'!B38+'2020 orgin_destination'!B38</f>
        <v>1380</v>
      </c>
      <c r="C41" s="275">
        <f>'2016'!C38+'2017'!C38+'2018'!C38+'2019'!C38+'2020 orgin_destination'!C38</f>
        <v>820</v>
      </c>
      <c r="D41" s="275">
        <f>'2016'!D38+'2017'!D38+'2018'!D38+'2019'!D38+'2020 orgin_destination'!D38</f>
        <v>-200</v>
      </c>
      <c r="E41" s="275">
        <f>'2016'!E38+'2017'!E38+'2018'!E38+'2019'!E38+'2020 orgin_destination'!E38</f>
        <v>11760</v>
      </c>
      <c r="F41" s="275">
        <f>'2016'!F38+'2017'!F38+'2018'!F38+'2019'!F38+'2020 orgin_destination'!F38</f>
        <v>5820</v>
      </c>
      <c r="G41" s="275">
        <f>'2016'!G38+'2017'!G38+'2018'!G38+'2019'!G38+'2020 orgin_destination'!G38</f>
        <v>-160</v>
      </c>
      <c r="H41" s="275">
        <f>'2016'!H38+'2017'!H38+'2018'!H38+'2019'!H38+'2020 orgin_destination'!H38</f>
        <v>200</v>
      </c>
      <c r="I41" s="275">
        <f>'2016'!I38+'2017'!I38+'2018'!I38+'2019'!I38+'2020 orgin_destination'!I38</f>
        <v>160</v>
      </c>
      <c r="J41" s="275">
        <f>'2016'!J38+'2017'!J38+'2018'!J38+'2019'!J38+'2020 orgin_destination'!J38</f>
        <v>-110</v>
      </c>
      <c r="K41" s="275">
        <f>'2016'!K38+'2017'!K38+'2018'!K38+'2019'!K38+'2020 orgin_destination'!K38</f>
        <v>13320</v>
      </c>
      <c r="L41" s="275">
        <f>'2016'!L38+'2017'!L38+'2018'!L38+'2019'!L38+'2020 orgin_destination'!L38</f>
        <v>6800</v>
      </c>
      <c r="M41" s="275">
        <f>'2016'!M38+'2017'!M38+'2018'!M38+'2019'!M38+'2020 orgin_destination'!M38</f>
        <v>-490</v>
      </c>
    </row>
    <row r="42" spans="1:13" ht="15" customHeight="1" x14ac:dyDescent="0.25">
      <c r="A42" s="276" t="s">
        <v>48</v>
      </c>
      <c r="B42" s="275">
        <f>'2016'!B39+'2017'!B39+'2018'!B39+'2019'!B39+'2020 orgin_destination'!B39</f>
        <v>1860</v>
      </c>
      <c r="C42" s="275">
        <f>'2016'!C39+'2017'!C39+'2018'!C39+'2019'!C39+'2020 orgin_destination'!C39</f>
        <v>990</v>
      </c>
      <c r="D42" s="275">
        <f>'2016'!D39+'2017'!D39+'2018'!D39+'2019'!D39+'2020 orgin_destination'!D39</f>
        <v>200</v>
      </c>
      <c r="E42" s="275">
        <f>'2016'!E39+'2017'!E39+'2018'!E39+'2019'!E39+'2020 orgin_destination'!E39</f>
        <v>20490</v>
      </c>
      <c r="F42" s="275">
        <f>'2016'!F39+'2017'!F39+'2018'!F39+'2019'!F39+'2020 orgin_destination'!F39</f>
        <v>10570</v>
      </c>
      <c r="G42" s="275">
        <f>'2016'!G39+'2017'!G39+'2018'!G39+'2019'!G39+'2020 orgin_destination'!G39</f>
        <v>1830</v>
      </c>
      <c r="H42" s="275">
        <f>'2016'!H39+'2017'!H39+'2018'!H39+'2019'!H39+'2020 orgin_destination'!H39</f>
        <v>340</v>
      </c>
      <c r="I42" s="275">
        <f>'2016'!I39+'2017'!I39+'2018'!I39+'2019'!I39+'2020 orgin_destination'!I39</f>
        <v>380</v>
      </c>
      <c r="J42" s="275">
        <f>'2016'!J39+'2017'!J39+'2018'!J39+'2019'!J39+'2020 orgin_destination'!J39</f>
        <v>-240</v>
      </c>
      <c r="K42" s="275">
        <f>'2016'!K39+'2017'!K39+'2018'!K39+'2019'!K39+'2020 orgin_destination'!K39</f>
        <v>22690</v>
      </c>
      <c r="L42" s="275">
        <f>'2016'!L39+'2017'!L39+'2018'!L39+'2019'!L39+'2020 orgin_destination'!L39</f>
        <v>11950</v>
      </c>
      <c r="M42" s="275">
        <f>'2016'!M39+'2017'!M39+'2018'!M39+'2019'!M39+'2020 orgin_destination'!M39</f>
        <v>1790</v>
      </c>
    </row>
    <row r="43" spans="1:13" ht="15" customHeight="1" x14ac:dyDescent="0.25">
      <c r="A43" s="276" t="s">
        <v>49</v>
      </c>
      <c r="B43" s="275">
        <f>'2016'!B40+'2017'!B40+'2018'!B40+'2019'!B40+'2020 orgin_destination'!B40</f>
        <v>1010</v>
      </c>
      <c r="C43" s="275">
        <f>'2016'!C40+'2017'!C40+'2018'!C40+'2019'!C40+'2020 orgin_destination'!C40</f>
        <v>720</v>
      </c>
      <c r="D43" s="275">
        <f>'2016'!D40+'2017'!D40+'2018'!D40+'2019'!D40+'2020 orgin_destination'!D40</f>
        <v>-370</v>
      </c>
      <c r="E43" s="275">
        <f>'2016'!E40+'2017'!E40+'2018'!E40+'2019'!E40+'2020 orgin_destination'!E40</f>
        <v>10390</v>
      </c>
      <c r="F43" s="275">
        <f>'2016'!F40+'2017'!F40+'2018'!F40+'2019'!F40+'2020 orgin_destination'!F40</f>
        <v>5400</v>
      </c>
      <c r="G43" s="275">
        <f>'2016'!G40+'2017'!G40+'2018'!G40+'2019'!G40+'2020 orgin_destination'!G40</f>
        <v>-900</v>
      </c>
      <c r="H43" s="275">
        <f>'2016'!H40+'2017'!H40+'2018'!H40+'2019'!H40+'2020 orgin_destination'!H40</f>
        <v>330</v>
      </c>
      <c r="I43" s="275">
        <f>'2016'!I40+'2017'!I40+'2018'!I40+'2019'!I40+'2020 orgin_destination'!I40</f>
        <v>450</v>
      </c>
      <c r="J43" s="275">
        <f>'2016'!J40+'2017'!J40+'2018'!J40+'2019'!J40+'2020 orgin_destination'!J40</f>
        <v>-460</v>
      </c>
      <c r="K43" s="275">
        <f>'2016'!K40+'2017'!K40+'2018'!K40+'2019'!K40+'2020 orgin_destination'!K40</f>
        <v>11740</v>
      </c>
      <c r="L43" s="275">
        <f>'2016'!L40+'2017'!L40+'2018'!L40+'2019'!L40+'2020 orgin_destination'!L40</f>
        <v>6570</v>
      </c>
      <c r="M43" s="275">
        <f>'2016'!M40+'2017'!M40+'2018'!M40+'2019'!M40+'2020 orgin_destination'!M40</f>
        <v>-1740</v>
      </c>
    </row>
    <row r="44" spans="1:13" ht="15" customHeight="1" x14ac:dyDescent="0.25">
      <c r="A44" s="276" t="s">
        <v>50</v>
      </c>
      <c r="B44" s="275">
        <f>'2016'!B41+'2017'!B41+'2018'!B41+'2019'!B41+'2020 orgin_destination'!B41</f>
        <v>700</v>
      </c>
      <c r="C44" s="275">
        <f>'2016'!C41+'2017'!C41+'2018'!C41+'2019'!C41+'2020 orgin_destination'!C41</f>
        <v>380</v>
      </c>
      <c r="D44" s="275">
        <f>'2016'!D41+'2017'!D41+'2018'!D41+'2019'!D41+'2020 orgin_destination'!D41</f>
        <v>-20</v>
      </c>
      <c r="E44" s="275">
        <f>'2016'!E41+'2017'!E41+'2018'!E41+'2019'!E41+'2020 orgin_destination'!E41</f>
        <v>5830</v>
      </c>
      <c r="F44" s="275">
        <f>'2016'!F41+'2017'!F41+'2018'!F41+'2019'!F41+'2020 orgin_destination'!F41</f>
        <v>2940</v>
      </c>
      <c r="G44" s="275">
        <f>'2016'!G41+'2017'!G41+'2018'!G41+'2019'!G41+'2020 orgin_destination'!G41</f>
        <v>-130</v>
      </c>
      <c r="H44" s="275">
        <f>'2016'!H41+'2017'!H41+'2018'!H41+'2019'!H41+'2020 orgin_destination'!H41</f>
        <v>180</v>
      </c>
      <c r="I44" s="275">
        <f>'2016'!I41+'2017'!I41+'2018'!I41+'2019'!I41+'2020 orgin_destination'!I41</f>
        <v>230</v>
      </c>
      <c r="J44" s="275">
        <f>'2016'!J41+'2017'!J41+'2018'!J41+'2019'!J41+'2020 orgin_destination'!J41</f>
        <v>-180</v>
      </c>
      <c r="K44" s="275">
        <f>'2016'!K41+'2017'!K41+'2018'!K41+'2019'!K41+'2020 orgin_destination'!K41</f>
        <v>6680</v>
      </c>
      <c r="L44" s="275">
        <f>'2016'!L41+'2017'!L41+'2018'!L41+'2019'!L41+'2020 orgin_destination'!L41</f>
        <v>3550</v>
      </c>
      <c r="M44" s="275">
        <f>'2016'!M41+'2017'!M41+'2018'!M41+'2019'!M41+'2020 orgin_destination'!M41</f>
        <v>-320</v>
      </c>
    </row>
    <row r="45" spans="1:13" ht="15" customHeight="1" x14ac:dyDescent="0.25">
      <c r="A45" s="276" t="s">
        <v>51</v>
      </c>
      <c r="B45" s="275">
        <f>'2016'!B42+'2017'!B42+'2018'!B42+'2019'!B42+'2020 orgin_destination'!B42</f>
        <v>1490</v>
      </c>
      <c r="C45" s="275">
        <f>'2016'!C42+'2017'!C42+'2018'!C42+'2019'!C42+'2020 orgin_destination'!C42</f>
        <v>1060</v>
      </c>
      <c r="D45" s="275">
        <f>'2016'!D42+'2017'!D42+'2018'!D42+'2019'!D42+'2020 orgin_destination'!D42</f>
        <v>-80</v>
      </c>
      <c r="E45" s="275">
        <f>'2016'!E42+'2017'!E42+'2018'!E42+'2019'!E42+'2020 orgin_destination'!E42</f>
        <v>11440</v>
      </c>
      <c r="F45" s="275">
        <f>'2016'!F42+'2017'!F42+'2018'!F42+'2019'!F42+'2020 orgin_destination'!F42</f>
        <v>6040</v>
      </c>
      <c r="G45" s="275">
        <f>'2016'!G42+'2017'!G42+'2018'!G42+'2019'!G42+'2020 orgin_destination'!G42</f>
        <v>1000</v>
      </c>
      <c r="H45" s="275">
        <f>'2016'!H42+'2017'!H42+'2018'!H42+'2019'!H42+'2020 orgin_destination'!H42</f>
        <v>190</v>
      </c>
      <c r="I45" s="275">
        <f>'2016'!I42+'2017'!I42+'2018'!I42+'2019'!I42+'2020 orgin_destination'!I42</f>
        <v>210</v>
      </c>
      <c r="J45" s="275">
        <f>'2016'!J42+'2017'!J42+'2018'!J42+'2019'!J42+'2020 orgin_destination'!J42</f>
        <v>-160</v>
      </c>
      <c r="K45" s="275">
        <f>'2016'!K42+'2017'!K42+'2018'!K42+'2019'!K42+'2020 orgin_destination'!K42</f>
        <v>13120</v>
      </c>
      <c r="L45" s="275">
        <f>'2016'!L42+'2017'!L42+'2018'!L42+'2019'!L42+'2020 orgin_destination'!L42</f>
        <v>7300</v>
      </c>
      <c r="M45" s="275">
        <f>'2016'!M42+'2017'!M42+'2018'!M42+'2019'!M42+'2020 orgin_destination'!M42</f>
        <v>750</v>
      </c>
    </row>
    <row r="46" spans="1:13" ht="15" customHeight="1" x14ac:dyDescent="0.25">
      <c r="A46" s="276" t="s">
        <v>52</v>
      </c>
      <c r="B46" s="275">
        <f>'2016'!B43+'2017'!B43+'2018'!B43+'2019'!B43+'2020 orgin_destination'!B43</f>
        <v>350</v>
      </c>
      <c r="C46" s="275">
        <f>'2016'!C43+'2017'!C43+'2018'!C43+'2019'!C43+'2020 orgin_destination'!C43</f>
        <v>300</v>
      </c>
      <c r="D46" s="275">
        <f>'2016'!D43+'2017'!D43+'2018'!D43+'2019'!D43+'2020 orgin_destination'!D43</f>
        <v>-10</v>
      </c>
      <c r="E46" s="275">
        <f>'2016'!E43+'2017'!E43+'2018'!E43+'2019'!E43+'2020 orgin_destination'!E43</f>
        <v>3270</v>
      </c>
      <c r="F46" s="275">
        <f>'2016'!F43+'2017'!F43+'2018'!F43+'2019'!F43+'2020 orgin_destination'!F43</f>
        <v>2770</v>
      </c>
      <c r="G46" s="275">
        <f>'2016'!G43+'2017'!G43+'2018'!G43+'2019'!G43+'2020 orgin_destination'!G43</f>
        <v>300</v>
      </c>
      <c r="H46" s="275">
        <f>'2016'!H43+'2017'!H43+'2018'!H43+'2019'!H43+'2020 orgin_destination'!H43</f>
        <v>50</v>
      </c>
      <c r="I46" s="275">
        <f>'2016'!I43+'2017'!I43+'2018'!I43+'2019'!I43+'2020 orgin_destination'!I43</f>
        <v>90</v>
      </c>
      <c r="J46" s="275">
        <f>'2016'!J43+'2017'!J43+'2018'!J43+'2019'!J43+'2020 orgin_destination'!J43</f>
        <v>-40</v>
      </c>
      <c r="K46" s="275">
        <f>'2016'!K43+'2017'!K43+'2018'!K43+'2019'!K43+'2020 orgin_destination'!K43</f>
        <v>3660</v>
      </c>
      <c r="L46" s="275">
        <f>'2016'!L43+'2017'!L43+'2018'!L43+'2019'!L43+'2020 orgin_destination'!L43</f>
        <v>3150</v>
      </c>
      <c r="M46" s="275">
        <f>'2016'!M43+'2017'!M43+'2018'!M43+'2019'!M43+'2020 orgin_destination'!M43</f>
        <v>240</v>
      </c>
    </row>
    <row r="47" spans="1:13" ht="15" customHeight="1" x14ac:dyDescent="0.25">
      <c r="A47" s="277" t="s">
        <v>53</v>
      </c>
      <c r="B47" s="287">
        <f>'2016'!B44+'2017'!B44+'2018'!B44+'2019'!B44+'2020 orgin_destination'!B44</f>
        <v>660</v>
      </c>
      <c r="C47" s="287">
        <f>'2016'!C44+'2017'!C44+'2018'!C44+'2019'!C44+'2020 orgin_destination'!C44</f>
        <v>550</v>
      </c>
      <c r="D47" s="287">
        <f>'2016'!D44+'2017'!D44+'2018'!D44+'2019'!D44+'2020 orgin_destination'!D44</f>
        <v>-30</v>
      </c>
      <c r="E47" s="287">
        <f>'2016'!E44+'2017'!E44+'2018'!E44+'2019'!E44+'2020 orgin_destination'!E44</f>
        <v>6110</v>
      </c>
      <c r="F47" s="287">
        <f>'2016'!F44+'2017'!F44+'2018'!F44+'2019'!F44+'2020 orgin_destination'!F44</f>
        <v>4710</v>
      </c>
      <c r="G47" s="287">
        <f>'2016'!G44+'2017'!G44+'2018'!G44+'2019'!G44+'2020 orgin_destination'!G44</f>
        <v>430</v>
      </c>
      <c r="H47" s="287">
        <f>'2016'!H44+'2017'!H44+'2018'!H44+'2019'!H44+'2020 orgin_destination'!H44</f>
        <v>130</v>
      </c>
      <c r="I47" s="287">
        <f>'2016'!I44+'2017'!I44+'2018'!I44+'2019'!I44+'2020 orgin_destination'!I44</f>
        <v>160</v>
      </c>
      <c r="J47" s="287">
        <f>'2016'!J44+'2017'!J44+'2018'!J44+'2019'!J44+'2020 orgin_destination'!J44</f>
        <v>-80</v>
      </c>
      <c r="K47" s="287">
        <f>'2016'!K44+'2017'!K44+'2018'!K44+'2019'!K44+'2020 orgin_destination'!K44</f>
        <v>6910</v>
      </c>
      <c r="L47" s="287">
        <f>'2016'!L44+'2017'!L44+'2018'!L44+'2019'!L44+'2020 orgin_destination'!L44</f>
        <v>5430</v>
      </c>
      <c r="M47" s="287">
        <f>'2016'!M44+'2017'!M44+'2018'!M44+'2019'!M44+'2020 orgin_destination'!M44</f>
        <v>320</v>
      </c>
    </row>
    <row r="48" spans="1:13" ht="15" customHeight="1" thickBot="1" x14ac:dyDescent="0.3">
      <c r="A48" s="278" t="s">
        <v>36</v>
      </c>
      <c r="B48" s="279">
        <f>'2016'!B45+'2017'!B45+'2018'!B45+'2019'!B45+'2020 orgin_destination'!B45</f>
        <v>29970</v>
      </c>
      <c r="C48" s="279">
        <f>'2016'!C45+'2017'!C45+'2018'!C45+'2019'!C45+'2020 orgin_destination'!C45</f>
        <v>25980</v>
      </c>
      <c r="D48" s="279">
        <f>'2016'!D45+'2017'!D45+'2018'!D45+'2019'!D45+'2020 orgin_destination'!D45</f>
        <v>-12120</v>
      </c>
      <c r="E48" s="279">
        <f>'2016'!E45+'2017'!E45+'2018'!E45+'2019'!E45+'2020 orgin_destination'!E45</f>
        <v>205490</v>
      </c>
      <c r="F48" s="279">
        <f>'2016'!F45+'2017'!F45+'2018'!F45+'2019'!F45+'2020 orgin_destination'!F45</f>
        <v>137210</v>
      </c>
      <c r="G48" s="279">
        <f>'2016'!G45+'2017'!G45+'2018'!G45+'2019'!G45+'2020 orgin_destination'!G45</f>
        <v>-29840</v>
      </c>
      <c r="H48" s="279">
        <f>'2016'!H45+'2017'!H45+'2018'!H45+'2019'!H45+'2020 orgin_destination'!H45</f>
        <v>7310</v>
      </c>
      <c r="I48" s="279">
        <f>'2016'!I45+'2017'!I45+'2018'!I45+'2019'!I45+'2020 orgin_destination'!I45</f>
        <v>8100</v>
      </c>
      <c r="J48" s="279">
        <f>'2016'!J45+'2017'!J45+'2018'!J45+'2019'!J45+'2020 orgin_destination'!J45</f>
        <v>-5510</v>
      </c>
      <c r="K48" s="279">
        <f>'2016'!K45+'2017'!K45+'2018'!K45+'2019'!K45+'2020 orgin_destination'!K45</f>
        <v>242760</v>
      </c>
      <c r="L48" s="279">
        <f>'2016'!L45+'2017'!L45+'2018'!L45+'2019'!L45+'2020 orgin_destination'!L45</f>
        <v>171280</v>
      </c>
      <c r="M48" s="279">
        <f>'2016'!M45+'2017'!M45+'2018'!M45+'2019'!M45+'2020 orgin_destination'!M45</f>
        <v>-47470</v>
      </c>
    </row>
    <row r="49" ht="11" thickTop="1" x14ac:dyDescent="0.25"/>
  </sheetData>
  <sheetProtection sheet="1" objects="1" scenarios="1"/>
  <hyperlinks>
    <hyperlink ref="L1" location="Contents!A1" tooltip="Click once to take you back to contents sheet" display="back tocontents" xr:uid="{D8043BC3-2483-4979-B182-8611B5776110}"/>
  </hyperlinks>
  <pageMargins left="0.25" right="0.25"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M51"/>
  <sheetViews>
    <sheetView topLeftCell="L1" zoomScaleNormal="100" workbookViewId="0">
      <selection activeCell="L1" sqref="L1"/>
    </sheetView>
  </sheetViews>
  <sheetFormatPr defaultColWidth="9.1796875" defaultRowHeight="14.5" x14ac:dyDescent="0.35"/>
  <cols>
    <col min="1" max="1" width="18.54296875" style="121" customWidth="1"/>
    <col min="2" max="2" width="6.7265625" style="121" customWidth="1"/>
    <col min="3" max="3" width="7.1796875" style="121" customWidth="1"/>
    <col min="4" max="4" width="6.54296875" style="121" customWidth="1"/>
    <col min="5" max="5" width="6.7265625" style="121" customWidth="1"/>
    <col min="6" max="6" width="6.81640625" style="121" customWidth="1"/>
    <col min="7" max="7" width="6.453125" style="121" customWidth="1"/>
    <col min="8" max="8" width="6.1796875" style="121" customWidth="1"/>
    <col min="9" max="9" width="6.453125" style="121" customWidth="1"/>
    <col min="10" max="11" width="6.26953125" style="121" customWidth="1"/>
    <col min="12" max="12" width="6.54296875" style="121" customWidth="1"/>
    <col min="13" max="13" width="7.7265625" style="121" customWidth="1"/>
    <col min="14" max="16384" width="9.1796875" style="121"/>
  </cols>
  <sheetData>
    <row r="1" spans="1:13" ht="15.5" x14ac:dyDescent="0.35">
      <c r="A1" s="288" t="s">
        <v>618</v>
      </c>
      <c r="L1" s="529" t="s">
        <v>606</v>
      </c>
    </row>
    <row r="2" spans="1:13" ht="12" customHeight="1" x14ac:dyDescent="0.45">
      <c r="A2" s="280"/>
      <c r="D2" s="272" t="s">
        <v>566</v>
      </c>
    </row>
    <row r="3" spans="1:13" ht="12" customHeight="1" x14ac:dyDescent="0.45">
      <c r="A3" s="280"/>
      <c r="D3" s="272" t="s">
        <v>2</v>
      </c>
    </row>
    <row r="4" spans="1:13" ht="12" customHeight="1" x14ac:dyDescent="0.45">
      <c r="A4" s="280"/>
      <c r="D4" s="283" t="s">
        <v>3</v>
      </c>
    </row>
    <row r="5" spans="1:13" ht="12" customHeight="1" x14ac:dyDescent="0.45">
      <c r="A5" s="280"/>
      <c r="D5" s="272" t="s">
        <v>580</v>
      </c>
    </row>
    <row r="6" spans="1:13" ht="12" customHeight="1" x14ac:dyDescent="0.35">
      <c r="D6" s="273" t="s">
        <v>573</v>
      </c>
    </row>
    <row r="7" spans="1:13" ht="15" thickBot="1" x14ac:dyDescent="0.4">
      <c r="A7" s="312"/>
      <c r="B7" s="481"/>
      <c r="C7" s="481"/>
      <c r="D7" s="481"/>
      <c r="E7" s="481"/>
      <c r="F7" s="481"/>
      <c r="G7" s="481"/>
      <c r="H7" s="481"/>
      <c r="I7" s="481"/>
      <c r="J7" s="481"/>
      <c r="K7" s="312"/>
      <c r="L7" s="312"/>
      <c r="M7" s="312"/>
    </row>
    <row r="8" spans="1:13" ht="28.5" customHeight="1" thickBot="1" x14ac:dyDescent="0.4">
      <c r="A8" s="355" t="s">
        <v>484</v>
      </c>
      <c r="B8" s="482" t="s">
        <v>512</v>
      </c>
      <c r="C8" s="483" t="s">
        <v>513</v>
      </c>
      <c r="D8" s="484" t="s">
        <v>524</v>
      </c>
      <c r="E8" s="482" t="s">
        <v>525</v>
      </c>
      <c r="F8" s="483" t="s">
        <v>515</v>
      </c>
      <c r="G8" s="484" t="s">
        <v>508</v>
      </c>
      <c r="H8" s="482" t="s">
        <v>516</v>
      </c>
      <c r="I8" s="483" t="s">
        <v>506</v>
      </c>
      <c r="J8" s="484" t="s">
        <v>509</v>
      </c>
      <c r="K8" s="479" t="s">
        <v>521</v>
      </c>
      <c r="L8" s="356" t="s">
        <v>522</v>
      </c>
      <c r="M8" s="357" t="s">
        <v>523</v>
      </c>
    </row>
    <row r="9" spans="1:13" x14ac:dyDescent="0.35">
      <c r="A9" s="352" t="s">
        <v>13</v>
      </c>
      <c r="B9" s="485">
        <f>'2011'!B5+'2012'!B5+'2013'!B5+'2014'!B5+'2015'!B5+'2016'!B5+'2017'!B5+'2018'!B5+'2019'!B5+'2020 orgin_destination'!B5</f>
        <v>680</v>
      </c>
      <c r="C9" s="286">
        <f>'2011'!C5+'2012'!C5+'2013'!C5+'2014'!C5+'2015'!C5+'2016'!C5+'2017'!C5+'2018'!C5+'2019'!C5+'2020 orgin_destination'!C5</f>
        <v>1480</v>
      </c>
      <c r="D9" s="486">
        <f>'2011'!D5+'2012'!D5+'2013'!D5+'2014'!D5+'2015'!D5+'2016'!D5+'2017'!D5+'2018'!D5+'2019'!D5+'2020 orgin_destination'!D5</f>
        <v>-870</v>
      </c>
      <c r="E9" s="485">
        <f>'2011'!E5+'2012'!E5+'2013'!E5+'2014'!E5+'2015'!E5+'2016'!E5+'2017'!E5+'2018'!E5+'2019'!E5+'2020 orgin_destination'!E5</f>
        <v>3620</v>
      </c>
      <c r="F9" s="286">
        <f>'2011'!F5+'2012'!F5+'2013'!F5+'2014'!F5+'2015'!F5+'2016'!F5+'2017'!F5+'2018'!F5+'2019'!F5+'2020 orgin_destination'!F5</f>
        <v>4950</v>
      </c>
      <c r="G9" s="486">
        <f>'2011'!G5+'2012'!G5+'2013'!G5+'2014'!G5+'2015'!G5+'2016'!G5+'2017'!G5+'2018'!G5+'2019'!G5+'2020 orgin_destination'!G5</f>
        <v>-1700</v>
      </c>
      <c r="H9" s="485">
        <f>'2011'!H5+'2012'!H5+'2013'!H5+'2014'!H5+'2015'!H5+'2016'!H5+'2017'!H5+'2018'!H5+'2019'!H5+'2020 orgin_destination'!H5</f>
        <v>410</v>
      </c>
      <c r="I9" s="286">
        <f>'2011'!I5+'2012'!I5+'2013'!I5+'2014'!I5+'2015'!I5+'2016'!I5+'2017'!I5+'2018'!I5+'2019'!I5+'2020 orgin_destination'!I5</f>
        <v>520</v>
      </c>
      <c r="J9" s="486">
        <f>'2011'!J5+'2012'!J5+'2013'!J5+'2014'!J5+'2015'!J5+'2016'!J5+'2017'!J5+'2018'!J5+'2019'!J5+'2020 orgin_destination'!J5</f>
        <v>-140</v>
      </c>
      <c r="K9" s="480">
        <f>'2011'!K5+'2012'!K5+'2013'!K5+'2014'!K5+'2015'!K5+'2016'!K5+'2017'!K5+'2018'!K5+'2019'!K5+'2020 orgin_destination'!K5</f>
        <v>4670</v>
      </c>
      <c r="L9" s="286">
        <f>'2011'!L5+'2012'!L5+'2013'!L5+'2014'!L5+'2015'!L5+'2016'!L5+'2017'!L5+'2018'!L5+'2019'!L5+'2020 orgin_destination'!L5</f>
        <v>6940</v>
      </c>
      <c r="M9" s="286">
        <f>'2011'!M5+'2012'!M5+'2013'!M5+'2014'!M5+'2015'!M5+'2016'!M5+'2017'!M5+'2018'!M5+'2019'!M5+'2020 orgin_destination'!M5</f>
        <v>-2700</v>
      </c>
    </row>
    <row r="10" spans="1:13" x14ac:dyDescent="0.35">
      <c r="A10" s="353" t="s">
        <v>14</v>
      </c>
      <c r="B10" s="485">
        <f>'2011'!B6+'2012'!B6+'2013'!B6+'2014'!B6+'2015'!B6+'2016'!B6+'2017'!B6+'2018'!B6+'2019'!B6+'2020 orgin_destination'!B6</f>
        <v>1210</v>
      </c>
      <c r="C10" s="286">
        <f>'2011'!C6+'2012'!C6+'2013'!C6+'2014'!C6+'2015'!C6+'2016'!C6+'2017'!C6+'2018'!C6+'2019'!C6+'2020 orgin_destination'!C6</f>
        <v>1680</v>
      </c>
      <c r="D10" s="486">
        <f>'2011'!D6+'2012'!D6+'2013'!D6+'2014'!D6+'2015'!D6+'2016'!D6+'2017'!D6+'2018'!D6+'2019'!D6+'2020 orgin_destination'!D6</f>
        <v>-640</v>
      </c>
      <c r="E10" s="485">
        <f>'2011'!E6+'2012'!E6+'2013'!E6+'2014'!E6+'2015'!E6+'2016'!E6+'2017'!E6+'2018'!E6+'2019'!E6+'2020 orgin_destination'!E6</f>
        <v>4880</v>
      </c>
      <c r="F10" s="286">
        <f>'2011'!F6+'2012'!F6+'2013'!F6+'2014'!F6+'2015'!F6+'2016'!F6+'2017'!F6+'2018'!F6+'2019'!F6+'2020 orgin_destination'!F6</f>
        <v>5650</v>
      </c>
      <c r="G10" s="486">
        <f>'2011'!G6+'2012'!G6+'2013'!G6+'2014'!G6+'2015'!G6+'2016'!G6+'2017'!G6+'2018'!G6+'2019'!G6+'2020 orgin_destination'!G6</f>
        <v>-1430</v>
      </c>
      <c r="H10" s="485">
        <f>'2011'!H6+'2012'!H6+'2013'!H6+'2014'!H6+'2015'!H6+'2016'!H6+'2017'!H6+'2018'!H6+'2019'!H6+'2020 orgin_destination'!H6</f>
        <v>240</v>
      </c>
      <c r="I10" s="286">
        <f>'2011'!I6+'2012'!I6+'2013'!I6+'2014'!I6+'2015'!I6+'2016'!I6+'2017'!I6+'2018'!I6+'2019'!I6+'2020 orgin_destination'!I6</f>
        <v>310</v>
      </c>
      <c r="J10" s="486">
        <f>'2011'!J6+'2012'!J6+'2013'!J6+'2014'!J6+'2015'!J6+'2016'!J6+'2017'!J6+'2018'!J6+'2019'!J6+'2020 orgin_destination'!J6</f>
        <v>-130</v>
      </c>
      <c r="K10" s="480">
        <f>'2011'!K6+'2012'!K6+'2013'!K6+'2014'!K6+'2015'!K6+'2016'!K6+'2017'!K6+'2018'!K6+'2019'!K6+'2020 orgin_destination'!K6</f>
        <v>6330</v>
      </c>
      <c r="L10" s="286">
        <f>'2011'!L6+'2012'!L6+'2013'!L6+'2014'!L6+'2015'!L6+'2016'!L6+'2017'!L6+'2018'!L6+'2019'!L6+'2020 orgin_destination'!L6</f>
        <v>7630</v>
      </c>
      <c r="M10" s="286">
        <f>'2011'!M6+'2012'!M6+'2013'!M6+'2014'!M6+'2015'!M6+'2016'!M6+'2017'!M6+'2018'!M6+'2019'!M6+'2020 orgin_destination'!M6</f>
        <v>-2220</v>
      </c>
    </row>
    <row r="11" spans="1:13" x14ac:dyDescent="0.35">
      <c r="A11" s="353" t="s">
        <v>15</v>
      </c>
      <c r="B11" s="485">
        <f>'2011'!B7+'2012'!B7+'2013'!B7+'2014'!B7+'2015'!B7+'2016'!B7+'2017'!B7+'2018'!B7+'2019'!B7+'2020 orgin_destination'!B7</f>
        <v>790</v>
      </c>
      <c r="C11" s="286">
        <f>'2011'!C7+'2012'!C7+'2013'!C7+'2014'!C7+'2015'!C7+'2016'!C7+'2017'!C7+'2018'!C7+'2019'!C7+'2020 orgin_destination'!C7</f>
        <v>1160</v>
      </c>
      <c r="D11" s="486">
        <f>'2011'!D7+'2012'!D7+'2013'!D7+'2014'!D7+'2015'!D7+'2016'!D7+'2017'!D7+'2018'!D7+'2019'!D7+'2020 orgin_destination'!D7</f>
        <v>-450</v>
      </c>
      <c r="E11" s="485">
        <f>'2011'!E7+'2012'!E7+'2013'!E7+'2014'!E7+'2015'!E7+'2016'!E7+'2017'!E7+'2018'!E7+'2019'!E7+'2020 orgin_destination'!E7</f>
        <v>4040</v>
      </c>
      <c r="F11" s="286">
        <f>'2011'!F7+'2012'!F7+'2013'!F7+'2014'!F7+'2015'!F7+'2016'!F7+'2017'!F7+'2018'!F7+'2019'!F7+'2020 orgin_destination'!F7</f>
        <v>4330</v>
      </c>
      <c r="G11" s="486">
        <f>'2011'!G7+'2012'!G7+'2013'!G7+'2014'!G7+'2015'!G7+'2016'!G7+'2017'!G7+'2018'!G7+'2019'!G7+'2020 orgin_destination'!G7</f>
        <v>-810</v>
      </c>
      <c r="H11" s="485">
        <f>'2011'!H7+'2012'!H7+'2013'!H7+'2014'!H7+'2015'!H7+'2016'!H7+'2017'!H7+'2018'!H7+'2019'!H7+'2020 orgin_destination'!H7</f>
        <v>200</v>
      </c>
      <c r="I11" s="286">
        <f>'2011'!I7+'2012'!I7+'2013'!I7+'2014'!I7+'2015'!I7+'2016'!I7+'2017'!I7+'2018'!I7+'2019'!I7+'2020 orgin_destination'!I7</f>
        <v>170</v>
      </c>
      <c r="J11" s="486">
        <f>'2011'!J7+'2012'!J7+'2013'!J7+'2014'!J7+'2015'!J7+'2016'!J7+'2017'!J7+'2018'!J7+'2019'!J7+'2020 orgin_destination'!J7</f>
        <v>0</v>
      </c>
      <c r="K11" s="480">
        <f>'2011'!K7+'2012'!K7+'2013'!K7+'2014'!K7+'2015'!K7+'2016'!K7+'2017'!K7+'2018'!K7+'2019'!K7+'2020 orgin_destination'!K7</f>
        <v>5030</v>
      </c>
      <c r="L11" s="286">
        <f>'2011'!L7+'2012'!L7+'2013'!L7+'2014'!L7+'2015'!L7+'2016'!L7+'2017'!L7+'2018'!L7+'2019'!L7+'2020 orgin_destination'!L7</f>
        <v>5690</v>
      </c>
      <c r="M11" s="286">
        <f>'2011'!M7+'2012'!M7+'2013'!M7+'2014'!M7+'2015'!M7+'2016'!M7+'2017'!M7+'2018'!M7+'2019'!M7+'2020 orgin_destination'!M7</f>
        <v>-1280</v>
      </c>
    </row>
    <row r="12" spans="1:13" x14ac:dyDescent="0.35">
      <c r="A12" s="353" t="s">
        <v>16</v>
      </c>
      <c r="B12" s="485">
        <f>'2011'!B8+'2012'!B8+'2013'!B8+'2014'!B8+'2015'!B8+'2016'!B8+'2017'!B8+'2018'!B8+'2019'!B8+'2020 orgin_destination'!B8</f>
        <v>290</v>
      </c>
      <c r="C12" s="286">
        <f>'2011'!C8+'2012'!C8+'2013'!C8+'2014'!C8+'2015'!C8+'2016'!C8+'2017'!C8+'2018'!C8+'2019'!C8+'2020 orgin_destination'!C8</f>
        <v>790</v>
      </c>
      <c r="D12" s="486">
        <f>'2011'!D8+'2012'!D8+'2013'!D8+'2014'!D8+'2015'!D8+'2016'!D8+'2017'!D8+'2018'!D8+'2019'!D8+'2020 orgin_destination'!D8</f>
        <v>-620</v>
      </c>
      <c r="E12" s="485">
        <f>'2011'!E8+'2012'!E8+'2013'!E8+'2014'!E8+'2015'!E8+'2016'!E8+'2017'!E8+'2018'!E8+'2019'!E8+'2020 orgin_destination'!E8</f>
        <v>2910</v>
      </c>
      <c r="F12" s="286">
        <f>'2011'!F8+'2012'!F8+'2013'!F8+'2014'!F8+'2015'!F8+'2016'!F8+'2017'!F8+'2018'!F8+'2019'!F8+'2020 orgin_destination'!F8</f>
        <v>3400</v>
      </c>
      <c r="G12" s="486">
        <f>'2011'!G8+'2012'!G8+'2013'!G8+'2014'!G8+'2015'!G8+'2016'!G8+'2017'!G8+'2018'!G8+'2019'!G8+'2020 orgin_destination'!G8</f>
        <v>-1300</v>
      </c>
      <c r="H12" s="485">
        <f>'2011'!H8+'2012'!H8+'2013'!H8+'2014'!H8+'2015'!H8+'2016'!H8+'2017'!H8+'2018'!H8+'2019'!H8+'2020 orgin_destination'!H8</f>
        <v>200</v>
      </c>
      <c r="I12" s="286">
        <f>'2011'!I8+'2012'!I8+'2013'!I8+'2014'!I8+'2015'!I8+'2016'!I8+'2017'!I8+'2018'!I8+'2019'!I8+'2020 orgin_destination'!I8</f>
        <v>430</v>
      </c>
      <c r="J12" s="486">
        <f>'2011'!J8+'2012'!J8+'2013'!J8+'2014'!J8+'2015'!J8+'2016'!J8+'2017'!J8+'2018'!J8+'2019'!J8+'2020 orgin_destination'!J8</f>
        <v>-320</v>
      </c>
      <c r="K12" s="480">
        <f>'2011'!K8+'2012'!K8+'2013'!K8+'2014'!K8+'2015'!K8+'2016'!K8+'2017'!K8+'2018'!K8+'2019'!K8+'2020 orgin_destination'!K8</f>
        <v>3390</v>
      </c>
      <c r="L12" s="286">
        <f>'2011'!L8+'2012'!L8+'2013'!L8+'2014'!L8+'2015'!L8+'2016'!L8+'2017'!L8+'2018'!L8+'2019'!L8+'2020 orgin_destination'!L8</f>
        <v>4640</v>
      </c>
      <c r="M12" s="286">
        <f>'2011'!M8+'2012'!M8+'2013'!M8+'2014'!M8+'2015'!M8+'2016'!M8+'2017'!M8+'2018'!M8+'2019'!M8+'2020 orgin_destination'!M8</f>
        <v>-2240</v>
      </c>
    </row>
    <row r="13" spans="1:13" x14ac:dyDescent="0.35">
      <c r="A13" s="353" t="s">
        <v>17</v>
      </c>
      <c r="B13" s="485">
        <f>'2011'!B9+'2012'!B9+'2013'!B9+'2014'!B9+'2015'!B9+'2016'!B9+'2017'!B9+'2018'!B9+'2019'!B9+'2020 orgin_destination'!B9</f>
        <v>390</v>
      </c>
      <c r="C13" s="286">
        <f>'2011'!C9+'2012'!C9+'2013'!C9+'2014'!C9+'2015'!C9+'2016'!C9+'2017'!C9+'2018'!C9+'2019'!C9+'2020 orgin_destination'!C9</f>
        <v>660</v>
      </c>
      <c r="D13" s="486">
        <f>'2011'!D9+'2012'!D9+'2013'!D9+'2014'!D9+'2015'!D9+'2016'!D9+'2017'!D9+'2018'!D9+'2019'!D9+'2020 orgin_destination'!D9</f>
        <v>-380</v>
      </c>
      <c r="E13" s="485">
        <f>'2011'!E9+'2012'!E9+'2013'!E9+'2014'!E9+'2015'!E9+'2016'!E9+'2017'!E9+'2018'!E9+'2019'!E9+'2020 orgin_destination'!E9</f>
        <v>2090</v>
      </c>
      <c r="F13" s="286">
        <f>'2011'!F9+'2012'!F9+'2013'!F9+'2014'!F9+'2015'!F9+'2016'!F9+'2017'!F9+'2018'!F9+'2019'!F9+'2020 orgin_destination'!F9</f>
        <v>2730</v>
      </c>
      <c r="G13" s="486">
        <f>'2011'!G9+'2012'!G9+'2013'!G9+'2014'!G9+'2015'!G9+'2016'!G9+'2017'!G9+'2018'!G9+'2019'!G9+'2020 orgin_destination'!G9</f>
        <v>-1130</v>
      </c>
      <c r="H13" s="485">
        <f>'2011'!H9+'2012'!H9+'2013'!H9+'2014'!H9+'2015'!H9+'2016'!H9+'2017'!H9+'2018'!H9+'2019'!H9+'2020 orgin_destination'!H9</f>
        <v>130</v>
      </c>
      <c r="I13" s="286">
        <f>'2011'!I9+'2012'!I9+'2013'!I9+'2014'!I9+'2015'!I9+'2016'!I9+'2017'!I9+'2018'!I9+'2019'!I9+'2020 orgin_destination'!I9</f>
        <v>220</v>
      </c>
      <c r="J13" s="486">
        <f>'2011'!J9+'2012'!J9+'2013'!J9+'2014'!J9+'2015'!J9+'2016'!J9+'2017'!J9+'2018'!J9+'2019'!J9+'2020 orgin_destination'!J9</f>
        <v>-130</v>
      </c>
      <c r="K13" s="480">
        <f>'2011'!K9+'2012'!K9+'2013'!K9+'2014'!K9+'2015'!K9+'2016'!K9+'2017'!K9+'2018'!K9+'2019'!K9+'2020 orgin_destination'!K9</f>
        <v>2570</v>
      </c>
      <c r="L13" s="286">
        <f>'2011'!L9+'2012'!L9+'2013'!L9+'2014'!L9+'2015'!L9+'2016'!L9+'2017'!L9+'2018'!L9+'2019'!L9+'2020 orgin_destination'!L9</f>
        <v>3610</v>
      </c>
      <c r="M13" s="286">
        <f>'2011'!M9+'2012'!M9+'2013'!M9+'2014'!M9+'2015'!M9+'2016'!M9+'2017'!M9+'2018'!M9+'2019'!M9+'2020 orgin_destination'!M9</f>
        <v>-1630</v>
      </c>
    </row>
    <row r="14" spans="1:13" x14ac:dyDescent="0.35">
      <c r="A14" s="353" t="s">
        <v>18</v>
      </c>
      <c r="B14" s="485">
        <f>'2011'!B10+'2012'!B10+'2013'!B10+'2014'!B10+'2015'!B10+'2016'!B10+'2017'!B10+'2018'!B10+'2019'!B10+'2020 orgin_destination'!B10</f>
        <v>280</v>
      </c>
      <c r="C14" s="286">
        <f>'2011'!C10+'2012'!C10+'2013'!C10+'2014'!C10+'2015'!C10+'2016'!C10+'2017'!C10+'2018'!C10+'2019'!C10+'2020 orgin_destination'!C10</f>
        <v>450</v>
      </c>
      <c r="D14" s="486">
        <f>'2011'!D10+'2012'!D10+'2013'!D10+'2014'!D10+'2015'!D10+'2016'!D10+'2017'!D10+'2018'!D10+'2019'!D10+'2020 orgin_destination'!D10</f>
        <v>-300</v>
      </c>
      <c r="E14" s="485">
        <f>'2011'!E10+'2012'!E10+'2013'!E10+'2014'!E10+'2015'!E10+'2016'!E10+'2017'!E10+'2018'!E10+'2019'!E10+'2020 orgin_destination'!E10</f>
        <v>1540</v>
      </c>
      <c r="F14" s="286">
        <f>'2011'!F10+'2012'!F10+'2013'!F10+'2014'!F10+'2015'!F10+'2016'!F10+'2017'!F10+'2018'!F10+'2019'!F10+'2020 orgin_destination'!F10</f>
        <v>1830</v>
      </c>
      <c r="G14" s="486">
        <f>'2011'!G10+'2012'!G10+'2013'!G10+'2014'!G10+'2015'!G10+'2016'!G10+'2017'!G10+'2018'!G10+'2019'!G10+'2020 orgin_destination'!G10</f>
        <v>-810</v>
      </c>
      <c r="H14" s="485">
        <f>'2011'!H10+'2012'!H10+'2013'!H10+'2014'!H10+'2015'!H10+'2016'!H10+'2017'!H10+'2018'!H10+'2019'!H10+'2020 orgin_destination'!H10</f>
        <v>110</v>
      </c>
      <c r="I14" s="286">
        <f>'2011'!I10+'2012'!I10+'2013'!I10+'2014'!I10+'2015'!I10+'2016'!I10+'2017'!I10+'2018'!I10+'2019'!I10+'2020 orgin_destination'!I10</f>
        <v>220</v>
      </c>
      <c r="J14" s="486">
        <f>'2011'!J10+'2012'!J10+'2013'!J10+'2014'!J10+'2015'!J10+'2016'!J10+'2017'!J10+'2018'!J10+'2019'!J10+'2020 orgin_destination'!J10</f>
        <v>-130</v>
      </c>
      <c r="K14" s="480">
        <f>'2011'!K10+'2012'!K10+'2013'!K10+'2014'!K10+'2015'!K10+'2016'!K10+'2017'!K10+'2018'!K10+'2019'!K10+'2020 orgin_destination'!K10</f>
        <v>1920</v>
      </c>
      <c r="L14" s="286">
        <f>'2011'!L10+'2012'!L10+'2013'!L10+'2014'!L10+'2015'!L10+'2016'!L10+'2017'!L10+'2018'!L10+'2019'!L10+'2020 orgin_destination'!L10</f>
        <v>2490</v>
      </c>
      <c r="M14" s="286">
        <f>'2011'!M10+'2012'!M10+'2013'!M10+'2014'!M10+'2015'!M10+'2016'!M10+'2017'!M10+'2018'!M10+'2019'!M10+'2020 orgin_destination'!M10</f>
        <v>-1230</v>
      </c>
    </row>
    <row r="15" spans="1:13" x14ac:dyDescent="0.35">
      <c r="A15" s="353" t="s">
        <v>19</v>
      </c>
      <c r="B15" s="485">
        <f>'2011'!B11+'2012'!B11+'2013'!B11+'2014'!B11+'2015'!B11+'2016'!B11+'2017'!B11+'2018'!B11+'2019'!B11+'2020 orgin_destination'!B11</f>
        <v>790</v>
      </c>
      <c r="C15" s="286">
        <f>'2011'!C11+'2012'!C11+'2013'!C11+'2014'!C11+'2015'!C11+'2016'!C11+'2017'!C11+'2018'!C11+'2019'!C11+'2020 orgin_destination'!C11</f>
        <v>1200</v>
      </c>
      <c r="D15" s="486">
        <f>'2011'!D11+'2012'!D11+'2013'!D11+'2014'!D11+'2015'!D11+'2016'!D11+'2017'!D11+'2018'!D11+'2019'!D11+'2020 orgin_destination'!D11</f>
        <v>-820</v>
      </c>
      <c r="E15" s="485">
        <f>'2011'!E11+'2012'!E11+'2013'!E11+'2014'!E11+'2015'!E11+'2016'!E11+'2017'!E11+'2018'!E11+'2019'!E11+'2020 orgin_destination'!E11</f>
        <v>5820</v>
      </c>
      <c r="F15" s="286">
        <f>'2011'!F11+'2012'!F11+'2013'!F11+'2014'!F11+'2015'!F11+'2016'!F11+'2017'!F11+'2018'!F11+'2019'!F11+'2020 orgin_destination'!F11</f>
        <v>6960</v>
      </c>
      <c r="G15" s="486">
        <f>'2011'!G11+'2012'!G11+'2013'!G11+'2014'!G11+'2015'!G11+'2016'!G11+'2017'!G11+'2018'!G11+'2019'!G11+'2020 orgin_destination'!G11</f>
        <v>-2760</v>
      </c>
      <c r="H15" s="485">
        <f>'2011'!H11+'2012'!H11+'2013'!H11+'2014'!H11+'2015'!H11+'2016'!H11+'2017'!H11+'2018'!H11+'2019'!H11+'2020 orgin_destination'!H11</f>
        <v>530</v>
      </c>
      <c r="I15" s="286">
        <f>'2011'!I11+'2012'!I11+'2013'!I11+'2014'!I11+'2015'!I11+'2016'!I11+'2017'!I11+'2018'!I11+'2019'!I11+'2020 orgin_destination'!I11</f>
        <v>1040</v>
      </c>
      <c r="J15" s="486">
        <f>'2011'!J11+'2012'!J11+'2013'!J11+'2014'!J11+'2015'!J11+'2016'!J11+'2017'!J11+'2018'!J11+'2019'!J11+'2020 orgin_destination'!J11</f>
        <v>-800</v>
      </c>
      <c r="K15" s="480">
        <f>'2011'!K11+'2012'!K11+'2013'!K11+'2014'!K11+'2015'!K11+'2016'!K11+'2017'!K11+'2018'!K11+'2019'!K11+'2020 orgin_destination'!K11</f>
        <v>7140</v>
      </c>
      <c r="L15" s="286">
        <f>'2011'!L11+'2012'!L11+'2013'!L11+'2014'!L11+'2015'!L11+'2016'!L11+'2017'!L11+'2018'!L11+'2019'!L11+'2020 orgin_destination'!L11</f>
        <v>9230</v>
      </c>
      <c r="M15" s="286">
        <f>'2011'!M11+'2012'!M11+'2013'!M11+'2014'!M11+'2015'!M11+'2016'!M11+'2017'!M11+'2018'!M11+'2019'!M11+'2020 orgin_destination'!M11</f>
        <v>-4350</v>
      </c>
    </row>
    <row r="16" spans="1:13" x14ac:dyDescent="0.35">
      <c r="A16" s="353" t="s">
        <v>20</v>
      </c>
      <c r="B16" s="485">
        <f>'2011'!B12+'2012'!B12+'2013'!B12+'2014'!B12+'2015'!B12+'2016'!B12+'2017'!B12+'2018'!B12+'2019'!B12+'2020 orgin_destination'!B12</f>
        <v>110</v>
      </c>
      <c r="C16" s="286">
        <f>'2011'!C12+'2012'!C12+'2013'!C12+'2014'!C12+'2015'!C12+'2016'!C12+'2017'!C12+'2018'!C12+'2019'!C12+'2020 orgin_destination'!C12</f>
        <v>210</v>
      </c>
      <c r="D16" s="486">
        <f>'2011'!D12+'2012'!D12+'2013'!D12+'2014'!D12+'2015'!D12+'2016'!D12+'2017'!D12+'2018'!D12+'2019'!D12+'2020 orgin_destination'!D12</f>
        <v>-120</v>
      </c>
      <c r="E16" s="485">
        <f>'2011'!E12+'2012'!E12+'2013'!E12+'2014'!E12+'2015'!E12+'2016'!E12+'2017'!E12+'2018'!E12+'2019'!E12+'2020 orgin_destination'!E12</f>
        <v>1360</v>
      </c>
      <c r="F16" s="286">
        <f>'2011'!F12+'2012'!F12+'2013'!F12+'2014'!F12+'2015'!F12+'2016'!F12+'2017'!F12+'2018'!F12+'2019'!F12+'2020 orgin_destination'!F12</f>
        <v>1380</v>
      </c>
      <c r="G16" s="486">
        <f>'2011'!G12+'2012'!G12+'2013'!G12+'2014'!G12+'2015'!G12+'2016'!G12+'2017'!G12+'2018'!G12+'2019'!G12+'2020 orgin_destination'!G12</f>
        <v>-390</v>
      </c>
      <c r="H16" s="485">
        <f>'2011'!H12+'2012'!H12+'2013'!H12+'2014'!H12+'2015'!H12+'2016'!H12+'2017'!H12+'2018'!H12+'2019'!H12+'2020 orgin_destination'!H12</f>
        <v>20</v>
      </c>
      <c r="I16" s="286">
        <f>'2011'!I12+'2012'!I12+'2013'!I12+'2014'!I12+'2015'!I12+'2016'!I12+'2017'!I12+'2018'!I12+'2019'!I12+'2020 orgin_destination'!I12</f>
        <v>60</v>
      </c>
      <c r="J16" s="486">
        <f>'2011'!J12+'2012'!J12+'2013'!J12+'2014'!J12+'2015'!J12+'2016'!J12+'2017'!J12+'2018'!J12+'2019'!J12+'2020 orgin_destination'!J12</f>
        <v>-40</v>
      </c>
      <c r="K16" s="480">
        <f>'2011'!K12+'2012'!K12+'2013'!K12+'2014'!K12+'2015'!K12+'2016'!K12+'2017'!K12+'2018'!K12+'2019'!K12+'2020 orgin_destination'!K12</f>
        <v>1510</v>
      </c>
      <c r="L16" s="286">
        <f>'2011'!L12+'2012'!L12+'2013'!L12+'2014'!L12+'2015'!L12+'2016'!L12+'2017'!L12+'2018'!L12+'2019'!L12+'2020 orgin_destination'!L12</f>
        <v>1650</v>
      </c>
      <c r="M16" s="286">
        <f>'2011'!M12+'2012'!M12+'2013'!M12+'2014'!M12+'2015'!M12+'2016'!M12+'2017'!M12+'2018'!M12+'2019'!M12+'2020 orgin_destination'!M12</f>
        <v>-560</v>
      </c>
    </row>
    <row r="17" spans="1:13" x14ac:dyDescent="0.35">
      <c r="A17" s="353" t="s">
        <v>21</v>
      </c>
      <c r="B17" s="485">
        <f>'2011'!B13+'2012'!B13+'2013'!B13+'2014'!B13+'2015'!B13+'2016'!B13+'2017'!B13+'2018'!B13+'2019'!B13+'2020 orgin_destination'!B13</f>
        <v>170</v>
      </c>
      <c r="C17" s="286">
        <f>'2011'!C13+'2012'!C13+'2013'!C13+'2014'!C13+'2015'!C13+'2016'!C13+'2017'!C13+'2018'!C13+'2019'!C13+'2020 orgin_destination'!C13</f>
        <v>340</v>
      </c>
      <c r="D17" s="486">
        <f>'2011'!D13+'2012'!D13+'2013'!D13+'2014'!D13+'2015'!D13+'2016'!D13+'2017'!D13+'2018'!D13+'2019'!D13+'2020 orgin_destination'!D13</f>
        <v>-260</v>
      </c>
      <c r="E17" s="485">
        <f>'2011'!E13+'2012'!E13+'2013'!E13+'2014'!E13+'2015'!E13+'2016'!E13+'2017'!E13+'2018'!E13+'2019'!E13+'2020 orgin_destination'!E13</f>
        <v>1600</v>
      </c>
      <c r="F17" s="286">
        <f>'2011'!F13+'2012'!F13+'2013'!F13+'2014'!F13+'2015'!F13+'2016'!F13+'2017'!F13+'2018'!F13+'2019'!F13+'2020 orgin_destination'!F13</f>
        <v>1680</v>
      </c>
      <c r="G17" s="486">
        <f>'2011'!G13+'2012'!G13+'2013'!G13+'2014'!G13+'2015'!G13+'2016'!G13+'2017'!G13+'2018'!G13+'2019'!G13+'2020 orgin_destination'!G13</f>
        <v>-510</v>
      </c>
      <c r="H17" s="485">
        <f>'2011'!H13+'2012'!H13+'2013'!H13+'2014'!H13+'2015'!H13+'2016'!H13+'2017'!H13+'2018'!H13+'2019'!H13+'2020 orgin_destination'!H13</f>
        <v>60</v>
      </c>
      <c r="I17" s="286">
        <f>'2011'!I13+'2012'!I13+'2013'!I13+'2014'!I13+'2015'!I13+'2016'!I13+'2017'!I13+'2018'!I13+'2019'!I13+'2020 orgin_destination'!I13</f>
        <v>210</v>
      </c>
      <c r="J17" s="486">
        <f>'2011'!J13+'2012'!J13+'2013'!J13+'2014'!J13+'2015'!J13+'2016'!J13+'2017'!J13+'2018'!J13+'2019'!J13+'2020 orgin_destination'!J13</f>
        <v>-160</v>
      </c>
      <c r="K17" s="480">
        <f>'2011'!K13+'2012'!K13+'2013'!K13+'2014'!K13+'2015'!K13+'2016'!K13+'2017'!K13+'2018'!K13+'2019'!K13+'2020 orgin_destination'!K13</f>
        <v>1850</v>
      </c>
      <c r="L17" s="286">
        <f>'2011'!L13+'2012'!L13+'2013'!L13+'2014'!L13+'2015'!L13+'2016'!L13+'2017'!L13+'2018'!L13+'2019'!L13+'2020 orgin_destination'!L13</f>
        <v>2200</v>
      </c>
      <c r="M17" s="286">
        <f>'2011'!M13+'2012'!M13+'2013'!M13+'2014'!M13+'2015'!M13+'2016'!M13+'2017'!M13+'2018'!M13+'2019'!M13+'2020 orgin_destination'!M13</f>
        <v>-950</v>
      </c>
    </row>
    <row r="18" spans="1:13" x14ac:dyDescent="0.35">
      <c r="A18" s="353" t="s">
        <v>22</v>
      </c>
      <c r="B18" s="485">
        <f>'2011'!B14+'2012'!B14+'2013'!B14+'2014'!B14+'2015'!B14+'2016'!B14+'2017'!B14+'2018'!B14+'2019'!B14+'2020 orgin_destination'!B14</f>
        <v>170</v>
      </c>
      <c r="C18" s="286">
        <f>'2011'!C14+'2012'!C14+'2013'!C14+'2014'!C14+'2015'!C14+'2016'!C14+'2017'!C14+'2018'!C14+'2019'!C14+'2020 orgin_destination'!C14</f>
        <v>300</v>
      </c>
      <c r="D18" s="486">
        <f>'2011'!D14+'2012'!D14+'2013'!D14+'2014'!D14+'2015'!D14+'2016'!D14+'2017'!D14+'2018'!D14+'2019'!D14+'2020 orgin_destination'!D14</f>
        <v>-180</v>
      </c>
      <c r="E18" s="485">
        <f>'2011'!E14+'2012'!E14+'2013'!E14+'2014'!E14+'2015'!E14+'2016'!E14+'2017'!E14+'2018'!E14+'2019'!E14+'2020 orgin_destination'!E14</f>
        <v>1710</v>
      </c>
      <c r="F18" s="286">
        <f>'2011'!F14+'2012'!F14+'2013'!F14+'2014'!F14+'2015'!F14+'2016'!F14+'2017'!F14+'2018'!F14+'2019'!F14+'2020 orgin_destination'!F14</f>
        <v>1720</v>
      </c>
      <c r="G18" s="486">
        <f>'2011'!G14+'2012'!G14+'2013'!G14+'2014'!G14+'2015'!G14+'2016'!G14+'2017'!G14+'2018'!G14+'2019'!G14+'2020 orgin_destination'!G14</f>
        <v>-400</v>
      </c>
      <c r="H18" s="485">
        <f>'2011'!H14+'2012'!H14+'2013'!H14+'2014'!H14+'2015'!H14+'2016'!H14+'2017'!H14+'2018'!H14+'2019'!H14+'2020 orgin_destination'!H14</f>
        <v>50</v>
      </c>
      <c r="I18" s="286">
        <f>'2011'!I14+'2012'!I14+'2013'!I14+'2014'!I14+'2015'!I14+'2016'!I14+'2017'!I14+'2018'!I14+'2019'!I14+'2020 orgin_destination'!I14</f>
        <v>150</v>
      </c>
      <c r="J18" s="486">
        <f>'2011'!J14+'2012'!J14+'2013'!J14+'2014'!J14+'2015'!J14+'2016'!J14+'2017'!J14+'2018'!J14+'2019'!J14+'2020 orgin_destination'!J14</f>
        <v>-130</v>
      </c>
      <c r="K18" s="480">
        <f>'2011'!K14+'2012'!K14+'2013'!K14+'2014'!K14+'2015'!K14+'2016'!K14+'2017'!K14+'2018'!K14+'2019'!K14+'2020 orgin_destination'!K14</f>
        <v>1930</v>
      </c>
      <c r="L18" s="286">
        <f>'2011'!L14+'2012'!L14+'2013'!L14+'2014'!L14+'2015'!L14+'2016'!L14+'2017'!L14+'2018'!L14+'2019'!L14+'2020 orgin_destination'!L14</f>
        <v>2130</v>
      </c>
      <c r="M18" s="286">
        <f>'2011'!M14+'2012'!M14+'2013'!M14+'2014'!M14+'2015'!M14+'2016'!M14+'2017'!M14+'2018'!M14+'2019'!M14+'2020 orgin_destination'!M14</f>
        <v>-690</v>
      </c>
    </row>
    <row r="19" spans="1:13" x14ac:dyDescent="0.35">
      <c r="A19" s="353" t="s">
        <v>23</v>
      </c>
      <c r="B19" s="485">
        <f>'2011'!B15+'2012'!B15+'2013'!B15+'2014'!B15+'2015'!B15+'2016'!B15+'2017'!B15+'2018'!B15+'2019'!B15+'2020 orgin_destination'!B15</f>
        <v>360</v>
      </c>
      <c r="C19" s="286">
        <f>'2011'!C15+'2012'!C15+'2013'!C15+'2014'!C15+'2015'!C15+'2016'!C15+'2017'!C15+'2018'!C15+'2019'!C15+'2020 orgin_destination'!C15</f>
        <v>400</v>
      </c>
      <c r="D19" s="486">
        <f>'2011'!D15+'2012'!D15+'2013'!D15+'2014'!D15+'2015'!D15+'2016'!D15+'2017'!D15+'2018'!D15+'2019'!D15+'2020 orgin_destination'!D15</f>
        <v>-70</v>
      </c>
      <c r="E19" s="485">
        <f>'2011'!E15+'2012'!E15+'2013'!E15+'2014'!E15+'2015'!E15+'2016'!E15+'2017'!E15+'2018'!E15+'2019'!E15+'2020 orgin_destination'!E15</f>
        <v>3400</v>
      </c>
      <c r="F19" s="286">
        <f>'2011'!F15+'2012'!F15+'2013'!F15+'2014'!F15+'2015'!F15+'2016'!F15+'2017'!F15+'2018'!F15+'2019'!F15+'2020 orgin_destination'!F15</f>
        <v>3540</v>
      </c>
      <c r="G19" s="486">
        <f>'2011'!G15+'2012'!G15+'2013'!G15+'2014'!G15+'2015'!G15+'2016'!G15+'2017'!G15+'2018'!G15+'2019'!G15+'2020 orgin_destination'!G15</f>
        <v>-260</v>
      </c>
      <c r="H19" s="485">
        <f>'2011'!H15+'2012'!H15+'2013'!H15+'2014'!H15+'2015'!H15+'2016'!H15+'2017'!H15+'2018'!H15+'2019'!H15+'2020 orgin_destination'!H15</f>
        <v>60</v>
      </c>
      <c r="I19" s="286">
        <f>'2011'!I15+'2012'!I15+'2013'!I15+'2014'!I15+'2015'!I15+'2016'!I15+'2017'!I15+'2018'!I15+'2019'!I15+'2020 orgin_destination'!I15</f>
        <v>100</v>
      </c>
      <c r="J19" s="486">
        <f>'2011'!J15+'2012'!J15+'2013'!J15+'2014'!J15+'2015'!J15+'2016'!J15+'2017'!J15+'2018'!J15+'2019'!J15+'2020 orgin_destination'!J15</f>
        <v>-40</v>
      </c>
      <c r="K19" s="480">
        <f>'2011'!K15+'2012'!K15+'2013'!K15+'2014'!K15+'2015'!K15+'2016'!K15+'2017'!K15+'2018'!K15+'2019'!K15+'2020 orgin_destination'!K15</f>
        <v>3840</v>
      </c>
      <c r="L19" s="286">
        <f>'2011'!L15+'2012'!L15+'2013'!L15+'2014'!L15+'2015'!L15+'2016'!L15+'2017'!L15+'2018'!L15+'2019'!L15+'2020 orgin_destination'!L15</f>
        <v>4070</v>
      </c>
      <c r="M19" s="286">
        <f>'2011'!M15+'2012'!M15+'2013'!M15+'2014'!M15+'2015'!M15+'2016'!M15+'2017'!M15+'2018'!M15+'2019'!M15+'2020 orgin_destination'!M15</f>
        <v>-370</v>
      </c>
    </row>
    <row r="20" spans="1:13" x14ac:dyDescent="0.35">
      <c r="A20" s="353" t="s">
        <v>24</v>
      </c>
      <c r="B20" s="485">
        <f>'2011'!B16+'2012'!B16+'2013'!B16+'2014'!B16+'2015'!B16+'2016'!B16+'2017'!B16+'2018'!B16+'2019'!B16+'2020 orgin_destination'!B16</f>
        <v>510</v>
      </c>
      <c r="C20" s="286">
        <f>'2011'!C16+'2012'!C16+'2013'!C16+'2014'!C16+'2015'!C16+'2016'!C16+'2017'!C16+'2018'!C16+'2019'!C16+'2020 orgin_destination'!C16</f>
        <v>670</v>
      </c>
      <c r="D20" s="486">
        <f>'2011'!D16+'2012'!D16+'2013'!D16+'2014'!D16+'2015'!D16+'2016'!D16+'2017'!D16+'2018'!D16+'2019'!D16+'2020 orgin_destination'!D16</f>
        <v>-360</v>
      </c>
      <c r="E20" s="485">
        <f>'2011'!E16+'2012'!E16+'2013'!E16+'2014'!E16+'2015'!E16+'2016'!E16+'2017'!E16+'2018'!E16+'2019'!E16+'2020 orgin_destination'!E16</f>
        <v>2220</v>
      </c>
      <c r="F20" s="286">
        <f>'2011'!F16+'2012'!F16+'2013'!F16+'2014'!F16+'2015'!F16+'2016'!F16+'2017'!F16+'2018'!F16+'2019'!F16+'2020 orgin_destination'!F16</f>
        <v>2740</v>
      </c>
      <c r="G20" s="486">
        <f>'2011'!G16+'2012'!G16+'2013'!G16+'2014'!G16+'2015'!G16+'2016'!G16+'2017'!G16+'2018'!G16+'2019'!G16+'2020 orgin_destination'!G16</f>
        <v>-1520</v>
      </c>
      <c r="H20" s="485">
        <f>'2011'!H16+'2012'!H16+'2013'!H16+'2014'!H16+'2015'!H16+'2016'!H16+'2017'!H16+'2018'!H16+'2019'!H16+'2020 orgin_destination'!H16</f>
        <v>150</v>
      </c>
      <c r="I20" s="286">
        <f>'2011'!I16+'2012'!I16+'2013'!I16+'2014'!I16+'2015'!I16+'2016'!I16+'2017'!I16+'2018'!I16+'2019'!I16+'2020 orgin_destination'!I16</f>
        <v>320</v>
      </c>
      <c r="J20" s="486">
        <f>'2011'!J16+'2012'!J16+'2013'!J16+'2014'!J16+'2015'!J16+'2016'!J16+'2017'!J16+'2018'!J16+'2019'!J16+'2020 orgin_destination'!J16</f>
        <v>-260</v>
      </c>
      <c r="K20" s="480">
        <f>'2011'!K16+'2012'!K16+'2013'!K16+'2014'!K16+'2015'!K16+'2016'!K16+'2017'!K16+'2018'!K16+'2019'!K16+'2020 orgin_destination'!K16</f>
        <v>2900</v>
      </c>
      <c r="L20" s="286">
        <f>'2011'!L16+'2012'!L16+'2013'!L16+'2014'!L16+'2015'!L16+'2016'!L16+'2017'!L16+'2018'!L16+'2019'!L16+'2020 orgin_destination'!L16</f>
        <v>3760</v>
      </c>
      <c r="M20" s="286">
        <f>'2011'!M16+'2012'!M16+'2013'!M16+'2014'!M16+'2015'!M16+'2016'!M16+'2017'!M16+'2018'!M16+'2019'!M16+'2020 orgin_destination'!M16</f>
        <v>-2190</v>
      </c>
    </row>
    <row r="21" spans="1:13" x14ac:dyDescent="0.35">
      <c r="A21" s="353" t="s">
        <v>25</v>
      </c>
      <c r="B21" s="485">
        <f>'2011'!B17+'2012'!B17+'2013'!B17+'2014'!B17+'2015'!B17+'2016'!B17+'2017'!B17+'2018'!B17+'2019'!B17+'2020 orgin_destination'!B17</f>
        <v>450</v>
      </c>
      <c r="C21" s="286">
        <f>'2011'!C17+'2012'!C17+'2013'!C17+'2014'!C17+'2015'!C17+'2016'!C17+'2017'!C17+'2018'!C17+'2019'!C17+'2020 orgin_destination'!C17</f>
        <v>910</v>
      </c>
      <c r="D21" s="486">
        <f>'2011'!D17+'2012'!D17+'2013'!D17+'2014'!D17+'2015'!D17+'2016'!D17+'2017'!D17+'2018'!D17+'2019'!D17+'2020 orgin_destination'!D17</f>
        <v>-610</v>
      </c>
      <c r="E21" s="485">
        <f>'2011'!E17+'2012'!E17+'2013'!E17+'2014'!E17+'2015'!E17+'2016'!E17+'2017'!E17+'2018'!E17+'2019'!E17+'2020 orgin_destination'!E17</f>
        <v>2260</v>
      </c>
      <c r="F21" s="286">
        <f>'2011'!F17+'2012'!F17+'2013'!F17+'2014'!F17+'2015'!F17+'2016'!F17+'2017'!F17+'2018'!F17+'2019'!F17+'2020 orgin_destination'!F17</f>
        <v>3250</v>
      </c>
      <c r="G21" s="486">
        <f>'2011'!G17+'2012'!G17+'2013'!G17+'2014'!G17+'2015'!G17+'2016'!G17+'2017'!G17+'2018'!G17+'2019'!G17+'2020 orgin_destination'!G17</f>
        <v>-1810</v>
      </c>
      <c r="H21" s="485">
        <f>'2011'!H17+'2012'!H17+'2013'!H17+'2014'!H17+'2015'!H17+'2016'!H17+'2017'!H17+'2018'!H17+'2019'!H17+'2020 orgin_destination'!H17</f>
        <v>190</v>
      </c>
      <c r="I21" s="286">
        <f>'2011'!I17+'2012'!I17+'2013'!I17+'2014'!I17+'2015'!I17+'2016'!I17+'2017'!I17+'2018'!I17+'2019'!I17+'2020 orgin_destination'!I17</f>
        <v>400</v>
      </c>
      <c r="J21" s="486">
        <f>'2011'!J17+'2012'!J17+'2013'!J17+'2014'!J17+'2015'!J17+'2016'!J17+'2017'!J17+'2018'!J17+'2019'!J17+'2020 orgin_destination'!J17</f>
        <v>-290</v>
      </c>
      <c r="K21" s="480">
        <f>'2011'!K17+'2012'!K17+'2013'!K17+'2014'!K17+'2015'!K17+'2016'!K17+'2017'!K17+'2018'!K17+'2019'!K17+'2020 orgin_destination'!K17</f>
        <v>2930</v>
      </c>
      <c r="L21" s="286">
        <f>'2011'!L17+'2012'!L17+'2013'!L17+'2014'!L17+'2015'!L17+'2016'!L17+'2017'!L17+'2018'!L17+'2019'!L17+'2020 orgin_destination'!L17</f>
        <v>4530</v>
      </c>
      <c r="M21" s="286">
        <f>'2011'!M17+'2012'!M17+'2013'!M17+'2014'!M17+'2015'!M17+'2016'!M17+'2017'!M17+'2018'!M17+'2019'!M17+'2020 orgin_destination'!M17</f>
        <v>-2740</v>
      </c>
    </row>
    <row r="22" spans="1:13" x14ac:dyDescent="0.35">
      <c r="A22" s="353" t="s">
        <v>26</v>
      </c>
      <c r="B22" s="485">
        <f>'2011'!B18+'2012'!B18+'2013'!B18+'2014'!B18+'2015'!B18+'2016'!B18+'2017'!B18+'2018'!B18+'2019'!B18+'2020 orgin_destination'!B18</f>
        <v>280</v>
      </c>
      <c r="C22" s="286">
        <f>'2011'!C18+'2012'!C18+'2013'!C18+'2014'!C18+'2015'!C18+'2016'!C18+'2017'!C18+'2018'!C18+'2019'!C18+'2020 orgin_destination'!C18</f>
        <v>330</v>
      </c>
      <c r="D22" s="486">
        <f>'2011'!D18+'2012'!D18+'2013'!D18+'2014'!D18+'2015'!D18+'2016'!D18+'2017'!D18+'2018'!D18+'2019'!D18+'2020 orgin_destination'!D18</f>
        <v>-150</v>
      </c>
      <c r="E22" s="485">
        <f>'2011'!E18+'2012'!E18+'2013'!E18+'2014'!E18+'2015'!E18+'2016'!E18+'2017'!E18+'2018'!E18+'2019'!E18+'2020 orgin_destination'!E18</f>
        <v>1650</v>
      </c>
      <c r="F22" s="286">
        <f>'2011'!F18+'2012'!F18+'2013'!F18+'2014'!F18+'2015'!F18+'2016'!F18+'2017'!F18+'2018'!F18+'2019'!F18+'2020 orgin_destination'!F18</f>
        <v>1530</v>
      </c>
      <c r="G22" s="486">
        <f>'2011'!G18+'2012'!G18+'2013'!G18+'2014'!G18+'2015'!G18+'2016'!G18+'2017'!G18+'2018'!G18+'2019'!G18+'2020 orgin_destination'!G18</f>
        <v>-290</v>
      </c>
      <c r="H22" s="485">
        <f>'2011'!H18+'2012'!H18+'2013'!H18+'2014'!H18+'2015'!H18+'2016'!H18+'2017'!H18+'2018'!H18+'2019'!H18+'2020 orgin_destination'!H18</f>
        <v>60</v>
      </c>
      <c r="I22" s="286">
        <f>'2011'!I18+'2012'!I18+'2013'!I18+'2014'!I18+'2015'!I18+'2016'!I18+'2017'!I18+'2018'!I18+'2019'!I18+'2020 orgin_destination'!I18</f>
        <v>100</v>
      </c>
      <c r="J22" s="486">
        <f>'2011'!J18+'2012'!J18+'2013'!J18+'2014'!J18+'2015'!J18+'2016'!J18+'2017'!J18+'2018'!J18+'2019'!J18+'2020 orgin_destination'!J18</f>
        <v>-60</v>
      </c>
      <c r="K22" s="480">
        <f>'2011'!K18+'2012'!K18+'2013'!K18+'2014'!K18+'2015'!K18+'2016'!K18+'2017'!K18+'2018'!K18+'2019'!K18+'2020 orgin_destination'!K18</f>
        <v>2000</v>
      </c>
      <c r="L22" s="286">
        <f>'2011'!L18+'2012'!L18+'2013'!L18+'2014'!L18+'2015'!L18+'2016'!L18+'2017'!L18+'2018'!L18+'2019'!L18+'2020 orgin_destination'!L18</f>
        <v>1970</v>
      </c>
      <c r="M22" s="286">
        <f>'2011'!M18+'2012'!M18+'2013'!M18+'2014'!M18+'2015'!M18+'2016'!M18+'2017'!M18+'2018'!M18+'2019'!M18+'2020 orgin_destination'!M18</f>
        <v>-480</v>
      </c>
    </row>
    <row r="23" spans="1:13" x14ac:dyDescent="0.35">
      <c r="A23" s="353" t="s">
        <v>27</v>
      </c>
      <c r="B23" s="485">
        <f>'2011'!B19+'2012'!B19+'2013'!B19+'2014'!B19+'2015'!B19+'2016'!B19+'2017'!B19+'2018'!B19+'2019'!B19+'2020 orgin_destination'!B19</f>
        <v>180</v>
      </c>
      <c r="C23" s="286">
        <f>'2011'!C19+'2012'!C19+'2013'!C19+'2014'!C19+'2015'!C19+'2016'!C19+'2017'!C19+'2018'!C19+'2019'!C19+'2020 orgin_destination'!C19</f>
        <v>200</v>
      </c>
      <c r="D23" s="486">
        <f>'2011'!D19+'2012'!D19+'2013'!D19+'2014'!D19+'2015'!D19+'2016'!D19+'2017'!D19+'2018'!D19+'2019'!D19+'2020 orgin_destination'!D19</f>
        <v>-90</v>
      </c>
      <c r="E23" s="485">
        <f>'2011'!E19+'2012'!E19+'2013'!E19+'2014'!E19+'2015'!E19+'2016'!E19+'2017'!E19+'2018'!E19+'2019'!E19+'2020 orgin_destination'!E19</f>
        <v>1370</v>
      </c>
      <c r="F23" s="286">
        <f>'2011'!F19+'2012'!F19+'2013'!F19+'2014'!F19+'2015'!F19+'2016'!F19+'2017'!F19+'2018'!F19+'2019'!F19+'2020 orgin_destination'!F19</f>
        <v>1270</v>
      </c>
      <c r="G23" s="486">
        <f>'2011'!G19+'2012'!G19+'2013'!G19+'2014'!G19+'2015'!G19+'2016'!G19+'2017'!G19+'2018'!G19+'2019'!G19+'2020 orgin_destination'!G19</f>
        <v>-270</v>
      </c>
      <c r="H23" s="485">
        <f>'2011'!H19+'2012'!H19+'2013'!H19+'2014'!H19+'2015'!H19+'2016'!H19+'2017'!H19+'2018'!H19+'2019'!H19+'2020 orgin_destination'!H19</f>
        <v>20</v>
      </c>
      <c r="I23" s="286">
        <f>'2011'!I19+'2012'!I19+'2013'!I19+'2014'!I19+'2015'!I19+'2016'!I19+'2017'!I19+'2018'!I19+'2019'!I19+'2020 orgin_destination'!I19</f>
        <v>40</v>
      </c>
      <c r="J23" s="486">
        <f>'2011'!J19+'2012'!J19+'2013'!J19+'2014'!J19+'2015'!J19+'2016'!J19+'2017'!J19+'2018'!J19+'2019'!J19+'2020 orgin_destination'!J19</f>
        <v>-30</v>
      </c>
      <c r="K23" s="480">
        <f>'2011'!K19+'2012'!K19+'2013'!K19+'2014'!K19+'2015'!K19+'2016'!K19+'2017'!K19+'2018'!K19+'2019'!K19+'2020 orgin_destination'!K19</f>
        <v>1570</v>
      </c>
      <c r="L23" s="286">
        <f>'2011'!L19+'2012'!L19+'2013'!L19+'2014'!L19+'2015'!L19+'2016'!L19+'2017'!L19+'2018'!L19+'2019'!L19+'2020 orgin_destination'!L19</f>
        <v>1520</v>
      </c>
      <c r="M23" s="286">
        <f>'2011'!M19+'2012'!M19+'2013'!M19+'2014'!M19+'2015'!M19+'2016'!M19+'2017'!M19+'2018'!M19+'2019'!M19+'2020 orgin_destination'!M19</f>
        <v>-380</v>
      </c>
    </row>
    <row r="24" spans="1:13" x14ac:dyDescent="0.35">
      <c r="A24" s="353" t="s">
        <v>28</v>
      </c>
      <c r="B24" s="485">
        <f>'2011'!B20+'2012'!B20+'2013'!B20+'2014'!B20+'2015'!B20+'2016'!B20+'2017'!B20+'2018'!B20+'2019'!B20+'2020 orgin_destination'!B20</f>
        <v>150</v>
      </c>
      <c r="C24" s="286">
        <f>'2011'!C20+'2012'!C20+'2013'!C20+'2014'!C20+'2015'!C20+'2016'!C20+'2017'!C20+'2018'!C20+'2019'!C20+'2020 orgin_destination'!C20</f>
        <v>400</v>
      </c>
      <c r="D24" s="486">
        <f>'2011'!D20+'2012'!D20+'2013'!D20+'2014'!D20+'2015'!D20+'2016'!D20+'2017'!D20+'2018'!D20+'2019'!D20+'2020 orgin_destination'!D20</f>
        <v>-360</v>
      </c>
      <c r="E24" s="485">
        <f>'2011'!E20+'2012'!E20+'2013'!E20+'2014'!E20+'2015'!E20+'2016'!E20+'2017'!E20+'2018'!E20+'2019'!E20+'2020 orgin_destination'!E20</f>
        <v>1690</v>
      </c>
      <c r="F24" s="286">
        <f>'2011'!F20+'2012'!F20+'2013'!F20+'2014'!F20+'2015'!F20+'2016'!F20+'2017'!F20+'2018'!F20+'2019'!F20+'2020 orgin_destination'!F20</f>
        <v>2120</v>
      </c>
      <c r="G24" s="486">
        <f>'2011'!G20+'2012'!G20+'2013'!G20+'2014'!G20+'2015'!G20+'2016'!G20+'2017'!G20+'2018'!G20+'2019'!G20+'2020 orgin_destination'!G20</f>
        <v>-1120</v>
      </c>
      <c r="H24" s="485">
        <f>'2011'!H20+'2012'!H20+'2013'!H20+'2014'!H20+'2015'!H20+'2016'!H20+'2017'!H20+'2018'!H20+'2019'!H20+'2020 orgin_destination'!H20</f>
        <v>140</v>
      </c>
      <c r="I24" s="286">
        <f>'2011'!I20+'2012'!I20+'2013'!I20+'2014'!I20+'2015'!I20+'2016'!I20+'2017'!I20+'2018'!I20+'2019'!I20+'2020 orgin_destination'!I20</f>
        <v>310</v>
      </c>
      <c r="J24" s="486">
        <f>'2011'!J20+'2012'!J20+'2013'!J20+'2014'!J20+'2015'!J20+'2016'!J20+'2017'!J20+'2018'!J20+'2019'!J20+'2020 orgin_destination'!J20</f>
        <v>-310</v>
      </c>
      <c r="K24" s="480">
        <f>'2011'!K20+'2012'!K20+'2013'!K20+'2014'!K20+'2015'!K20+'2016'!K20+'2017'!K20+'2018'!K20+'2019'!K20+'2020 orgin_destination'!K20</f>
        <v>1980</v>
      </c>
      <c r="L24" s="286">
        <f>'2011'!L20+'2012'!L20+'2013'!L20+'2014'!L20+'2015'!L20+'2016'!L20+'2017'!L20+'2018'!L20+'2019'!L20+'2020 orgin_destination'!L20</f>
        <v>2850</v>
      </c>
      <c r="M24" s="286">
        <f>'2011'!M20+'2012'!M20+'2013'!M20+'2014'!M20+'2015'!M20+'2016'!M20+'2017'!M20+'2018'!M20+'2019'!M20+'2020 orgin_destination'!M20</f>
        <v>-1810</v>
      </c>
    </row>
    <row r="25" spans="1:13" x14ac:dyDescent="0.35">
      <c r="A25" s="353" t="s">
        <v>29</v>
      </c>
      <c r="B25" s="485">
        <f>'2011'!B21+'2012'!B21+'2013'!B21+'2014'!B21+'2015'!B21+'2016'!B21+'2017'!B21+'2018'!B21+'2019'!B21+'2020 orgin_destination'!B21</f>
        <v>170</v>
      </c>
      <c r="C25" s="286">
        <f>'2011'!C21+'2012'!C21+'2013'!C21+'2014'!C21+'2015'!C21+'2016'!C21+'2017'!C21+'2018'!C21+'2019'!C21+'2020 orgin_destination'!C21</f>
        <v>320</v>
      </c>
      <c r="D25" s="486">
        <f>'2011'!D21+'2012'!D21+'2013'!D21+'2014'!D21+'2015'!D21+'2016'!D21+'2017'!D21+'2018'!D21+'2019'!D21+'2020 orgin_destination'!D21</f>
        <v>-220</v>
      </c>
      <c r="E25" s="485">
        <f>'2011'!E21+'2012'!E21+'2013'!E21+'2014'!E21+'2015'!E21+'2016'!E21+'2017'!E21+'2018'!E21+'2019'!E21+'2020 orgin_destination'!E21</f>
        <v>2650</v>
      </c>
      <c r="F25" s="286">
        <f>'2011'!F21+'2012'!F21+'2013'!F21+'2014'!F21+'2015'!F21+'2016'!F21+'2017'!F21+'2018'!F21+'2019'!F21+'2020 orgin_destination'!F21</f>
        <v>2440</v>
      </c>
      <c r="G25" s="486">
        <f>'2011'!G21+'2012'!G21+'2013'!G21+'2014'!G21+'2015'!G21+'2016'!G21+'2017'!G21+'2018'!G21+'2019'!G21+'2020 orgin_destination'!G21</f>
        <v>-550</v>
      </c>
      <c r="H25" s="485">
        <f>'2011'!H21+'2012'!H21+'2013'!H21+'2014'!H21+'2015'!H21+'2016'!H21+'2017'!H21+'2018'!H21+'2019'!H21+'2020 orgin_destination'!H21</f>
        <v>90</v>
      </c>
      <c r="I25" s="286">
        <f>'2011'!I21+'2012'!I21+'2013'!I21+'2014'!I21+'2015'!I21+'2016'!I21+'2017'!I21+'2018'!I21+'2019'!I21+'2020 orgin_destination'!I21</f>
        <v>130</v>
      </c>
      <c r="J25" s="486">
        <f>'2011'!J21+'2012'!J21+'2013'!J21+'2014'!J21+'2015'!J21+'2016'!J21+'2017'!J21+'2018'!J21+'2019'!J21+'2020 orgin_destination'!J21</f>
        <v>-70</v>
      </c>
      <c r="K25" s="480">
        <f>'2011'!K21+'2012'!K21+'2013'!K21+'2014'!K21+'2015'!K21+'2016'!K21+'2017'!K21+'2018'!K21+'2019'!K21+'2020 orgin_destination'!K21</f>
        <v>2930</v>
      </c>
      <c r="L25" s="286">
        <f>'2011'!L21+'2012'!L21+'2013'!L21+'2014'!L21+'2015'!L21+'2016'!L21+'2017'!L21+'2018'!L21+'2019'!L21+'2020 orgin_destination'!L21</f>
        <v>2880</v>
      </c>
      <c r="M25" s="286">
        <f>'2011'!M21+'2012'!M21+'2013'!M21+'2014'!M21+'2015'!M21+'2016'!M21+'2017'!M21+'2018'!M21+'2019'!M21+'2020 orgin_destination'!M21</f>
        <v>-830</v>
      </c>
    </row>
    <row r="26" spans="1:13" x14ac:dyDescent="0.35">
      <c r="A26" s="353" t="s">
        <v>30</v>
      </c>
      <c r="B26" s="485">
        <f>'2011'!B22+'2012'!B22+'2013'!B22+'2014'!B22+'2015'!B22+'2016'!B22+'2017'!B22+'2018'!B22+'2019'!B22+'2020 orgin_destination'!B22</f>
        <v>1120</v>
      </c>
      <c r="C26" s="286">
        <f>'2011'!C22+'2012'!C22+'2013'!C22+'2014'!C22+'2015'!C22+'2016'!C22+'2017'!C22+'2018'!C22+'2019'!C22+'2020 orgin_destination'!C22</f>
        <v>2700</v>
      </c>
      <c r="D26" s="486">
        <f>'2011'!D22+'2012'!D22+'2013'!D22+'2014'!D22+'2015'!D22+'2016'!D22+'2017'!D22+'2018'!D22+'2019'!D22+'2020 orgin_destination'!D22</f>
        <v>-2440</v>
      </c>
      <c r="E26" s="485">
        <f>'2011'!E22+'2012'!E22+'2013'!E22+'2014'!E22+'2015'!E22+'2016'!E22+'2017'!E22+'2018'!E22+'2019'!E22+'2020 orgin_destination'!E22</f>
        <v>5670</v>
      </c>
      <c r="F26" s="286">
        <f>'2011'!F22+'2012'!F22+'2013'!F22+'2014'!F22+'2015'!F22+'2016'!F22+'2017'!F22+'2018'!F22+'2019'!F22+'2020 orgin_destination'!F22</f>
        <v>8320</v>
      </c>
      <c r="G26" s="486">
        <f>'2011'!G22+'2012'!G22+'2013'!G22+'2014'!G22+'2015'!G22+'2016'!G22+'2017'!G22+'2018'!G22+'2019'!G22+'2020 orgin_destination'!G22</f>
        <v>-5230</v>
      </c>
      <c r="H26" s="485">
        <f>'2011'!H22+'2012'!H22+'2013'!H22+'2014'!H22+'2015'!H22+'2016'!H22+'2017'!H22+'2018'!H22+'2019'!H22+'2020 orgin_destination'!H22</f>
        <v>680</v>
      </c>
      <c r="I26" s="286">
        <f>'2011'!I22+'2012'!I22+'2013'!I22+'2014'!I22+'2015'!I22+'2016'!I22+'2017'!I22+'2018'!I22+'2019'!I22+'2020 orgin_destination'!I22</f>
        <v>1360</v>
      </c>
      <c r="J26" s="486">
        <f>'2011'!J22+'2012'!J22+'2013'!J22+'2014'!J22+'2015'!J22+'2016'!J22+'2017'!J22+'2018'!J22+'2019'!J22+'2020 orgin_destination'!J22</f>
        <v>-1070</v>
      </c>
      <c r="K26" s="480">
        <f>'2011'!K22+'2012'!K22+'2013'!K22+'2014'!K22+'2015'!K22+'2016'!K22+'2017'!K22+'2018'!K22+'2019'!K22+'2020 orgin_destination'!K22</f>
        <v>7480</v>
      </c>
      <c r="L26" s="286">
        <f>'2011'!L22+'2012'!L22+'2013'!L22+'2014'!L22+'2015'!L22+'2016'!L22+'2017'!L22+'2018'!L22+'2019'!L22+'2020 orgin_destination'!L22</f>
        <v>12370</v>
      </c>
      <c r="M26" s="286">
        <f>'2011'!M22+'2012'!M22+'2013'!M22+'2014'!M22+'2015'!M22+'2016'!M22+'2017'!M22+'2018'!M22+'2019'!M22+'2020 orgin_destination'!M22</f>
        <v>-8730</v>
      </c>
    </row>
    <row r="27" spans="1:13" x14ac:dyDescent="0.35">
      <c r="A27" s="353" t="s">
        <v>31</v>
      </c>
      <c r="B27" s="485">
        <f>'2011'!B23+'2012'!B23+'2013'!B23+'2014'!B23+'2015'!B23+'2016'!B23+'2017'!B23+'2018'!B23+'2019'!B23+'2020 orgin_destination'!B23</f>
        <v>70</v>
      </c>
      <c r="C27" s="286">
        <f>'2011'!C23+'2012'!C23+'2013'!C23+'2014'!C23+'2015'!C23+'2016'!C23+'2017'!C23+'2018'!C23+'2019'!C23+'2020 orgin_destination'!C23</f>
        <v>240</v>
      </c>
      <c r="D27" s="486">
        <f>'2011'!D23+'2012'!D23+'2013'!D23+'2014'!D23+'2015'!D23+'2016'!D23+'2017'!D23+'2018'!D23+'2019'!D23+'2020 orgin_destination'!D23</f>
        <v>-200</v>
      </c>
      <c r="E27" s="485">
        <f>'2011'!E23+'2012'!E23+'2013'!E23+'2014'!E23+'2015'!E23+'2016'!E23+'2017'!E23+'2018'!E23+'2019'!E23+'2020 orgin_destination'!E23</f>
        <v>1000</v>
      </c>
      <c r="F27" s="286">
        <f>'2011'!F23+'2012'!F23+'2013'!F23+'2014'!F23+'2015'!F23+'2016'!F23+'2017'!F23+'2018'!F23+'2019'!F23+'2020 orgin_destination'!F23</f>
        <v>1070</v>
      </c>
      <c r="G27" s="486">
        <f>'2011'!G23+'2012'!G23+'2013'!G23+'2014'!G23+'2015'!G23+'2016'!G23+'2017'!G23+'2018'!G23+'2019'!G23+'2020 orgin_destination'!G23</f>
        <v>-390</v>
      </c>
      <c r="H27" s="485">
        <f>'2011'!H23+'2012'!H23+'2013'!H23+'2014'!H23+'2015'!H23+'2016'!H23+'2017'!H23+'2018'!H23+'2019'!H23+'2020 orgin_destination'!H23</f>
        <v>40</v>
      </c>
      <c r="I27" s="286">
        <f>'2011'!I23+'2012'!I23+'2013'!I23+'2014'!I23+'2015'!I23+'2016'!I23+'2017'!I23+'2018'!I23+'2019'!I23+'2020 orgin_destination'!I23</f>
        <v>150</v>
      </c>
      <c r="J27" s="486">
        <f>'2011'!J23+'2012'!J23+'2013'!J23+'2014'!J23+'2015'!J23+'2016'!J23+'2017'!J23+'2018'!J23+'2019'!J23+'2020 orgin_destination'!J23</f>
        <v>-160</v>
      </c>
      <c r="K27" s="480">
        <f>'2011'!K23+'2012'!K23+'2013'!K23+'2014'!K23+'2015'!K23+'2016'!K23+'2017'!K23+'2018'!K23+'2019'!K23+'2020 orgin_destination'!K23</f>
        <v>1130</v>
      </c>
      <c r="L27" s="286">
        <f>'2011'!L23+'2012'!L23+'2013'!L23+'2014'!L23+'2015'!L23+'2016'!L23+'2017'!L23+'2018'!L23+'2019'!L23+'2020 orgin_destination'!L23</f>
        <v>1460</v>
      </c>
      <c r="M27" s="286">
        <f>'2011'!M23+'2012'!M23+'2013'!M23+'2014'!M23+'2015'!M23+'2016'!M23+'2017'!M23+'2018'!M23+'2019'!M23+'2020 orgin_destination'!M23</f>
        <v>-730</v>
      </c>
    </row>
    <row r="28" spans="1:13" x14ac:dyDescent="0.35">
      <c r="A28" s="353" t="s">
        <v>32</v>
      </c>
      <c r="B28" s="485">
        <f>'2011'!B24+'2012'!B24+'2013'!B24+'2014'!B24+'2015'!B24+'2016'!B24+'2017'!B24+'2018'!B24+'2019'!B24+'2020 orgin_destination'!B24</f>
        <v>530</v>
      </c>
      <c r="C28" s="286">
        <f>'2011'!C24+'2012'!C24+'2013'!C24+'2014'!C24+'2015'!C24+'2016'!C24+'2017'!C24+'2018'!C24+'2019'!C24+'2020 orgin_destination'!C24</f>
        <v>640</v>
      </c>
      <c r="D28" s="486">
        <f>'2011'!D24+'2012'!D24+'2013'!D24+'2014'!D24+'2015'!D24+'2016'!D24+'2017'!D24+'2018'!D24+'2019'!D24+'2020 orgin_destination'!D24</f>
        <v>-310</v>
      </c>
      <c r="E28" s="485">
        <f>'2011'!E24+'2012'!E24+'2013'!E24+'2014'!E24+'2015'!E24+'2016'!E24+'2017'!E24+'2018'!E24+'2019'!E24+'2020 orgin_destination'!E24</f>
        <v>2700</v>
      </c>
      <c r="F28" s="286">
        <f>'2011'!F24+'2012'!F24+'2013'!F24+'2014'!F24+'2015'!F24+'2016'!F24+'2017'!F24+'2018'!F24+'2019'!F24+'2020 orgin_destination'!F24</f>
        <v>2590</v>
      </c>
      <c r="G28" s="486">
        <f>'2011'!G24+'2012'!G24+'2013'!G24+'2014'!G24+'2015'!G24+'2016'!G24+'2017'!G24+'2018'!G24+'2019'!G24+'2020 orgin_destination'!G24</f>
        <v>-700</v>
      </c>
      <c r="H28" s="485">
        <f>'2011'!H24+'2012'!H24+'2013'!H24+'2014'!H24+'2015'!H24+'2016'!H24+'2017'!H24+'2018'!H24+'2019'!H24+'2020 orgin_destination'!H24</f>
        <v>160</v>
      </c>
      <c r="I28" s="286">
        <f>'2011'!I24+'2012'!I24+'2013'!I24+'2014'!I24+'2015'!I24+'2016'!I24+'2017'!I24+'2018'!I24+'2019'!I24+'2020 orgin_destination'!I24</f>
        <v>260</v>
      </c>
      <c r="J28" s="486">
        <f>'2011'!J24+'2012'!J24+'2013'!J24+'2014'!J24+'2015'!J24+'2016'!J24+'2017'!J24+'2018'!J24+'2019'!J24+'2020 orgin_destination'!J24</f>
        <v>-170</v>
      </c>
      <c r="K28" s="480">
        <f>'2011'!K24+'2012'!K24+'2013'!K24+'2014'!K24+'2015'!K24+'2016'!K24+'2017'!K24+'2018'!K24+'2019'!K24+'2020 orgin_destination'!K24</f>
        <v>3390</v>
      </c>
      <c r="L28" s="286">
        <f>'2011'!L24+'2012'!L24+'2013'!L24+'2014'!L24+'2015'!L24+'2016'!L24+'2017'!L24+'2018'!L24+'2019'!L24+'2020 orgin_destination'!L24</f>
        <v>3490</v>
      </c>
      <c r="M28" s="286">
        <f>'2011'!M24+'2012'!M24+'2013'!M24+'2014'!M24+'2015'!M24+'2016'!M24+'2017'!M24+'2018'!M24+'2019'!M24+'2020 orgin_destination'!M24</f>
        <v>-1180</v>
      </c>
    </row>
    <row r="29" spans="1:13" x14ac:dyDescent="0.35">
      <c r="A29" s="353" t="s">
        <v>33</v>
      </c>
      <c r="B29" s="485">
        <f>'2011'!B25+'2012'!B25+'2013'!B25+'2014'!B25+'2015'!B25+'2016'!B25+'2017'!B25+'2018'!B25+'2019'!B25+'2020 orgin_destination'!B25</f>
        <v>210</v>
      </c>
      <c r="C29" s="286">
        <f>'2011'!C25+'2012'!C25+'2013'!C25+'2014'!C25+'2015'!C25+'2016'!C25+'2017'!C25+'2018'!C25+'2019'!C25+'2020 orgin_destination'!C25</f>
        <v>260</v>
      </c>
      <c r="D29" s="486">
        <f>'2011'!D25+'2012'!D25+'2013'!D25+'2014'!D25+'2015'!D25+'2016'!D25+'2017'!D25+'2018'!D25+'2019'!D25+'2020 orgin_destination'!D25</f>
        <v>-100</v>
      </c>
      <c r="E29" s="485">
        <f>'2011'!E25+'2012'!E25+'2013'!E25+'2014'!E25+'2015'!E25+'2016'!E25+'2017'!E25+'2018'!E25+'2019'!E25+'2020 orgin_destination'!E25</f>
        <v>2530</v>
      </c>
      <c r="F29" s="286">
        <f>'2011'!F25+'2012'!F25+'2013'!F25+'2014'!F25+'2015'!F25+'2016'!F25+'2017'!F25+'2018'!F25+'2019'!F25+'2020 orgin_destination'!F25</f>
        <v>2280</v>
      </c>
      <c r="G29" s="486">
        <f>'2011'!G25+'2012'!G25+'2013'!G25+'2014'!G25+'2015'!G25+'2016'!G25+'2017'!G25+'2018'!G25+'2019'!G25+'2020 orgin_destination'!G25</f>
        <v>-400</v>
      </c>
      <c r="H29" s="485">
        <f>'2011'!H25+'2012'!H25+'2013'!H25+'2014'!H25+'2015'!H25+'2016'!H25+'2017'!H25+'2018'!H25+'2019'!H25+'2020 orgin_destination'!H25</f>
        <v>20</v>
      </c>
      <c r="I29" s="286">
        <f>'2011'!I25+'2012'!I25+'2013'!I25+'2014'!I25+'2015'!I25+'2016'!I25+'2017'!I25+'2018'!I25+'2019'!I25+'2020 orgin_destination'!I25</f>
        <v>100</v>
      </c>
      <c r="J29" s="486">
        <f>'2011'!J25+'2012'!J25+'2013'!J25+'2014'!J25+'2015'!J25+'2016'!J25+'2017'!J25+'2018'!J25+'2019'!J25+'2020 orgin_destination'!J25</f>
        <v>-80</v>
      </c>
      <c r="K29" s="480">
        <f>'2011'!K25+'2012'!K25+'2013'!K25+'2014'!K25+'2015'!K25+'2016'!K25+'2017'!K25+'2018'!K25+'2019'!K25+'2020 orgin_destination'!K25</f>
        <v>2780</v>
      </c>
      <c r="L29" s="286">
        <f>'2011'!L25+'2012'!L25+'2013'!L25+'2014'!L25+'2015'!L25+'2016'!L25+'2017'!L25+'2018'!L25+'2019'!L25+'2020 orgin_destination'!L25</f>
        <v>2630</v>
      </c>
      <c r="M29" s="286">
        <f>'2011'!M25+'2012'!M25+'2013'!M25+'2014'!M25+'2015'!M25+'2016'!M25+'2017'!M25+'2018'!M25+'2019'!M25+'2020 orgin_destination'!M25</f>
        <v>-580</v>
      </c>
    </row>
    <row r="30" spans="1:13" x14ac:dyDescent="0.35">
      <c r="A30" s="353" t="s">
        <v>34</v>
      </c>
      <c r="B30" s="485">
        <f>'2011'!B26+'2012'!B26+'2013'!B26+'2014'!B26+'2015'!B26+'2016'!B26+'2017'!B26+'2018'!B26+'2019'!B26+'2020 orgin_destination'!B26</f>
        <v>200</v>
      </c>
      <c r="C30" s="286">
        <f>'2011'!C26+'2012'!C26+'2013'!C26+'2014'!C26+'2015'!C26+'2016'!C26+'2017'!C26+'2018'!C26+'2019'!C26+'2020 orgin_destination'!C26</f>
        <v>490</v>
      </c>
      <c r="D30" s="486">
        <f>'2011'!D26+'2012'!D26+'2013'!D26+'2014'!D26+'2015'!D26+'2016'!D26+'2017'!D26+'2018'!D26+'2019'!D26+'2020 orgin_destination'!D26</f>
        <v>-390</v>
      </c>
      <c r="E30" s="485">
        <f>'2011'!E26+'2012'!E26+'2013'!E26+'2014'!E26+'2015'!E26+'2016'!E26+'2017'!E26+'2018'!E26+'2019'!E26+'2020 orgin_destination'!E26</f>
        <v>1680</v>
      </c>
      <c r="F30" s="286">
        <f>'2011'!F26+'2012'!F26+'2013'!F26+'2014'!F26+'2015'!F26+'2016'!F26+'2017'!F26+'2018'!F26+'2019'!F26+'2020 orgin_destination'!F26</f>
        <v>1920</v>
      </c>
      <c r="G30" s="486">
        <f>'2011'!G26+'2012'!G26+'2013'!G26+'2014'!G26+'2015'!G26+'2016'!G26+'2017'!G26+'2018'!G26+'2019'!G26+'2020 orgin_destination'!G26</f>
        <v>-910</v>
      </c>
      <c r="H30" s="485">
        <f>'2011'!H26+'2012'!H26+'2013'!H26+'2014'!H26+'2015'!H26+'2016'!H26+'2017'!H26+'2018'!H26+'2019'!H26+'2020 orgin_destination'!H26</f>
        <v>100</v>
      </c>
      <c r="I30" s="286">
        <f>'2011'!I26+'2012'!I26+'2013'!I26+'2014'!I26+'2015'!I26+'2016'!I26+'2017'!I26+'2018'!I26+'2019'!I26+'2020 orgin_destination'!I26</f>
        <v>350</v>
      </c>
      <c r="J30" s="486">
        <f>'2011'!J26+'2012'!J26+'2013'!J26+'2014'!J26+'2015'!J26+'2016'!J26+'2017'!J26+'2018'!J26+'2019'!J26+'2020 orgin_destination'!J26</f>
        <v>-330</v>
      </c>
      <c r="K30" s="480">
        <f>'2011'!K26+'2012'!K26+'2013'!K26+'2014'!K26+'2015'!K26+'2016'!K26+'2017'!K26+'2018'!K26+'2019'!K26+'2020 orgin_destination'!K26</f>
        <v>1980</v>
      </c>
      <c r="L30" s="286">
        <f>'2011'!L26+'2012'!L26+'2013'!L26+'2014'!L26+'2015'!L26+'2016'!L26+'2017'!L26+'2018'!L26+'2019'!L26+'2020 orgin_destination'!L26</f>
        <v>2770</v>
      </c>
      <c r="M30" s="286">
        <f>'2011'!M26+'2012'!M26+'2013'!M26+'2014'!M26+'2015'!M26+'2016'!M26+'2017'!M26+'2018'!M26+'2019'!M26+'2020 orgin_destination'!M26</f>
        <v>-1660</v>
      </c>
    </row>
    <row r="31" spans="1:13" x14ac:dyDescent="0.35">
      <c r="A31" s="353" t="s">
        <v>35</v>
      </c>
      <c r="B31" s="485">
        <f>'2011'!B27+'2012'!B27+'2013'!B27+'2014'!B27+'2015'!B27+'2016'!B27+'2017'!B27+'2018'!B27+'2019'!B27+'2020 orgin_destination'!B27</f>
        <v>340</v>
      </c>
      <c r="C31" s="286">
        <f>'2011'!C27+'2012'!C27+'2013'!C27+'2014'!C27+'2015'!C27+'2016'!C27+'2017'!C27+'2018'!C27+'2019'!C27+'2020 orgin_destination'!C27</f>
        <v>610</v>
      </c>
      <c r="D31" s="486">
        <f>'2011'!D27+'2012'!D27+'2013'!D27+'2014'!D27+'2015'!D27+'2016'!D27+'2017'!D27+'2018'!D27+'2019'!D27+'2020 orgin_destination'!D27</f>
        <v>-390</v>
      </c>
      <c r="E31" s="485">
        <f>'2011'!E27+'2012'!E27+'2013'!E27+'2014'!E27+'2015'!E27+'2016'!E27+'2017'!E27+'2018'!E27+'2019'!E27+'2020 orgin_destination'!E27</f>
        <v>2440</v>
      </c>
      <c r="F31" s="286">
        <f>'2011'!F27+'2012'!F27+'2013'!F27+'2014'!F27+'2015'!F27+'2016'!F27+'2017'!F27+'2018'!F27+'2019'!F27+'2020 orgin_destination'!F27</f>
        <v>2720</v>
      </c>
      <c r="G31" s="486">
        <f>'2011'!G27+'2012'!G27+'2013'!G27+'2014'!G27+'2015'!G27+'2016'!G27+'2017'!G27+'2018'!G27+'2019'!G27+'2020 orgin_destination'!G27</f>
        <v>-800</v>
      </c>
      <c r="H31" s="485">
        <f>'2011'!H27+'2012'!H27+'2013'!H27+'2014'!H27+'2015'!H27+'2016'!H27+'2017'!H27+'2018'!H27+'2019'!H27+'2020 orgin_destination'!H27</f>
        <v>180</v>
      </c>
      <c r="I31" s="286">
        <f>'2011'!I27+'2012'!I27+'2013'!I27+'2014'!I27+'2015'!I27+'2016'!I27+'2017'!I27+'2018'!I27+'2019'!I27+'2020 orgin_destination'!I27</f>
        <v>290</v>
      </c>
      <c r="J31" s="486">
        <f>'2011'!J27+'2012'!J27+'2013'!J27+'2014'!J27+'2015'!J27+'2016'!J27+'2017'!J27+'2018'!J27+'2019'!J27+'2020 orgin_destination'!J27</f>
        <v>-170</v>
      </c>
      <c r="K31" s="480">
        <f>'2011'!K27+'2012'!K27+'2013'!K27+'2014'!K27+'2015'!K27+'2016'!K27+'2017'!K27+'2018'!K27+'2019'!K27+'2020 orgin_destination'!K27</f>
        <v>2970</v>
      </c>
      <c r="L31" s="286">
        <f>'2011'!L27+'2012'!L27+'2013'!L27+'2014'!L27+'2015'!L27+'2016'!L27+'2017'!L27+'2018'!L27+'2019'!L27+'2020 orgin_destination'!L27</f>
        <v>3600</v>
      </c>
      <c r="M31" s="286">
        <f>'2011'!M27+'2012'!M27+'2013'!M27+'2014'!M27+'2015'!M27+'2016'!M27+'2017'!M27+'2018'!M27+'2019'!M27+'2020 orgin_destination'!M27</f>
        <v>-1380</v>
      </c>
    </row>
    <row r="32" spans="1:13" x14ac:dyDescent="0.35">
      <c r="A32" s="353" t="s">
        <v>37</v>
      </c>
      <c r="B32" s="485">
        <f>'2011'!B28+'2012'!B28+'2013'!B28+'2014'!B28+'2015'!B28+'2016'!B28+'2017'!B28+'2018'!B28+'2019'!B28+'2020 orgin_destination'!B28</f>
        <v>2200</v>
      </c>
      <c r="C32" s="286">
        <f>'2011'!C28+'2012'!C28+'2013'!C28+'2014'!C28+'2015'!C28+'2016'!C28+'2017'!C28+'2018'!C28+'2019'!C28+'2020 orgin_destination'!C28</f>
        <v>1330</v>
      </c>
      <c r="D32" s="486">
        <f>'2011'!D28+'2012'!D28+'2013'!D28+'2014'!D28+'2015'!D28+'2016'!D28+'2017'!D28+'2018'!D28+'2019'!D28+'2020 orgin_destination'!D28</f>
        <v>680</v>
      </c>
      <c r="E32" s="485">
        <f>'2011'!E28+'2012'!E28+'2013'!E28+'2014'!E28+'2015'!E28+'2016'!E28+'2017'!E28+'2018'!E28+'2019'!E28+'2020 orgin_destination'!E28</f>
        <v>14650</v>
      </c>
      <c r="F32" s="286">
        <f>'2011'!F28+'2012'!F28+'2013'!F28+'2014'!F28+'2015'!F28+'2016'!F28+'2017'!F28+'2018'!F28+'2019'!F28+'2020 orgin_destination'!F28</f>
        <v>11920</v>
      </c>
      <c r="G32" s="486">
        <f>'2011'!G28+'2012'!G28+'2013'!G28+'2014'!G28+'2015'!G28+'2016'!G28+'2017'!G28+'2018'!G28+'2019'!G28+'2020 orgin_destination'!G28</f>
        <v>710</v>
      </c>
      <c r="H32" s="485">
        <f>'2011'!H28+'2012'!H28+'2013'!H28+'2014'!H28+'2015'!H28+'2016'!H28+'2017'!H28+'2018'!H28+'2019'!H28+'2020 orgin_destination'!H28</f>
        <v>210</v>
      </c>
      <c r="I32" s="286">
        <f>'2011'!I28+'2012'!I28+'2013'!I28+'2014'!I28+'2015'!I28+'2016'!I28+'2017'!I28+'2018'!I28+'2019'!I28+'2020 orgin_destination'!I28</f>
        <v>220</v>
      </c>
      <c r="J32" s="486">
        <f>'2011'!J28+'2012'!J28+'2013'!J28+'2014'!J28+'2015'!J28+'2016'!J28+'2017'!J28+'2018'!J28+'2019'!J28+'2020 orgin_destination'!J28</f>
        <v>-20</v>
      </c>
      <c r="K32" s="480">
        <f>'2011'!K28+'2012'!K28+'2013'!K28+'2014'!K28+'2015'!K28+'2016'!K28+'2017'!K28+'2018'!K28+'2019'!K28+'2020 orgin_destination'!K28</f>
        <v>17040</v>
      </c>
      <c r="L32" s="286">
        <f>'2011'!L28+'2012'!L28+'2013'!L28+'2014'!L28+'2015'!L28+'2016'!L28+'2017'!L28+'2018'!L28+'2019'!L28+'2020 orgin_destination'!L28</f>
        <v>13470</v>
      </c>
      <c r="M32" s="286">
        <f>'2011'!M28+'2012'!M28+'2013'!M28+'2014'!M28+'2015'!M28+'2016'!M28+'2017'!M28+'2018'!M28+'2019'!M28+'2020 orgin_destination'!M28</f>
        <v>1380</v>
      </c>
    </row>
    <row r="33" spans="1:13" x14ac:dyDescent="0.35">
      <c r="A33" s="353" t="s">
        <v>38</v>
      </c>
      <c r="B33" s="485">
        <f>'2011'!B29+'2012'!B29+'2013'!B29+'2014'!B29+'2015'!B29+'2016'!B29+'2017'!B29+'2018'!B29+'2019'!B29+'2020 orgin_destination'!B29</f>
        <v>1640</v>
      </c>
      <c r="C33" s="286">
        <f>'2011'!C29+'2012'!C29+'2013'!C29+'2014'!C29+'2015'!C29+'2016'!C29+'2017'!C29+'2018'!C29+'2019'!C29+'2020 orgin_destination'!C29</f>
        <v>2320</v>
      </c>
      <c r="D33" s="486">
        <f>'2011'!D29+'2012'!D29+'2013'!D29+'2014'!D29+'2015'!D29+'2016'!D29+'2017'!D29+'2018'!D29+'2019'!D29+'2020 orgin_destination'!D29</f>
        <v>-1280</v>
      </c>
      <c r="E33" s="485">
        <f>'2011'!E29+'2012'!E29+'2013'!E29+'2014'!E29+'2015'!E29+'2016'!E29+'2017'!E29+'2018'!E29+'2019'!E29+'2020 orgin_destination'!E29</f>
        <v>7750</v>
      </c>
      <c r="F33" s="286">
        <f>'2011'!F29+'2012'!F29+'2013'!F29+'2014'!F29+'2015'!F29+'2016'!F29+'2017'!F29+'2018'!F29+'2019'!F29+'2020 orgin_destination'!F29</f>
        <v>8580</v>
      </c>
      <c r="G33" s="486">
        <f>'2011'!G29+'2012'!G29+'2013'!G29+'2014'!G29+'2015'!G29+'2016'!G29+'2017'!G29+'2018'!G29+'2019'!G29+'2020 orgin_destination'!G29</f>
        <v>-3540</v>
      </c>
      <c r="H33" s="485">
        <f>'2011'!H29+'2012'!H29+'2013'!H29+'2014'!H29+'2015'!H29+'2016'!H29+'2017'!H29+'2018'!H29+'2019'!H29+'2020 orgin_destination'!H29</f>
        <v>390</v>
      </c>
      <c r="I33" s="286">
        <f>'2011'!I29+'2012'!I29+'2013'!I29+'2014'!I29+'2015'!I29+'2016'!I29+'2017'!I29+'2018'!I29+'2019'!I29+'2020 orgin_destination'!I29</f>
        <v>540</v>
      </c>
      <c r="J33" s="486">
        <f>'2011'!J29+'2012'!J29+'2013'!J29+'2014'!J29+'2015'!J29+'2016'!J29+'2017'!J29+'2018'!J29+'2019'!J29+'2020 orgin_destination'!J29</f>
        <v>-350</v>
      </c>
      <c r="K33" s="480">
        <f>'2011'!K29+'2012'!K29+'2013'!K29+'2014'!K29+'2015'!K29+'2016'!K29+'2017'!K29+'2018'!K29+'2019'!K29+'2020 orgin_destination'!K29</f>
        <v>9790</v>
      </c>
      <c r="L33" s="286">
        <f>'2011'!L29+'2012'!L29+'2013'!L29+'2014'!L29+'2015'!L29+'2016'!L29+'2017'!L29+'2018'!L29+'2019'!L29+'2020 orgin_destination'!L29</f>
        <v>11470</v>
      </c>
      <c r="M33" s="286">
        <f>'2011'!M29+'2012'!M29+'2013'!M29+'2014'!M29+'2015'!M29+'2016'!M29+'2017'!M29+'2018'!M29+'2019'!M29+'2020 orgin_destination'!M29</f>
        <v>-5150</v>
      </c>
    </row>
    <row r="34" spans="1:13" x14ac:dyDescent="0.35">
      <c r="A34" s="353" t="s">
        <v>39</v>
      </c>
      <c r="B34" s="485">
        <f>'2011'!B30+'2012'!B30+'2013'!B30+'2014'!B30+'2015'!B30+'2016'!B30+'2017'!B30+'2018'!B30+'2019'!B30+'2020 orgin_destination'!B30</f>
        <v>7390</v>
      </c>
      <c r="C34" s="286">
        <f>'2011'!C30+'2012'!C30+'2013'!C30+'2014'!C30+'2015'!C30+'2016'!C30+'2017'!C30+'2018'!C30+'2019'!C30+'2020 orgin_destination'!C30</f>
        <v>8300</v>
      </c>
      <c r="D34" s="486">
        <f>'2011'!D30+'2012'!D30+'2013'!D30+'2014'!D30+'2015'!D30+'2016'!D30+'2017'!D30+'2018'!D30+'2019'!D30+'2020 orgin_destination'!D30</f>
        <v>-3210</v>
      </c>
      <c r="E34" s="485">
        <f>'2011'!E30+'2012'!E30+'2013'!E30+'2014'!E30+'2015'!E30+'2016'!E30+'2017'!E30+'2018'!E30+'2019'!E30+'2020 orgin_destination'!E30</f>
        <v>23470</v>
      </c>
      <c r="F34" s="286">
        <f>'2011'!F30+'2012'!F30+'2013'!F30+'2014'!F30+'2015'!F30+'2016'!F30+'2017'!F30+'2018'!F30+'2019'!F30+'2020 orgin_destination'!F30</f>
        <v>24840</v>
      </c>
      <c r="G34" s="486">
        <f>'2011'!G30+'2012'!G30+'2013'!G30+'2014'!G30+'2015'!G30+'2016'!G30+'2017'!G30+'2018'!G30+'2019'!G30+'2020 orgin_destination'!G30</f>
        <v>-8920</v>
      </c>
      <c r="H34" s="485">
        <f>'2011'!H30+'2012'!H30+'2013'!H30+'2014'!H30+'2015'!H30+'2016'!H30+'2017'!H30+'2018'!H30+'2019'!H30+'2020 orgin_destination'!H30</f>
        <v>1200</v>
      </c>
      <c r="I34" s="286">
        <f>'2011'!I30+'2012'!I30+'2013'!I30+'2014'!I30+'2015'!I30+'2016'!I30+'2017'!I30+'2018'!I30+'2019'!I30+'2020 orgin_destination'!I30</f>
        <v>1210</v>
      </c>
      <c r="J34" s="486">
        <f>'2011'!J30+'2012'!J30+'2013'!J30+'2014'!J30+'2015'!J30+'2016'!J30+'2017'!J30+'2018'!J30+'2019'!J30+'2020 orgin_destination'!J30</f>
        <v>-440</v>
      </c>
      <c r="K34" s="480">
        <f>'2011'!K30+'2012'!K30+'2013'!K30+'2014'!K30+'2015'!K30+'2016'!K30+'2017'!K30+'2018'!K30+'2019'!K30+'2020 orgin_destination'!K30</f>
        <v>32040</v>
      </c>
      <c r="L34" s="286">
        <f>'2011'!L30+'2012'!L30+'2013'!L30+'2014'!L30+'2015'!L30+'2016'!L30+'2017'!L30+'2018'!L30+'2019'!L30+'2020 orgin_destination'!L30</f>
        <v>34320</v>
      </c>
      <c r="M34" s="286">
        <f>'2011'!M30+'2012'!M30+'2013'!M30+'2014'!M30+'2015'!M30+'2016'!M30+'2017'!M30+'2018'!M30+'2019'!M30+'2020 orgin_destination'!M30</f>
        <v>-12610</v>
      </c>
    </row>
    <row r="35" spans="1:13" x14ac:dyDescent="0.35">
      <c r="A35" s="353" t="s">
        <v>40</v>
      </c>
      <c r="B35" s="485">
        <f>'2011'!B31+'2012'!B31+'2013'!B31+'2014'!B31+'2015'!B31+'2016'!B31+'2017'!B31+'2018'!B31+'2019'!B31+'2020 orgin_destination'!B31</f>
        <v>5120</v>
      </c>
      <c r="C35" s="286">
        <f>'2011'!C31+'2012'!C31+'2013'!C31+'2014'!C31+'2015'!C31+'2016'!C31+'2017'!C31+'2018'!C31+'2019'!C31+'2020 orgin_destination'!C31</f>
        <v>8490</v>
      </c>
      <c r="D35" s="486">
        <f>'2011'!D31+'2012'!D31+'2013'!D31+'2014'!D31+'2015'!D31+'2016'!D31+'2017'!D31+'2018'!D31+'2019'!D31+'2020 orgin_destination'!D31</f>
        <v>-5620</v>
      </c>
      <c r="E35" s="485">
        <f>'2011'!E31+'2012'!E31+'2013'!E31+'2014'!E31+'2015'!E31+'2016'!E31+'2017'!E31+'2018'!E31+'2019'!E31+'2020 orgin_destination'!E31</f>
        <v>21250</v>
      </c>
      <c r="F35" s="286">
        <f>'2011'!F31+'2012'!F31+'2013'!F31+'2014'!F31+'2015'!F31+'2016'!F31+'2017'!F31+'2018'!F31+'2019'!F31+'2020 orgin_destination'!F31</f>
        <v>23800</v>
      </c>
      <c r="G35" s="486">
        <f>'2011'!G31+'2012'!G31+'2013'!G31+'2014'!G31+'2015'!G31+'2016'!G31+'2017'!G31+'2018'!G31+'2019'!G31+'2020 orgin_destination'!G31</f>
        <v>-9060</v>
      </c>
      <c r="H35" s="485">
        <f>'2011'!H31+'2012'!H31+'2013'!H31+'2014'!H31+'2015'!H31+'2016'!H31+'2017'!H31+'2018'!H31+'2019'!H31+'2020 orgin_destination'!H31</f>
        <v>2290</v>
      </c>
      <c r="I35" s="286">
        <f>'2011'!I31+'2012'!I31+'2013'!I31+'2014'!I31+'2015'!I31+'2016'!I31+'2017'!I31+'2018'!I31+'2019'!I31+'2020 orgin_destination'!I31</f>
        <v>2230</v>
      </c>
      <c r="J35" s="486">
        <f>'2011'!J31+'2012'!J31+'2013'!J31+'2014'!J31+'2015'!J31+'2016'!J31+'2017'!J31+'2018'!J31+'2019'!J31+'2020 orgin_destination'!J31</f>
        <v>-630</v>
      </c>
      <c r="K35" s="480">
        <f>'2011'!K31+'2012'!K31+'2013'!K31+'2014'!K31+'2015'!K31+'2016'!K31+'2017'!K31+'2018'!K31+'2019'!K31+'2020 orgin_destination'!K31</f>
        <v>28650</v>
      </c>
      <c r="L35" s="286">
        <f>'2011'!L31+'2012'!L31+'2013'!L31+'2014'!L31+'2015'!L31+'2016'!L31+'2017'!L31+'2018'!L31+'2019'!L31+'2020 orgin_destination'!L31</f>
        <v>34530</v>
      </c>
      <c r="M35" s="286">
        <f>'2011'!M31+'2012'!M31+'2013'!M31+'2014'!M31+'2015'!M31+'2016'!M31+'2017'!M31+'2018'!M31+'2019'!M31+'2020 orgin_destination'!M31</f>
        <v>-15310</v>
      </c>
    </row>
    <row r="36" spans="1:13" x14ac:dyDescent="0.35">
      <c r="A36" s="353" t="s">
        <v>41</v>
      </c>
      <c r="B36" s="485">
        <f>'2011'!B32+'2012'!B32+'2013'!B32+'2014'!B32+'2015'!B32+'2016'!B32+'2017'!B32+'2018'!B32+'2019'!B32+'2020 orgin_destination'!B32</f>
        <v>2870</v>
      </c>
      <c r="C36" s="286">
        <f>'2011'!C32+'2012'!C32+'2013'!C32+'2014'!C32+'2015'!C32+'2016'!C32+'2017'!C32+'2018'!C32+'2019'!C32+'2020 orgin_destination'!C32</f>
        <v>4040</v>
      </c>
      <c r="D36" s="486">
        <f>'2011'!D32+'2012'!D32+'2013'!D32+'2014'!D32+'2015'!D32+'2016'!D32+'2017'!D32+'2018'!D32+'2019'!D32+'2020 orgin_destination'!D32</f>
        <v>-2550</v>
      </c>
      <c r="E36" s="485">
        <f>'2011'!E32+'2012'!E32+'2013'!E32+'2014'!E32+'2015'!E32+'2016'!E32+'2017'!E32+'2018'!E32+'2019'!E32+'2020 orgin_destination'!E32</f>
        <v>10420</v>
      </c>
      <c r="F36" s="286">
        <f>'2011'!F32+'2012'!F32+'2013'!F32+'2014'!F32+'2015'!F32+'2016'!F32+'2017'!F32+'2018'!F32+'2019'!F32+'2020 orgin_destination'!F32</f>
        <v>11620</v>
      </c>
      <c r="G36" s="486">
        <f>'2011'!G32+'2012'!G32+'2013'!G32+'2014'!G32+'2015'!G32+'2016'!G32+'2017'!G32+'2018'!G32+'2019'!G32+'2020 orgin_destination'!G32</f>
        <v>-5430</v>
      </c>
      <c r="H36" s="485">
        <f>'2011'!H32+'2012'!H32+'2013'!H32+'2014'!H32+'2015'!H32+'2016'!H32+'2017'!H32+'2018'!H32+'2019'!H32+'2020 orgin_destination'!H32</f>
        <v>840</v>
      </c>
      <c r="I36" s="286">
        <f>'2011'!I32+'2012'!I32+'2013'!I32+'2014'!I32+'2015'!I32+'2016'!I32+'2017'!I32+'2018'!I32+'2019'!I32+'2020 orgin_destination'!I32</f>
        <v>1100</v>
      </c>
      <c r="J36" s="486">
        <f>'2011'!J32+'2012'!J32+'2013'!J32+'2014'!J32+'2015'!J32+'2016'!J32+'2017'!J32+'2018'!J32+'2019'!J32+'2020 orgin_destination'!J32</f>
        <v>-500</v>
      </c>
      <c r="K36" s="480">
        <f>'2011'!K32+'2012'!K32+'2013'!K32+'2014'!K32+'2015'!K32+'2016'!K32+'2017'!K32+'2018'!K32+'2019'!K32+'2020 orgin_destination'!K32</f>
        <v>14120</v>
      </c>
      <c r="L36" s="286">
        <f>'2011'!L32+'2012'!L32+'2013'!L32+'2014'!L32+'2015'!L32+'2016'!L32+'2017'!L32+'2018'!L32+'2019'!L32+'2020 orgin_destination'!L32</f>
        <v>16770</v>
      </c>
      <c r="M36" s="286">
        <f>'2011'!M32+'2012'!M32+'2013'!M32+'2014'!M32+'2015'!M32+'2016'!M32+'2017'!M32+'2018'!M32+'2019'!M32+'2020 orgin_destination'!M32</f>
        <v>-8500</v>
      </c>
    </row>
    <row r="37" spans="1:13" x14ac:dyDescent="0.35">
      <c r="A37" s="353" t="s">
        <v>42</v>
      </c>
      <c r="B37" s="485">
        <f>'2011'!B33+'2012'!B33+'2013'!B33+'2014'!B33+'2015'!B33+'2016'!B33+'2017'!B33+'2018'!B33+'2019'!B33+'2020 orgin_destination'!B33</f>
        <v>1290</v>
      </c>
      <c r="C37" s="286">
        <f>'2011'!C33+'2012'!C33+'2013'!C33+'2014'!C33+'2015'!C33+'2016'!C33+'2017'!C33+'2018'!C33+'2019'!C33+'2020 orgin_destination'!C33</f>
        <v>1290</v>
      </c>
      <c r="D37" s="486">
        <f>'2011'!D33+'2012'!D33+'2013'!D33+'2014'!D33+'2015'!D33+'2016'!D33+'2017'!D33+'2018'!D33+'2019'!D33+'2020 orgin_destination'!D33</f>
        <v>-380</v>
      </c>
      <c r="E37" s="485">
        <f>'2011'!E33+'2012'!E33+'2013'!E33+'2014'!E33+'2015'!E33+'2016'!E33+'2017'!E33+'2018'!E33+'2019'!E33+'2020 orgin_destination'!E33</f>
        <v>6680</v>
      </c>
      <c r="F37" s="286">
        <f>'2011'!F33+'2012'!F33+'2013'!F33+'2014'!F33+'2015'!F33+'2016'!F33+'2017'!F33+'2018'!F33+'2019'!F33+'2020 orgin_destination'!F33</f>
        <v>4820</v>
      </c>
      <c r="G37" s="486">
        <f>'2011'!G33+'2012'!G33+'2013'!G33+'2014'!G33+'2015'!G33+'2016'!G33+'2017'!G33+'2018'!G33+'2019'!G33+'2020 orgin_destination'!G33</f>
        <v>-120</v>
      </c>
      <c r="H37" s="485">
        <f>'2011'!H33+'2012'!H33+'2013'!H33+'2014'!H33+'2015'!H33+'2016'!H33+'2017'!H33+'2018'!H33+'2019'!H33+'2020 orgin_destination'!H33</f>
        <v>150</v>
      </c>
      <c r="I37" s="286">
        <f>'2011'!I33+'2012'!I33+'2013'!I33+'2014'!I33+'2015'!I33+'2016'!I33+'2017'!I33+'2018'!I33+'2019'!I33+'2020 orgin_destination'!I33</f>
        <v>130</v>
      </c>
      <c r="J37" s="486">
        <f>'2011'!J33+'2012'!J33+'2013'!J33+'2014'!J33+'2015'!J33+'2016'!J33+'2017'!J33+'2018'!J33+'2019'!J33+'2020 orgin_destination'!J33</f>
        <v>-50</v>
      </c>
      <c r="K37" s="480">
        <f>'2011'!K33+'2012'!K33+'2013'!K33+'2014'!K33+'2015'!K33+'2016'!K33+'2017'!K33+'2018'!K33+'2019'!K33+'2020 orgin_destination'!K33</f>
        <v>8110</v>
      </c>
      <c r="L37" s="286">
        <f>'2011'!L33+'2012'!L33+'2013'!L33+'2014'!L33+'2015'!L33+'2016'!L33+'2017'!L33+'2018'!L33+'2019'!L33+'2020 orgin_destination'!L33</f>
        <v>6260</v>
      </c>
      <c r="M37" s="286">
        <f>'2011'!M33+'2012'!M33+'2013'!M33+'2014'!M33+'2015'!M33+'2016'!M33+'2017'!M33+'2018'!M33+'2019'!M33+'2020 orgin_destination'!M33</f>
        <v>-540</v>
      </c>
    </row>
    <row r="38" spans="1:13" x14ac:dyDescent="0.35">
      <c r="A38" s="353" t="s">
        <v>99</v>
      </c>
      <c r="B38" s="485">
        <f>'2011'!B34+'2012'!B34+'2013'!B34+'2014'!B34+'2015'!B34+'2016'!B34+'2017'!B34+'2018'!B34+'2019'!B34+'2020 orgin_destination'!B34</f>
        <v>2230</v>
      </c>
      <c r="C38" s="286">
        <f>'2011'!C34+'2012'!C34+'2013'!C34+'2014'!C34+'2015'!C34+'2016'!C34+'2017'!C34+'2018'!C34+'2019'!C34+'2020 orgin_destination'!C34</f>
        <v>1270</v>
      </c>
      <c r="D38" s="486">
        <f>'2011'!D34+'2012'!D34+'2013'!D34+'2014'!D34+'2015'!D34+'2016'!D34+'2017'!D34+'2018'!D34+'2019'!D34+'2020 orgin_destination'!D34</f>
        <v>510</v>
      </c>
      <c r="E38" s="485">
        <f>'2011'!E34+'2012'!E34+'2013'!E34+'2014'!E34+'2015'!E34+'2016'!E34+'2017'!E34+'2018'!E34+'2019'!E34+'2020 orgin_destination'!E34</f>
        <v>20150</v>
      </c>
      <c r="F38" s="286">
        <f>'2011'!F34+'2012'!F34+'2013'!F34+'2014'!F34+'2015'!F34+'2016'!F34+'2017'!F34+'2018'!F34+'2019'!F34+'2020 orgin_destination'!F34</f>
        <v>12720</v>
      </c>
      <c r="G38" s="486">
        <f>'2011'!G34+'2012'!G34+'2013'!G34+'2014'!G34+'2015'!G34+'2016'!G34+'2017'!G34+'2018'!G34+'2019'!G34+'2020 orgin_destination'!G34</f>
        <v>2210</v>
      </c>
      <c r="H38" s="485">
        <f>'2011'!H34+'2012'!H34+'2013'!H34+'2014'!H34+'2015'!H34+'2016'!H34+'2017'!H34+'2018'!H34+'2019'!H34+'2020 orgin_destination'!H34</f>
        <v>330</v>
      </c>
      <c r="I38" s="286">
        <f>'2011'!I34+'2012'!I34+'2013'!I34+'2014'!I34+'2015'!I34+'2016'!I34+'2017'!I34+'2018'!I34+'2019'!I34+'2020 orgin_destination'!I34</f>
        <v>400</v>
      </c>
      <c r="J38" s="486">
        <f>'2011'!J34+'2012'!J34+'2013'!J34+'2014'!J34+'2015'!J34+'2016'!J34+'2017'!J34+'2018'!J34+'2019'!J34+'2020 orgin_destination'!J34</f>
        <v>-160</v>
      </c>
      <c r="K38" s="480">
        <f>'2011'!K34+'2012'!K34+'2013'!K34+'2014'!K34+'2015'!K34+'2016'!K34+'2017'!K34+'2018'!K34+'2019'!K34+'2020 orgin_destination'!K34</f>
        <v>22720</v>
      </c>
      <c r="L38" s="286">
        <f>'2011'!L34+'2012'!L34+'2013'!L34+'2014'!L34+'2015'!L34+'2016'!L34+'2017'!L34+'2018'!L34+'2019'!L34+'2020 orgin_destination'!L34</f>
        <v>14400</v>
      </c>
      <c r="M38" s="286">
        <f>'2011'!M34+'2012'!M34+'2013'!M34+'2014'!M34+'2015'!M34+'2016'!M34+'2017'!M34+'2018'!M34+'2019'!M34+'2020 orgin_destination'!M34</f>
        <v>2550</v>
      </c>
    </row>
    <row r="39" spans="1:13" x14ac:dyDescent="0.35">
      <c r="A39" s="353" t="s">
        <v>44</v>
      </c>
      <c r="B39" s="485">
        <f>'2011'!B35+'2012'!B35+'2013'!B35+'2014'!B35+'2015'!B35+'2016'!B35+'2017'!B35+'2018'!B35+'2019'!B35+'2020 orgin_destination'!B35</f>
        <v>3390</v>
      </c>
      <c r="C39" s="286">
        <f>'2011'!C35+'2012'!C35+'2013'!C35+'2014'!C35+'2015'!C35+'2016'!C35+'2017'!C35+'2018'!C35+'2019'!C35+'2020 orgin_destination'!C35</f>
        <v>2490</v>
      </c>
      <c r="D39" s="486">
        <f>'2011'!D35+'2012'!D35+'2013'!D35+'2014'!D35+'2015'!D35+'2016'!D35+'2017'!D35+'2018'!D35+'2019'!D35+'2020 orgin_destination'!D35</f>
        <v>90</v>
      </c>
      <c r="E39" s="485">
        <f>'2011'!E35+'2012'!E35+'2013'!E35+'2014'!E35+'2015'!E35+'2016'!E35+'2017'!E35+'2018'!E35+'2019'!E35+'2020 orgin_destination'!E35</f>
        <v>34370</v>
      </c>
      <c r="F39" s="286">
        <f>'2011'!F35+'2012'!F35+'2013'!F35+'2014'!F35+'2015'!F35+'2016'!F35+'2017'!F35+'2018'!F35+'2019'!F35+'2020 orgin_destination'!F35</f>
        <v>21840</v>
      </c>
      <c r="G39" s="486">
        <f>'2011'!G35+'2012'!G35+'2013'!G35+'2014'!G35+'2015'!G35+'2016'!G35+'2017'!G35+'2018'!G35+'2019'!G35+'2020 orgin_destination'!G35</f>
        <v>2890</v>
      </c>
      <c r="H39" s="485">
        <f>'2011'!H35+'2012'!H35+'2013'!H35+'2014'!H35+'2015'!H35+'2016'!H35+'2017'!H35+'2018'!H35+'2019'!H35+'2020 orgin_destination'!H35</f>
        <v>550</v>
      </c>
      <c r="I39" s="286">
        <f>'2011'!I35+'2012'!I35+'2013'!I35+'2014'!I35+'2015'!I35+'2016'!I35+'2017'!I35+'2018'!I35+'2019'!I35+'2020 orgin_destination'!I35</f>
        <v>710</v>
      </c>
      <c r="J39" s="486">
        <f>'2011'!J35+'2012'!J35+'2013'!J35+'2014'!J35+'2015'!J35+'2016'!J35+'2017'!J35+'2018'!J35+'2019'!J35+'2020 orgin_destination'!J35</f>
        <v>-370</v>
      </c>
      <c r="K39" s="480">
        <f>'2011'!K35+'2012'!K35+'2013'!K35+'2014'!K35+'2015'!K35+'2016'!K35+'2017'!K35+'2018'!K35+'2019'!K35+'2020 orgin_destination'!K35</f>
        <v>38290</v>
      </c>
      <c r="L39" s="286">
        <f>'2011'!L35+'2012'!L35+'2013'!L35+'2014'!L35+'2015'!L35+'2016'!L35+'2017'!L35+'2018'!L35+'2019'!L35+'2020 orgin_destination'!L35</f>
        <v>25060</v>
      </c>
      <c r="M39" s="286">
        <f>'2011'!M35+'2012'!M35+'2013'!M35+'2014'!M35+'2015'!M35+'2016'!M35+'2017'!M35+'2018'!M35+'2019'!M35+'2020 orgin_destination'!M35</f>
        <v>2630</v>
      </c>
    </row>
    <row r="40" spans="1:13" x14ac:dyDescent="0.35">
      <c r="A40" s="353" t="s">
        <v>45</v>
      </c>
      <c r="B40" s="485">
        <f>'2011'!B36+'2012'!B36+'2013'!B36+'2014'!B36+'2015'!B36+'2016'!B36+'2017'!B36+'2018'!B36+'2019'!B36+'2020 orgin_destination'!B36</f>
        <v>9350</v>
      </c>
      <c r="C40" s="286">
        <f>'2011'!C36+'2012'!C36+'2013'!C36+'2014'!C36+'2015'!C36+'2016'!C36+'2017'!C36+'2018'!C36+'2019'!C36+'2020 orgin_destination'!C36</f>
        <v>3720</v>
      </c>
      <c r="D40" s="486">
        <f>'2011'!D36+'2012'!D36+'2013'!D36+'2014'!D36+'2015'!D36+'2016'!D36+'2017'!D36+'2018'!D36+'2019'!D36+'2020 orgin_destination'!D36</f>
        <v>4680</v>
      </c>
      <c r="E40" s="485">
        <f>'2011'!E36+'2012'!E36+'2013'!E36+'2014'!E36+'2015'!E36+'2016'!E36+'2017'!E36+'2018'!E36+'2019'!E36+'2020 orgin_destination'!E36</f>
        <v>45490</v>
      </c>
      <c r="F40" s="286">
        <f>'2011'!F36+'2012'!F36+'2013'!F36+'2014'!F36+'2015'!F36+'2016'!F36+'2017'!F36+'2018'!F36+'2019'!F36+'2020 orgin_destination'!F36</f>
        <v>35530</v>
      </c>
      <c r="G40" s="486">
        <f>'2011'!G36+'2012'!G36+'2013'!G36+'2014'!G36+'2015'!G36+'2016'!G36+'2017'!G36+'2018'!G36+'2019'!G36+'2020 orgin_destination'!G36</f>
        <v>-2760</v>
      </c>
      <c r="H40" s="485">
        <f>'2011'!H36+'2012'!H36+'2013'!H36+'2014'!H36+'2015'!H36+'2016'!H36+'2017'!H36+'2018'!H36+'2019'!H36+'2020 orgin_destination'!H36</f>
        <v>770</v>
      </c>
      <c r="I40" s="286">
        <f>'2011'!I36+'2012'!I36+'2013'!I36+'2014'!I36+'2015'!I36+'2016'!I36+'2017'!I36+'2018'!I36+'2019'!I36+'2020 orgin_destination'!I36</f>
        <v>470</v>
      </c>
      <c r="J40" s="486">
        <f>'2011'!J36+'2012'!J36+'2013'!J36+'2014'!J36+'2015'!J36+'2016'!J36+'2017'!J36+'2018'!J36+'2019'!J36+'2020 orgin_destination'!J36</f>
        <v>160</v>
      </c>
      <c r="K40" s="480">
        <f>'2011'!K36+'2012'!K36+'2013'!K36+'2014'!K36+'2015'!K36+'2016'!K36+'2017'!K36+'2018'!K36+'2019'!K36+'2020 orgin_destination'!K36</f>
        <v>55620</v>
      </c>
      <c r="L40" s="286">
        <f>'2011'!L36+'2012'!L36+'2013'!L36+'2014'!L36+'2015'!L36+'2016'!L36+'2017'!L36+'2018'!L36+'2019'!L36+'2020 orgin_destination'!L36</f>
        <v>39700</v>
      </c>
      <c r="M40" s="286">
        <f>'2011'!M36+'2012'!M36+'2013'!M36+'2014'!M36+'2015'!M36+'2016'!M36+'2017'!M36+'2018'!M36+'2019'!M36+'2020 orgin_destination'!M36</f>
        <v>2050</v>
      </c>
    </row>
    <row r="41" spans="1:13" x14ac:dyDescent="0.35">
      <c r="A41" s="353" t="s">
        <v>46</v>
      </c>
      <c r="B41" s="485">
        <f>'2011'!B37+'2012'!B37+'2013'!B37+'2014'!B37+'2015'!B37+'2016'!B37+'2017'!B37+'2018'!B37+'2019'!B37+'2020 orgin_destination'!B37</f>
        <v>680</v>
      </c>
      <c r="C41" s="286">
        <f>'2011'!C37+'2012'!C37+'2013'!C37+'2014'!C37+'2015'!C37+'2016'!C37+'2017'!C37+'2018'!C37+'2019'!C37+'2020 orgin_destination'!C37</f>
        <v>540</v>
      </c>
      <c r="D41" s="486">
        <f>'2011'!D37+'2012'!D37+'2013'!D37+'2014'!D37+'2015'!D37+'2016'!D37+'2017'!D37+'2018'!D37+'2019'!D37+'2020 orgin_destination'!D37</f>
        <v>-20</v>
      </c>
      <c r="E41" s="485">
        <f>'2011'!E37+'2012'!E37+'2013'!E37+'2014'!E37+'2015'!E37+'2016'!E37+'2017'!E37+'2018'!E37+'2019'!E37+'2020 orgin_destination'!E37</f>
        <v>4790</v>
      </c>
      <c r="F41" s="286">
        <f>'2011'!F37+'2012'!F37+'2013'!F37+'2014'!F37+'2015'!F37+'2016'!F37+'2017'!F37+'2018'!F37+'2019'!F37+'2020 orgin_destination'!F37</f>
        <v>3100</v>
      </c>
      <c r="G41" s="486">
        <f>'2011'!G37+'2012'!G37+'2013'!G37+'2014'!G37+'2015'!G37+'2016'!G37+'2017'!G37+'2018'!G37+'2019'!G37+'2020 orgin_destination'!G37</f>
        <v>670</v>
      </c>
      <c r="H41" s="485">
        <f>'2011'!H37+'2012'!H37+'2013'!H37+'2014'!H37+'2015'!H37+'2016'!H37+'2017'!H37+'2018'!H37+'2019'!H37+'2020 orgin_destination'!H37</f>
        <v>100</v>
      </c>
      <c r="I41" s="286">
        <f>'2011'!I37+'2012'!I37+'2013'!I37+'2014'!I37+'2015'!I37+'2016'!I37+'2017'!I37+'2018'!I37+'2019'!I37+'2020 orgin_destination'!I37</f>
        <v>130</v>
      </c>
      <c r="J41" s="486">
        <f>'2011'!J37+'2012'!J37+'2013'!J37+'2014'!J37+'2015'!J37+'2016'!J37+'2017'!J37+'2018'!J37+'2019'!J37+'2020 orgin_destination'!J37</f>
        <v>-50</v>
      </c>
      <c r="K41" s="480">
        <f>'2011'!K37+'2012'!K37+'2013'!K37+'2014'!K37+'2015'!K37+'2016'!K37+'2017'!K37+'2018'!K37+'2019'!K37+'2020 orgin_destination'!K37</f>
        <v>5560</v>
      </c>
      <c r="L41" s="286">
        <f>'2011'!L37+'2012'!L37+'2013'!L37+'2014'!L37+'2015'!L37+'2016'!L37+'2017'!L37+'2018'!L37+'2019'!L37+'2020 orgin_destination'!L37</f>
        <v>3750</v>
      </c>
      <c r="M41" s="286">
        <f>'2011'!M37+'2012'!M37+'2013'!M37+'2014'!M37+'2015'!M37+'2016'!M37+'2017'!M37+'2018'!M37+'2019'!M37+'2020 orgin_destination'!M37</f>
        <v>600</v>
      </c>
    </row>
    <row r="42" spans="1:13" x14ac:dyDescent="0.35">
      <c r="A42" s="353" t="s">
        <v>47</v>
      </c>
      <c r="B42" s="485">
        <f>'2011'!B38+'2012'!B38+'2013'!B38+'2014'!B38+'2015'!B38+'2016'!B38+'2017'!B38+'2018'!B38+'2019'!B38+'2020 orgin_destination'!B38</f>
        <v>3220</v>
      </c>
      <c r="C42" s="286">
        <f>'2011'!C38+'2012'!C38+'2013'!C38+'2014'!C38+'2015'!C38+'2016'!C38+'2017'!C38+'2018'!C38+'2019'!C38+'2020 orgin_destination'!C38</f>
        <v>2610</v>
      </c>
      <c r="D42" s="486">
        <f>'2011'!D38+'2012'!D38+'2013'!D38+'2014'!D38+'2015'!D38+'2016'!D38+'2017'!D38+'2018'!D38+'2019'!D38+'2020 orgin_destination'!D38</f>
        <v>-150</v>
      </c>
      <c r="E42" s="485">
        <f>'2011'!E38+'2012'!E38+'2013'!E38+'2014'!E38+'2015'!E38+'2016'!E38+'2017'!E38+'2018'!E38+'2019'!E38+'2020 orgin_destination'!E38</f>
        <v>23840</v>
      </c>
      <c r="F42" s="286">
        <f>'2011'!F38+'2012'!F38+'2013'!F38+'2014'!F38+'2015'!F38+'2016'!F38+'2017'!F38+'2018'!F38+'2019'!F38+'2020 orgin_destination'!F38</f>
        <v>17130</v>
      </c>
      <c r="G42" s="486">
        <f>'2011'!G38+'2012'!G38+'2013'!G38+'2014'!G38+'2015'!G38+'2016'!G38+'2017'!G38+'2018'!G38+'2019'!G38+'2020 orgin_destination'!G38</f>
        <v>610</v>
      </c>
      <c r="H42" s="485">
        <f>'2011'!H38+'2012'!H38+'2013'!H38+'2014'!H38+'2015'!H38+'2016'!H38+'2017'!H38+'2018'!H38+'2019'!H38+'2020 orgin_destination'!H38</f>
        <v>470</v>
      </c>
      <c r="I42" s="286">
        <f>'2011'!I38+'2012'!I38+'2013'!I38+'2014'!I38+'2015'!I38+'2016'!I38+'2017'!I38+'2018'!I38+'2019'!I38+'2020 orgin_destination'!I38</f>
        <v>450</v>
      </c>
      <c r="J42" s="486">
        <f>'2011'!J38+'2012'!J38+'2013'!J38+'2014'!J38+'2015'!J38+'2016'!J38+'2017'!J38+'2018'!J38+'2019'!J38+'2020 orgin_destination'!J38</f>
        <v>-160</v>
      </c>
      <c r="K42" s="480">
        <f>'2011'!K38+'2012'!K38+'2013'!K38+'2014'!K38+'2015'!K38+'2016'!K38+'2017'!K38+'2018'!K38+'2019'!K38+'2020 orgin_destination'!K38</f>
        <v>27480</v>
      </c>
      <c r="L42" s="286">
        <f>'2011'!L38+'2012'!L38+'2013'!L38+'2014'!L38+'2015'!L38+'2016'!L38+'2017'!L38+'2018'!L38+'2019'!L38+'2020 orgin_destination'!L38</f>
        <v>20180</v>
      </c>
      <c r="M42" s="286">
        <f>'2011'!M38+'2012'!M38+'2013'!M38+'2014'!M38+'2015'!M38+'2016'!M38+'2017'!M38+'2018'!M38+'2019'!M38+'2020 orgin_destination'!M38</f>
        <v>300</v>
      </c>
    </row>
    <row r="43" spans="1:13" x14ac:dyDescent="0.35">
      <c r="A43" s="353" t="s">
        <v>48</v>
      </c>
      <c r="B43" s="485">
        <f>'2011'!B39+'2012'!B39+'2013'!B39+'2014'!B39+'2015'!B39+'2016'!B39+'2017'!B39+'2018'!B39+'2019'!B39+'2020 orgin_destination'!B39</f>
        <v>3810</v>
      </c>
      <c r="C43" s="286">
        <f>'2011'!C39+'2012'!C39+'2013'!C39+'2014'!C39+'2015'!C39+'2016'!C39+'2017'!C39+'2018'!C39+'2019'!C39+'2020 orgin_destination'!C39</f>
        <v>2620</v>
      </c>
      <c r="D43" s="486">
        <f>'2011'!D39+'2012'!D39+'2013'!D39+'2014'!D39+'2015'!D39+'2016'!D39+'2017'!D39+'2018'!D39+'2019'!D39+'2020 orgin_destination'!D39</f>
        <v>550</v>
      </c>
      <c r="E43" s="485">
        <f>'2011'!E39+'2012'!E39+'2013'!E39+'2014'!E39+'2015'!E39+'2016'!E39+'2017'!E39+'2018'!E39+'2019'!E39+'2020 orgin_destination'!E39</f>
        <v>35950</v>
      </c>
      <c r="F43" s="286">
        <f>'2011'!F39+'2012'!F39+'2013'!F39+'2014'!F39+'2015'!F39+'2016'!F39+'2017'!F39+'2018'!F39+'2019'!F39+'2020 orgin_destination'!F39</f>
        <v>24770</v>
      </c>
      <c r="G43" s="486">
        <f>'2011'!G39+'2012'!G39+'2013'!G39+'2014'!G39+'2015'!G39+'2016'!G39+'2017'!G39+'2018'!G39+'2019'!G39+'2020 orgin_destination'!G39</f>
        <v>3090</v>
      </c>
      <c r="H43" s="485">
        <f>'2011'!H39+'2012'!H39+'2013'!H39+'2014'!H39+'2015'!H39+'2016'!H39+'2017'!H39+'2018'!H39+'2019'!H39+'2020 orgin_destination'!H39</f>
        <v>660</v>
      </c>
      <c r="I43" s="286">
        <f>'2011'!I39+'2012'!I39+'2013'!I39+'2014'!I39+'2015'!I39+'2016'!I39+'2017'!I39+'2018'!I39+'2019'!I39+'2020 orgin_destination'!I39</f>
        <v>910</v>
      </c>
      <c r="J43" s="486">
        <f>'2011'!J39+'2012'!J39+'2013'!J39+'2014'!J39+'2015'!J39+'2016'!J39+'2017'!J39+'2018'!J39+'2019'!J39+'2020 orgin_destination'!J39</f>
        <v>-450</v>
      </c>
      <c r="K43" s="480">
        <f>'2011'!K39+'2012'!K39+'2013'!K39+'2014'!K39+'2015'!K39+'2016'!K39+'2017'!K39+'2018'!K39+'2019'!K39+'2020 orgin_destination'!K39</f>
        <v>40430</v>
      </c>
      <c r="L43" s="286">
        <f>'2011'!L39+'2012'!L39+'2013'!L39+'2014'!L39+'2015'!L39+'2016'!L39+'2017'!L39+'2018'!L39+'2019'!L39+'2020 orgin_destination'!L39</f>
        <v>28310</v>
      </c>
      <c r="M43" s="286">
        <f>'2011'!M39+'2012'!M39+'2013'!M39+'2014'!M39+'2015'!M39+'2016'!M39+'2017'!M39+'2018'!M39+'2019'!M39+'2020 orgin_destination'!M39</f>
        <v>3180</v>
      </c>
    </row>
    <row r="44" spans="1:13" x14ac:dyDescent="0.35">
      <c r="A44" s="353" t="s">
        <v>49</v>
      </c>
      <c r="B44" s="485">
        <f>'2011'!B40+'2012'!B40+'2013'!B40+'2014'!B40+'2015'!B40+'2016'!B40+'2017'!B40+'2018'!B40+'2019'!B40+'2020 orgin_destination'!B40</f>
        <v>2420</v>
      </c>
      <c r="C44" s="286">
        <f>'2011'!C40+'2012'!C40+'2013'!C40+'2014'!C40+'2015'!C40+'2016'!C40+'2017'!C40+'2018'!C40+'2019'!C40+'2020 orgin_destination'!C40</f>
        <v>2430</v>
      </c>
      <c r="D44" s="486">
        <f>'2011'!D40+'2012'!D40+'2013'!D40+'2014'!D40+'2015'!D40+'2016'!D40+'2017'!D40+'2018'!D40+'2019'!D40+'2020 orgin_destination'!D40</f>
        <v>-650</v>
      </c>
      <c r="E44" s="485">
        <f>'2011'!E40+'2012'!E40+'2013'!E40+'2014'!E40+'2015'!E40+'2016'!E40+'2017'!E40+'2018'!E40+'2019'!E40+'2020 orgin_destination'!E40</f>
        <v>20940</v>
      </c>
      <c r="F44" s="286">
        <f>'2011'!F40+'2012'!F40+'2013'!F40+'2014'!F40+'2015'!F40+'2016'!F40+'2017'!F40+'2018'!F40+'2019'!F40+'2020 orgin_destination'!F40</f>
        <v>17090</v>
      </c>
      <c r="G44" s="486">
        <f>'2011'!G40+'2012'!G40+'2013'!G40+'2014'!G40+'2015'!G40+'2016'!G40+'2017'!G40+'2018'!G40+'2019'!G40+'2020 orgin_destination'!G40</f>
        <v>-2030</v>
      </c>
      <c r="H44" s="485">
        <f>'2011'!H40+'2012'!H40+'2013'!H40+'2014'!H40+'2015'!H40+'2016'!H40+'2017'!H40+'2018'!H40+'2019'!H40+'2020 orgin_destination'!H40</f>
        <v>740</v>
      </c>
      <c r="I44" s="286">
        <f>'2011'!I40+'2012'!I40+'2013'!I40+'2014'!I40+'2015'!I40+'2016'!I40+'2017'!I40+'2018'!I40+'2019'!I40+'2020 orgin_destination'!I40</f>
        <v>1320</v>
      </c>
      <c r="J44" s="486">
        <f>'2011'!J40+'2012'!J40+'2013'!J40+'2014'!J40+'2015'!J40+'2016'!J40+'2017'!J40+'2018'!J40+'2019'!J40+'2020 orgin_destination'!J40</f>
        <v>-910</v>
      </c>
      <c r="K44" s="480">
        <f>'2011'!K40+'2012'!K40+'2013'!K40+'2014'!K40+'2015'!K40+'2016'!K40+'2017'!K40+'2018'!K40+'2019'!K40+'2020 orgin_destination'!K40</f>
        <v>24130</v>
      </c>
      <c r="L44" s="286">
        <f>'2011'!L40+'2012'!L40+'2013'!L40+'2014'!L40+'2015'!L40+'2016'!L40+'2017'!L40+'2018'!L40+'2019'!L40+'2020 orgin_destination'!L40</f>
        <v>20840</v>
      </c>
      <c r="M44" s="286">
        <f>'2011'!M40+'2012'!M40+'2013'!M40+'2014'!M40+'2015'!M40+'2016'!M40+'2017'!M40+'2018'!M40+'2019'!M40+'2020 orgin_destination'!M40</f>
        <v>-3600</v>
      </c>
    </row>
    <row r="45" spans="1:13" x14ac:dyDescent="0.35">
      <c r="A45" s="353" t="s">
        <v>50</v>
      </c>
      <c r="B45" s="485">
        <f>'2011'!B41+'2012'!B41+'2013'!B41+'2014'!B41+'2015'!B41+'2016'!B41+'2017'!B41+'2018'!B41+'2019'!B41+'2020 orgin_destination'!B41</f>
        <v>1300</v>
      </c>
      <c r="C45" s="286">
        <f>'2011'!C41+'2012'!C41+'2013'!C41+'2014'!C41+'2015'!C41+'2016'!C41+'2017'!C41+'2018'!C41+'2019'!C41+'2020 orgin_destination'!C41</f>
        <v>1050</v>
      </c>
      <c r="D45" s="486">
        <f>'2011'!D41+'2012'!D41+'2013'!D41+'2014'!D41+'2015'!D41+'2016'!D41+'2017'!D41+'2018'!D41+'2019'!D41+'2020 orgin_destination'!D41</f>
        <v>-90</v>
      </c>
      <c r="E45" s="485">
        <f>'2011'!E41+'2012'!E41+'2013'!E41+'2014'!E41+'2015'!E41+'2016'!E41+'2017'!E41+'2018'!E41+'2019'!E41+'2020 orgin_destination'!E41</f>
        <v>10890</v>
      </c>
      <c r="F45" s="286">
        <f>'2011'!F41+'2012'!F41+'2013'!F41+'2014'!F41+'2015'!F41+'2016'!F41+'2017'!F41+'2018'!F41+'2019'!F41+'2020 orgin_destination'!F41</f>
        <v>7650</v>
      </c>
      <c r="G45" s="486">
        <f>'2011'!G41+'2012'!G41+'2013'!G41+'2014'!G41+'2015'!G41+'2016'!G41+'2017'!G41+'2018'!G41+'2019'!G41+'2020 orgin_destination'!G41</f>
        <v>230</v>
      </c>
      <c r="H45" s="485">
        <f>'2011'!H41+'2012'!H41+'2013'!H41+'2014'!H41+'2015'!H41+'2016'!H41+'2017'!H41+'2018'!H41+'2019'!H41+'2020 orgin_destination'!H41</f>
        <v>390</v>
      </c>
      <c r="I45" s="286">
        <f>'2011'!I41+'2012'!I41+'2013'!I41+'2014'!I41+'2015'!I41+'2016'!I41+'2017'!I41+'2018'!I41+'2019'!I41+'2020 orgin_destination'!I41</f>
        <v>500</v>
      </c>
      <c r="J45" s="486">
        <f>'2011'!J41+'2012'!J41+'2013'!J41+'2014'!J41+'2015'!J41+'2016'!J41+'2017'!J41+'2018'!J41+'2019'!J41+'2020 orgin_destination'!J41</f>
        <v>-240</v>
      </c>
      <c r="K45" s="480">
        <f>'2011'!K41+'2012'!K41+'2013'!K41+'2014'!K41+'2015'!K41+'2016'!K41+'2017'!K41+'2018'!K41+'2019'!K41+'2020 orgin_destination'!K41</f>
        <v>12560</v>
      </c>
      <c r="L45" s="286">
        <f>'2011'!L41+'2012'!L41+'2013'!L41+'2014'!L41+'2015'!L41+'2016'!L41+'2017'!L41+'2018'!L41+'2019'!L41+'2020 orgin_destination'!L41</f>
        <v>9190</v>
      </c>
      <c r="M45" s="286">
        <f>'2011'!M41+'2012'!M41+'2013'!M41+'2014'!M41+'2015'!M41+'2016'!M41+'2017'!M41+'2018'!M41+'2019'!M41+'2020 orgin_destination'!M41</f>
        <v>-90</v>
      </c>
    </row>
    <row r="46" spans="1:13" x14ac:dyDescent="0.35">
      <c r="A46" s="353" t="s">
        <v>51</v>
      </c>
      <c r="B46" s="485">
        <f>'2011'!B42+'2012'!B42+'2013'!B42+'2014'!B42+'2015'!B42+'2016'!B42+'2017'!B42+'2018'!B42+'2019'!B42+'2020 orgin_destination'!B42</f>
        <v>3120</v>
      </c>
      <c r="C46" s="286">
        <f>'2011'!C42+'2012'!C42+'2013'!C42+'2014'!C42+'2015'!C42+'2016'!C42+'2017'!C42+'2018'!C42+'2019'!C42+'2020 orgin_destination'!C42</f>
        <v>2460</v>
      </c>
      <c r="D46" s="486">
        <f>'2011'!D42+'2012'!D42+'2013'!D42+'2014'!D42+'2015'!D42+'2016'!D42+'2017'!D42+'2018'!D42+'2019'!D42+'2020 orgin_destination'!D42</f>
        <v>160</v>
      </c>
      <c r="E46" s="485">
        <f>'2011'!E42+'2012'!E42+'2013'!E42+'2014'!E42+'2015'!E42+'2016'!E42+'2017'!E42+'2018'!E42+'2019'!E42+'2020 orgin_destination'!E42</f>
        <v>21220</v>
      </c>
      <c r="F46" s="286">
        <f>'2011'!F42+'2012'!F42+'2013'!F42+'2014'!F42+'2015'!F42+'2016'!F42+'2017'!F42+'2018'!F42+'2019'!F42+'2020 orgin_destination'!F42</f>
        <v>14520</v>
      </c>
      <c r="G46" s="486">
        <f>'2011'!G42+'2012'!G42+'2013'!G42+'2014'!G42+'2015'!G42+'2016'!G42+'2017'!G42+'2018'!G42+'2019'!G42+'2020 orgin_destination'!G42</f>
        <v>2300</v>
      </c>
      <c r="H46" s="485">
        <f>'2011'!H42+'2012'!H42+'2013'!H42+'2014'!H42+'2015'!H42+'2016'!H42+'2017'!H42+'2018'!H42+'2019'!H42+'2020 orgin_destination'!H42</f>
        <v>350</v>
      </c>
      <c r="I46" s="286">
        <f>'2011'!I42+'2012'!I42+'2013'!I42+'2014'!I42+'2015'!I42+'2016'!I42+'2017'!I42+'2018'!I42+'2019'!I42+'2020 orgin_destination'!I42</f>
        <v>420</v>
      </c>
      <c r="J46" s="486">
        <f>'2011'!J42+'2012'!J42+'2013'!J42+'2014'!J42+'2015'!J42+'2016'!J42+'2017'!J42+'2018'!J42+'2019'!J42+'2020 orgin_destination'!J42</f>
        <v>-210</v>
      </c>
      <c r="K46" s="480">
        <f>'2011'!K42+'2012'!K42+'2013'!K42+'2014'!K42+'2015'!K42+'2016'!K42+'2017'!K42+'2018'!K42+'2019'!K42+'2020 orgin_destination'!K42</f>
        <v>24690</v>
      </c>
      <c r="L46" s="286">
        <f>'2011'!L42+'2012'!L42+'2013'!L42+'2014'!L42+'2015'!L42+'2016'!L42+'2017'!L42+'2018'!L42+'2019'!L42+'2020 orgin_destination'!L42</f>
        <v>17380</v>
      </c>
      <c r="M46" s="286">
        <f>'2011'!M42+'2012'!M42+'2013'!M42+'2014'!M42+'2015'!M42+'2016'!M42+'2017'!M42+'2018'!M42+'2019'!M42+'2020 orgin_destination'!M42</f>
        <v>2240</v>
      </c>
    </row>
    <row r="47" spans="1:13" x14ac:dyDescent="0.35">
      <c r="A47" s="353" t="s">
        <v>52</v>
      </c>
      <c r="B47" s="485">
        <f>'2011'!B43+'2012'!B43+'2013'!B43+'2014'!B43+'2015'!B43+'2016'!B43+'2017'!B43+'2018'!B43+'2019'!B43+'2020 orgin_destination'!B43</f>
        <v>460</v>
      </c>
      <c r="C47" s="286">
        <f>'2011'!C43+'2012'!C43+'2013'!C43+'2014'!C43+'2015'!C43+'2016'!C43+'2017'!C43+'2018'!C43+'2019'!C43+'2020 orgin_destination'!C43</f>
        <v>440</v>
      </c>
      <c r="D47" s="486">
        <f>'2011'!D43+'2012'!D43+'2013'!D43+'2014'!D43+'2015'!D43+'2016'!D43+'2017'!D43+'2018'!D43+'2019'!D43+'2020 orgin_destination'!D43</f>
        <v>-30</v>
      </c>
      <c r="E47" s="485">
        <f>'2011'!E43+'2012'!E43+'2013'!E43+'2014'!E43+'2015'!E43+'2016'!E43+'2017'!E43+'2018'!E43+'2019'!E43+'2020 orgin_destination'!E43</f>
        <v>3880</v>
      </c>
      <c r="F47" s="286">
        <f>'2011'!F43+'2012'!F43+'2013'!F43+'2014'!F43+'2015'!F43+'2016'!F43+'2017'!F43+'2018'!F43+'2019'!F43+'2020 orgin_destination'!F43</f>
        <v>3360</v>
      </c>
      <c r="G47" s="486">
        <f>'2011'!G43+'2012'!G43+'2013'!G43+'2014'!G43+'2015'!G43+'2016'!G43+'2017'!G43+'2018'!G43+'2019'!G43+'2020 orgin_destination'!G43</f>
        <v>330</v>
      </c>
      <c r="H47" s="485">
        <f>'2011'!H43+'2012'!H43+'2013'!H43+'2014'!H43+'2015'!H43+'2016'!H43+'2017'!H43+'2018'!H43+'2019'!H43+'2020 orgin_destination'!H43</f>
        <v>80</v>
      </c>
      <c r="I47" s="286">
        <f>'2011'!I43+'2012'!I43+'2013'!I43+'2014'!I43+'2015'!I43+'2016'!I43+'2017'!I43+'2018'!I43+'2019'!I43+'2020 orgin_destination'!I43</f>
        <v>170</v>
      </c>
      <c r="J47" s="486">
        <f>'2011'!J43+'2012'!J43+'2013'!J43+'2014'!J43+'2015'!J43+'2016'!J43+'2017'!J43+'2018'!J43+'2019'!J43+'2020 orgin_destination'!J43</f>
        <v>-90</v>
      </c>
      <c r="K47" s="480">
        <f>'2011'!K43+'2012'!K43+'2013'!K43+'2014'!K43+'2015'!K43+'2016'!K43+'2017'!K43+'2018'!K43+'2019'!K43+'2020 orgin_destination'!K43</f>
        <v>4420</v>
      </c>
      <c r="L47" s="286">
        <f>'2011'!L43+'2012'!L43+'2013'!L43+'2014'!L43+'2015'!L43+'2016'!L43+'2017'!L43+'2018'!L43+'2019'!L43+'2020 orgin_destination'!L43</f>
        <v>3960</v>
      </c>
      <c r="M47" s="286">
        <f>'2011'!M43+'2012'!M43+'2013'!M43+'2014'!M43+'2015'!M43+'2016'!M43+'2017'!M43+'2018'!M43+'2019'!M43+'2020 orgin_destination'!M43</f>
        <v>210</v>
      </c>
    </row>
    <row r="48" spans="1:13" x14ac:dyDescent="0.35">
      <c r="A48" s="354" t="s">
        <v>53</v>
      </c>
      <c r="B48" s="487">
        <f>'2011'!B44+'2012'!B44+'2013'!B44+'2014'!B44+'2015'!B44+'2016'!B44+'2017'!B44+'2018'!B44+'2019'!B44+'2020 orgin_destination'!B44</f>
        <v>1110</v>
      </c>
      <c r="C48" s="488">
        <f>'2011'!C44+'2012'!C44+'2013'!C44+'2014'!C44+'2015'!C44+'2016'!C44+'2017'!C44+'2018'!C44+'2019'!C44+'2020 orgin_destination'!C44</f>
        <v>970</v>
      </c>
      <c r="D48" s="489">
        <f>'2011'!D44+'2012'!D44+'2013'!D44+'2014'!D44+'2015'!D44+'2016'!D44+'2017'!D44+'2018'!D44+'2019'!D44+'2020 orgin_destination'!D44</f>
        <v>-10</v>
      </c>
      <c r="E48" s="487">
        <f>'2011'!E44+'2012'!E44+'2013'!E44+'2014'!E44+'2015'!E44+'2016'!E44+'2017'!E44+'2018'!E44+'2019'!E44+'2020 orgin_destination'!E44</f>
        <v>8170</v>
      </c>
      <c r="F48" s="488">
        <f>'2011'!F44+'2012'!F44+'2013'!F44+'2014'!F44+'2015'!F44+'2016'!F44+'2017'!F44+'2018'!F44+'2019'!F44+'2020 orgin_destination'!F44</f>
        <v>6990</v>
      </c>
      <c r="G48" s="489">
        <f>'2011'!G44+'2012'!G44+'2013'!G44+'2014'!G44+'2015'!G44+'2016'!G44+'2017'!G44+'2018'!G44+'2019'!G44+'2020 orgin_destination'!G44</f>
        <v>230</v>
      </c>
      <c r="H48" s="487">
        <f>'2011'!H44+'2012'!H44+'2013'!H44+'2014'!H44+'2015'!H44+'2016'!H44+'2017'!H44+'2018'!H44+'2019'!H44+'2020 orgin_destination'!H44</f>
        <v>200</v>
      </c>
      <c r="I48" s="488">
        <f>'2011'!I44+'2012'!I44+'2013'!I44+'2014'!I44+'2015'!I44+'2016'!I44+'2017'!I44+'2018'!I44+'2019'!I44+'2020 orgin_destination'!I44</f>
        <v>260</v>
      </c>
      <c r="J48" s="489">
        <f>'2011'!J44+'2012'!J44+'2013'!J44+'2014'!J44+'2015'!J44+'2016'!J44+'2017'!J44+'2018'!J44+'2019'!J44+'2020 orgin_destination'!J44</f>
        <v>-110</v>
      </c>
      <c r="K48" s="490">
        <f>'2011'!K44+'2012'!K44+'2013'!K44+'2014'!K44+'2015'!K44+'2016'!K44+'2017'!K44+'2018'!K44+'2019'!K44+'2020 orgin_destination'!K44</f>
        <v>9490</v>
      </c>
      <c r="L48" s="488">
        <f>'2011'!L44+'2012'!L44+'2013'!L44+'2014'!L44+'2015'!L44+'2016'!L44+'2017'!L44+'2018'!L44+'2019'!L44+'2020 orgin_destination'!L44</f>
        <v>8240</v>
      </c>
      <c r="M48" s="488">
        <f>'2011'!M44+'2012'!M44+'2013'!M44+'2014'!M44+'2015'!M44+'2016'!M44+'2017'!M44+'2018'!M44+'2019'!M44+'2020 orgin_destination'!M44</f>
        <v>100</v>
      </c>
    </row>
    <row r="49" spans="1:13" ht="15" thickBot="1" x14ac:dyDescent="0.4">
      <c r="A49" s="491" t="s">
        <v>459</v>
      </c>
      <c r="B49" s="492">
        <f>'2011'!B45+'2012'!B45+'2013'!B45+'2014'!B45+'2015'!B45+'2016'!B45+'2017'!B45+'2018'!B45+'2019'!B45+'2020 orgin_destination'!B45</f>
        <v>61070</v>
      </c>
      <c r="C49" s="493">
        <f>'2011'!C45+'2012'!C45+'2013'!C45+'2014'!C45+'2015'!C45+'2016'!C45+'2017'!C45+'2018'!C45+'2019'!C45+'2020 orgin_destination'!C45</f>
        <v>62800</v>
      </c>
      <c r="D49" s="494">
        <f>'2011'!D45+'2012'!D45+'2013'!D45+'2014'!D45+'2015'!D45+'2016'!D45+'2017'!D45+'2018'!D45+'2019'!D45+'2020 orgin_destination'!D45</f>
        <v>-17840</v>
      </c>
      <c r="E49" s="492">
        <f>'2011'!E45+'2012'!E45+'2013'!E45+'2014'!E45+'2015'!E45+'2016'!E45+'2017'!E45+'2018'!E45+'2019'!E45+'2020 orgin_destination'!E45</f>
        <v>374770</v>
      </c>
      <c r="F49" s="493">
        <f>'2011'!F45+'2012'!F45+'2013'!F45+'2014'!F45+'2015'!F45+'2016'!F45+'2017'!F45+'2018'!F45+'2019'!F45+'2020 orgin_destination'!F45</f>
        <v>320710</v>
      </c>
      <c r="G49" s="494">
        <f>'2011'!G45+'2012'!G45+'2013'!G45+'2014'!G45+'2015'!G45+'2016'!G45+'2017'!G45+'2018'!G45+'2019'!G45+'2020 orgin_destination'!G45</f>
        <v>-44070</v>
      </c>
      <c r="H49" s="492">
        <f>'2011'!H45+'2012'!H45+'2013'!H45+'2014'!H45+'2015'!H45+'2016'!H45+'2017'!H45+'2018'!H45+'2019'!H45+'2020 orgin_destination'!H45</f>
        <v>13550</v>
      </c>
      <c r="I49" s="493">
        <f>'2011'!I45+'2012'!I45+'2013'!I45+'2014'!I45+'2015'!I45+'2016'!I45+'2017'!I45+'2018'!I45+'2019'!I45+'2020 orgin_destination'!I45</f>
        <v>18380</v>
      </c>
      <c r="J49" s="494">
        <f>'2011'!J45+'2012'!J45+'2013'!J45+'2014'!J45+'2015'!J45+'2016'!J45+'2017'!J45+'2018'!J45+'2019'!J45+'2020 orgin_destination'!J45</f>
        <v>-9540</v>
      </c>
      <c r="K49" s="495">
        <f>'2011'!K45+'2012'!K45+'2013'!K45+'2014'!K45+'2015'!K45+'2016'!K45+'2017'!K45+'2018'!K45+'2019'!K45+'2020 orgin_destination'!K45</f>
        <v>449370</v>
      </c>
      <c r="L49" s="493">
        <f>'2011'!L45+'2012'!L45+'2013'!L45+'2014'!L45+'2015'!L45+'2016'!L45+'2017'!L45+'2018'!L45+'2019'!L45+'2020 orgin_destination'!L45</f>
        <v>401880</v>
      </c>
      <c r="M49" s="493">
        <f>'2011'!M45+'2012'!M45+'2013'!M45+'2014'!M45+'2015'!M45+'2016'!M45+'2017'!M45+'2018'!M45+'2019'!M45+'2020 orgin_destination'!M45</f>
        <v>-71460</v>
      </c>
    </row>
    <row r="50" spans="1:13" ht="15" thickTop="1" x14ac:dyDescent="0.35">
      <c r="B50" s="281"/>
      <c r="C50" s="281"/>
      <c r="D50" s="281"/>
      <c r="E50" s="281"/>
      <c r="F50" s="281"/>
      <c r="G50" s="281"/>
      <c r="H50" s="281"/>
      <c r="I50" s="281"/>
      <c r="J50" s="281"/>
      <c r="K50" s="281"/>
      <c r="L50" s="281"/>
      <c r="M50" s="281"/>
    </row>
    <row r="51" spans="1:13" x14ac:dyDescent="0.35">
      <c r="B51" s="282"/>
      <c r="C51" s="282"/>
      <c r="D51" s="282"/>
      <c r="E51" s="282"/>
      <c r="F51" s="282"/>
      <c r="G51" s="282"/>
      <c r="H51" s="282"/>
      <c r="I51" s="282"/>
      <c r="J51" s="282"/>
      <c r="K51" s="282"/>
      <c r="L51" s="282"/>
      <c r="M51" s="282"/>
    </row>
  </sheetData>
  <sheetProtection sheet="1" objects="1" scenarios="1"/>
  <hyperlinks>
    <hyperlink ref="L1" location="Contents!A1" tooltip="Click once to take you back to contents sheet" display="Back to Contents" xr:uid="{5A20BDEE-CAA5-4211-96E1-BAC78A363CEB}"/>
  </hyperlinks>
  <pageMargins left="0.25" right="0.25"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7">
    <tabColor rgb="FF00B0F0"/>
  </sheetPr>
  <dimension ref="A1:CM206"/>
  <sheetViews>
    <sheetView workbookViewId="0">
      <selection activeCell="G13" sqref="G13"/>
    </sheetView>
  </sheetViews>
  <sheetFormatPr defaultColWidth="9.1796875" defaultRowHeight="14.5" x14ac:dyDescent="0.35"/>
  <cols>
    <col min="1" max="4" width="9.1796875" style="96"/>
    <col min="5" max="16384" width="9.1796875" style="1"/>
  </cols>
  <sheetData>
    <row r="1" spans="1:16" x14ac:dyDescent="0.35">
      <c r="F1" s="197" t="s">
        <v>576</v>
      </c>
      <c r="H1" s="197" t="s">
        <v>70</v>
      </c>
      <c r="I1" s="197"/>
      <c r="J1" s="197"/>
      <c r="K1" s="451" t="s">
        <v>86</v>
      </c>
      <c r="L1" s="451"/>
      <c r="M1" s="451"/>
      <c r="N1" s="197" t="s">
        <v>96</v>
      </c>
      <c r="O1" s="197"/>
      <c r="P1" s="197"/>
    </row>
    <row r="2" spans="1:16" x14ac:dyDescent="0.35">
      <c r="A2" s="197" t="s">
        <v>80</v>
      </c>
      <c r="B2" s="197" t="s">
        <v>78</v>
      </c>
      <c r="C2" s="197" t="s">
        <v>77</v>
      </c>
      <c r="D2" s="197" t="s">
        <v>76</v>
      </c>
      <c r="F2" s="197" t="s">
        <v>577</v>
      </c>
      <c r="H2" s="197" t="s">
        <v>75</v>
      </c>
      <c r="I2" s="197" t="s">
        <v>74</v>
      </c>
      <c r="J2" s="197" t="s">
        <v>92</v>
      </c>
      <c r="K2" s="450" t="s">
        <v>87</v>
      </c>
      <c r="L2" s="450" t="s">
        <v>88</v>
      </c>
      <c r="M2" s="450" t="s">
        <v>81</v>
      </c>
      <c r="N2" s="197" t="s">
        <v>89</v>
      </c>
      <c r="O2" s="197" t="s">
        <v>90</v>
      </c>
      <c r="P2" s="197" t="s">
        <v>8</v>
      </c>
    </row>
    <row r="3" spans="1:16" x14ac:dyDescent="0.35">
      <c r="A3" s="197" t="s">
        <v>72</v>
      </c>
      <c r="B3" s="197">
        <v>0</v>
      </c>
      <c r="C3" s="197" t="s">
        <v>71</v>
      </c>
      <c r="D3" s="197">
        <v>173.00030000000001</v>
      </c>
      <c r="G3" s="1">
        <v>0</v>
      </c>
      <c r="H3" s="197">
        <v>201.9999</v>
      </c>
      <c r="I3" s="197">
        <v>173.00030000000001</v>
      </c>
      <c r="J3" s="197">
        <v>375.00020000000001</v>
      </c>
      <c r="K3" s="146">
        <v>8152</v>
      </c>
      <c r="L3" s="146">
        <v>7527</v>
      </c>
      <c r="M3" s="147">
        <v>15679</v>
      </c>
      <c r="N3" s="197">
        <v>2.4779183022571147</v>
      </c>
      <c r="O3" s="197">
        <v>2.2983964394845224</v>
      </c>
      <c r="P3" s="197">
        <v>2.3917354423113721</v>
      </c>
    </row>
    <row r="4" spans="1:16" x14ac:dyDescent="0.35">
      <c r="A4" s="197" t="s">
        <v>72</v>
      </c>
      <c r="B4" s="197">
        <v>0</v>
      </c>
      <c r="C4" s="197" t="s">
        <v>73</v>
      </c>
      <c r="D4" s="197">
        <v>201.9999</v>
      </c>
      <c r="G4" s="1">
        <v>1</v>
      </c>
      <c r="H4" s="197">
        <v>419.00009999999997</v>
      </c>
      <c r="I4" s="197">
        <v>356.00040000000001</v>
      </c>
      <c r="J4" s="197">
        <v>775.00049999999999</v>
      </c>
      <c r="K4" s="146">
        <v>8083</v>
      </c>
      <c r="L4" s="146">
        <v>7840</v>
      </c>
      <c r="M4" s="147">
        <v>15923</v>
      </c>
      <c r="N4" s="197">
        <v>5.1837201534083874</v>
      </c>
      <c r="O4" s="197">
        <v>4.5408214285714283</v>
      </c>
      <c r="P4" s="197">
        <v>4.8671764114802487</v>
      </c>
    </row>
    <row r="5" spans="1:16" x14ac:dyDescent="0.35">
      <c r="A5" s="197" t="s">
        <v>72</v>
      </c>
      <c r="B5" s="197">
        <v>1</v>
      </c>
      <c r="C5" s="197" t="s">
        <v>71</v>
      </c>
      <c r="D5" s="197">
        <v>356.00040000000001</v>
      </c>
      <c r="G5" s="1">
        <v>2</v>
      </c>
      <c r="H5" s="197">
        <v>378.00040000000001</v>
      </c>
      <c r="I5" s="197">
        <v>347</v>
      </c>
      <c r="J5" s="197">
        <v>725.00040000000001</v>
      </c>
      <c r="K5" s="146">
        <v>8624</v>
      </c>
      <c r="L5" s="146">
        <v>8072</v>
      </c>
      <c r="M5" s="147">
        <v>16696</v>
      </c>
      <c r="N5" s="197">
        <v>4.3831215213358075</v>
      </c>
      <c r="O5" s="197">
        <v>4.2988107036669971</v>
      </c>
      <c r="P5" s="197">
        <v>4.3423598466698614</v>
      </c>
    </row>
    <row r="6" spans="1:16" x14ac:dyDescent="0.35">
      <c r="A6" s="197" t="s">
        <v>72</v>
      </c>
      <c r="B6" s="197">
        <v>1</v>
      </c>
      <c r="C6" s="197" t="s">
        <v>73</v>
      </c>
      <c r="D6" s="197">
        <v>419.00009999999997</v>
      </c>
      <c r="G6" s="1">
        <v>3</v>
      </c>
      <c r="H6" s="197">
        <v>383.99979999999999</v>
      </c>
      <c r="I6" s="197">
        <v>316.99970000000002</v>
      </c>
      <c r="J6" s="197">
        <v>700.99950000000001</v>
      </c>
      <c r="K6" s="146">
        <v>8559</v>
      </c>
      <c r="L6" s="146">
        <v>8177</v>
      </c>
      <c r="M6" s="147">
        <v>16736</v>
      </c>
      <c r="N6" s="197">
        <v>4.4865030961560928</v>
      </c>
      <c r="O6" s="197">
        <v>3.8767237373119725</v>
      </c>
      <c r="P6" s="197">
        <v>4.1885725382409182</v>
      </c>
    </row>
    <row r="7" spans="1:16" x14ac:dyDescent="0.35">
      <c r="A7" s="197" t="s">
        <v>72</v>
      </c>
      <c r="B7" s="197">
        <v>2</v>
      </c>
      <c r="C7" s="197" t="s">
        <v>71</v>
      </c>
      <c r="D7" s="197">
        <v>347</v>
      </c>
      <c r="G7" s="1">
        <v>4</v>
      </c>
      <c r="H7" s="197">
        <v>321</v>
      </c>
      <c r="I7" s="197">
        <v>355.00040000000001</v>
      </c>
      <c r="J7" s="197">
        <v>676.00040000000001</v>
      </c>
      <c r="K7" s="146">
        <v>8503</v>
      </c>
      <c r="L7" s="146">
        <v>8074</v>
      </c>
      <c r="M7" s="147">
        <v>16577</v>
      </c>
      <c r="N7" s="197">
        <v>3.7751381865224038</v>
      </c>
      <c r="O7" s="197">
        <v>4.3968342828833293</v>
      </c>
      <c r="P7" s="197">
        <v>4.0779417264885085</v>
      </c>
    </row>
    <row r="8" spans="1:16" x14ac:dyDescent="0.35">
      <c r="A8" s="197" t="s">
        <v>72</v>
      </c>
      <c r="B8" s="197">
        <v>2</v>
      </c>
      <c r="C8" s="197" t="s">
        <v>73</v>
      </c>
      <c r="D8" s="197">
        <v>378.00040000000001</v>
      </c>
      <c r="G8" s="1">
        <v>5</v>
      </c>
      <c r="H8" s="197">
        <v>296.99950000000001</v>
      </c>
      <c r="I8" s="197">
        <v>259.00029999999998</v>
      </c>
      <c r="J8" s="197">
        <v>555.99980000000005</v>
      </c>
      <c r="K8" s="146">
        <v>8697</v>
      </c>
      <c r="L8" s="146">
        <v>8067</v>
      </c>
      <c r="M8" s="147">
        <v>16764</v>
      </c>
      <c r="N8" s="197">
        <v>3.414964930435783</v>
      </c>
      <c r="O8" s="197">
        <v>3.210614850626007</v>
      </c>
      <c r="P8" s="197">
        <v>3.3166296826533048</v>
      </c>
    </row>
    <row r="9" spans="1:16" x14ac:dyDescent="0.35">
      <c r="A9" s="197" t="s">
        <v>72</v>
      </c>
      <c r="B9" s="197">
        <v>3</v>
      </c>
      <c r="C9" s="197" t="s">
        <v>71</v>
      </c>
      <c r="D9" s="197">
        <v>316.99970000000002</v>
      </c>
      <c r="G9" s="1">
        <v>6</v>
      </c>
      <c r="H9" s="197">
        <v>250.99969999999999</v>
      </c>
      <c r="I9" s="197">
        <v>257</v>
      </c>
      <c r="J9" s="197">
        <v>507.99969999999996</v>
      </c>
      <c r="K9" s="146">
        <v>8748</v>
      </c>
      <c r="L9" s="146">
        <v>8268</v>
      </c>
      <c r="M9" s="147">
        <v>17016</v>
      </c>
      <c r="N9" s="197">
        <v>2.8692238225880198</v>
      </c>
      <c r="O9" s="197">
        <v>3.1083696178035805</v>
      </c>
      <c r="P9" s="197">
        <v>2.9854237188528443</v>
      </c>
    </row>
    <row r="10" spans="1:16" x14ac:dyDescent="0.35">
      <c r="A10" s="197" t="s">
        <v>72</v>
      </c>
      <c r="B10" s="197">
        <v>3</v>
      </c>
      <c r="C10" s="197" t="s">
        <v>73</v>
      </c>
      <c r="D10" s="197">
        <v>383.99979999999999</v>
      </c>
      <c r="G10" s="1">
        <v>7</v>
      </c>
      <c r="H10" s="197">
        <v>282.00020000000001</v>
      </c>
      <c r="I10" s="197">
        <v>220.99979999999999</v>
      </c>
      <c r="J10" s="197">
        <v>503</v>
      </c>
      <c r="K10" s="146">
        <v>8837</v>
      </c>
      <c r="L10" s="146">
        <v>8256</v>
      </c>
      <c r="M10" s="147">
        <v>17093</v>
      </c>
      <c r="N10" s="197">
        <v>3.1911304741428088</v>
      </c>
      <c r="O10" s="197">
        <v>2.6768386627906975</v>
      </c>
      <c r="P10" s="197">
        <v>2.9427250921429824</v>
      </c>
    </row>
    <row r="11" spans="1:16" x14ac:dyDescent="0.35">
      <c r="A11" s="197" t="s">
        <v>72</v>
      </c>
      <c r="B11" s="197">
        <v>4</v>
      </c>
      <c r="C11" s="197" t="s">
        <v>71</v>
      </c>
      <c r="D11" s="197">
        <v>355.00040000000001</v>
      </c>
      <c r="G11" s="1">
        <v>8</v>
      </c>
      <c r="H11" s="197">
        <v>243.0001</v>
      </c>
      <c r="I11" s="197">
        <v>275.00040000000001</v>
      </c>
      <c r="J11" s="197">
        <v>518.00049999999999</v>
      </c>
      <c r="K11" s="146">
        <v>8327</v>
      </c>
      <c r="L11" s="146">
        <v>7921</v>
      </c>
      <c r="M11" s="147">
        <v>16248</v>
      </c>
      <c r="N11" s="197">
        <v>2.918219046475321</v>
      </c>
      <c r="O11" s="197">
        <v>3.4717889155409671</v>
      </c>
      <c r="P11" s="197">
        <v>3.1880877646479568</v>
      </c>
    </row>
    <row r="12" spans="1:16" x14ac:dyDescent="0.35">
      <c r="A12" s="197" t="s">
        <v>72</v>
      </c>
      <c r="B12" s="197">
        <v>4</v>
      </c>
      <c r="C12" s="197" t="s">
        <v>73</v>
      </c>
      <c r="D12" s="197">
        <v>321</v>
      </c>
      <c r="G12" s="1">
        <v>9</v>
      </c>
      <c r="H12" s="197">
        <v>232.9999</v>
      </c>
      <c r="I12" s="197">
        <v>205</v>
      </c>
      <c r="J12" s="197">
        <v>437.99990000000003</v>
      </c>
      <c r="K12" s="146">
        <v>8195</v>
      </c>
      <c r="L12" s="146">
        <v>7514</v>
      </c>
      <c r="M12" s="147">
        <v>15709</v>
      </c>
      <c r="N12" s="197">
        <v>2.843195851128737</v>
      </c>
      <c r="O12" s="197">
        <v>2.7282406175139737</v>
      </c>
      <c r="P12" s="197">
        <v>2.7882099433445795</v>
      </c>
    </row>
    <row r="13" spans="1:16" x14ac:dyDescent="0.35">
      <c r="A13" s="197" t="s">
        <v>72</v>
      </c>
      <c r="B13" s="197">
        <v>5</v>
      </c>
      <c r="C13" s="197" t="s">
        <v>71</v>
      </c>
      <c r="D13" s="197">
        <v>259.00029999999998</v>
      </c>
      <c r="G13" s="1">
        <v>10</v>
      </c>
      <c r="H13" s="197">
        <v>223.0001</v>
      </c>
      <c r="I13" s="197">
        <v>190.0001</v>
      </c>
      <c r="J13" s="197">
        <v>413.00020000000001</v>
      </c>
      <c r="K13" s="146">
        <v>8413</v>
      </c>
      <c r="L13" s="146">
        <v>7944</v>
      </c>
      <c r="M13" s="147">
        <v>16357</v>
      </c>
      <c r="N13" s="197">
        <v>2.6506608819683821</v>
      </c>
      <c r="O13" s="197">
        <v>2.391743454179255</v>
      </c>
      <c r="P13" s="197">
        <v>2.5249141040533103</v>
      </c>
    </row>
    <row r="14" spans="1:16" x14ac:dyDescent="0.35">
      <c r="A14" s="197" t="s">
        <v>72</v>
      </c>
      <c r="B14" s="197">
        <v>5</v>
      </c>
      <c r="C14" s="197" t="s">
        <v>73</v>
      </c>
      <c r="D14" s="197">
        <v>296.99950000000001</v>
      </c>
      <c r="G14" s="1">
        <v>11</v>
      </c>
      <c r="H14" s="197">
        <v>219.99940000000001</v>
      </c>
      <c r="I14" s="197">
        <v>239.9999</v>
      </c>
      <c r="J14" s="197">
        <v>459.99930000000001</v>
      </c>
      <c r="K14" s="146">
        <v>8409</v>
      </c>
      <c r="L14" s="146">
        <v>7865</v>
      </c>
      <c r="M14" s="147">
        <v>16274</v>
      </c>
      <c r="N14" s="197">
        <v>2.6162373647282675</v>
      </c>
      <c r="O14" s="197">
        <v>3.051492689129053</v>
      </c>
      <c r="P14" s="197">
        <v>2.8265902666830529</v>
      </c>
    </row>
    <row r="15" spans="1:16" x14ac:dyDescent="0.35">
      <c r="A15" s="197" t="s">
        <v>72</v>
      </c>
      <c r="B15" s="197">
        <v>6</v>
      </c>
      <c r="C15" s="197" t="s">
        <v>71</v>
      </c>
      <c r="D15" s="197">
        <v>257</v>
      </c>
      <c r="G15" s="1">
        <v>12</v>
      </c>
      <c r="H15" s="197">
        <v>208.00030000000001</v>
      </c>
      <c r="I15" s="197">
        <v>194.00020000000001</v>
      </c>
      <c r="J15" s="197">
        <v>402.00049999999999</v>
      </c>
      <c r="K15" s="146">
        <v>8277</v>
      </c>
      <c r="L15" s="146">
        <v>7363</v>
      </c>
      <c r="M15" s="147">
        <v>15640</v>
      </c>
      <c r="N15" s="197">
        <v>2.5129914220128069</v>
      </c>
      <c r="O15" s="197">
        <v>2.6347983159038435</v>
      </c>
      <c r="P15" s="197">
        <v>2.5703356777493602</v>
      </c>
    </row>
    <row r="16" spans="1:16" x14ac:dyDescent="0.35">
      <c r="A16" s="197" t="s">
        <v>72</v>
      </c>
      <c r="B16" s="197">
        <v>6</v>
      </c>
      <c r="C16" s="197" t="s">
        <v>73</v>
      </c>
      <c r="D16" s="197">
        <v>250.99969999999999</v>
      </c>
      <c r="G16" s="1">
        <v>13</v>
      </c>
      <c r="H16" s="197">
        <v>187.99969999999999</v>
      </c>
      <c r="I16" s="197">
        <v>179</v>
      </c>
      <c r="J16" s="197">
        <v>366.99969999999996</v>
      </c>
      <c r="K16" s="146">
        <v>7998</v>
      </c>
      <c r="L16" s="146">
        <v>7800</v>
      </c>
      <c r="M16" s="147">
        <v>15798</v>
      </c>
      <c r="N16" s="197">
        <v>2.3505838959739935</v>
      </c>
      <c r="O16" s="197">
        <v>2.2948717948717947</v>
      </c>
      <c r="P16" s="197">
        <v>2.323076971768578</v>
      </c>
    </row>
    <row r="17" spans="1:16" x14ac:dyDescent="0.35">
      <c r="A17" s="197" t="s">
        <v>72</v>
      </c>
      <c r="B17" s="197">
        <v>7</v>
      </c>
      <c r="C17" s="197" t="s">
        <v>71</v>
      </c>
      <c r="D17" s="197">
        <v>220.99979999999999</v>
      </c>
      <c r="G17" s="1">
        <v>14</v>
      </c>
      <c r="H17" s="197">
        <v>171.99979999999999</v>
      </c>
      <c r="I17" s="197">
        <v>136.9999</v>
      </c>
      <c r="J17" s="197">
        <v>308.99969999999996</v>
      </c>
      <c r="K17" s="146">
        <v>7863</v>
      </c>
      <c r="L17" s="146">
        <v>7477</v>
      </c>
      <c r="M17" s="147">
        <v>15340</v>
      </c>
      <c r="N17" s="197">
        <v>2.1874577133409638</v>
      </c>
      <c r="O17" s="197">
        <v>1.8322843386384913</v>
      </c>
      <c r="P17" s="197">
        <v>2.0143396349413294</v>
      </c>
    </row>
    <row r="18" spans="1:16" x14ac:dyDescent="0.35">
      <c r="A18" s="197" t="s">
        <v>72</v>
      </c>
      <c r="B18" s="197">
        <v>7</v>
      </c>
      <c r="C18" s="197" t="s">
        <v>73</v>
      </c>
      <c r="D18" s="197">
        <v>282.00020000000001</v>
      </c>
      <c r="G18" s="1">
        <v>15</v>
      </c>
      <c r="H18" s="197">
        <v>182.99959999999999</v>
      </c>
      <c r="I18" s="197">
        <v>142.00030000000001</v>
      </c>
      <c r="J18" s="197">
        <v>324.99990000000003</v>
      </c>
      <c r="K18" s="146">
        <v>7741</v>
      </c>
      <c r="L18" s="146">
        <v>7180</v>
      </c>
      <c r="M18" s="147">
        <v>14921</v>
      </c>
      <c r="N18" s="197">
        <v>2.3640304870171809</v>
      </c>
      <c r="O18" s="197">
        <v>1.9777200557103067</v>
      </c>
      <c r="P18" s="197">
        <v>2.1781375242946188</v>
      </c>
    </row>
    <row r="19" spans="1:16" x14ac:dyDescent="0.35">
      <c r="A19" s="197" t="s">
        <v>72</v>
      </c>
      <c r="B19" s="197">
        <v>8</v>
      </c>
      <c r="C19" s="197" t="s">
        <v>71</v>
      </c>
      <c r="D19" s="197">
        <v>275.00040000000001</v>
      </c>
      <c r="G19" s="1">
        <v>16</v>
      </c>
      <c r="H19" s="197">
        <v>143</v>
      </c>
      <c r="I19" s="197">
        <v>134.00030000000001</v>
      </c>
      <c r="J19" s="197">
        <v>277.00030000000004</v>
      </c>
      <c r="K19" s="146">
        <v>7574</v>
      </c>
      <c r="L19" s="146">
        <v>6903</v>
      </c>
      <c r="M19" s="147">
        <v>14477</v>
      </c>
      <c r="N19" s="197">
        <v>1.8880380248217588</v>
      </c>
      <c r="O19" s="197">
        <v>1.9411893379689991</v>
      </c>
      <c r="P19" s="197">
        <v>1.9133819161428474</v>
      </c>
    </row>
    <row r="20" spans="1:16" x14ac:dyDescent="0.35">
      <c r="A20" s="197" t="s">
        <v>72</v>
      </c>
      <c r="B20" s="197">
        <v>8</v>
      </c>
      <c r="C20" s="197" t="s">
        <v>73</v>
      </c>
      <c r="D20" s="197">
        <v>243.0001</v>
      </c>
      <c r="G20" s="1">
        <v>17</v>
      </c>
      <c r="H20" s="197">
        <v>201.0001</v>
      </c>
      <c r="I20" s="197">
        <v>173.00030000000001</v>
      </c>
      <c r="J20" s="197">
        <v>374.00040000000001</v>
      </c>
      <c r="K20" s="146">
        <v>7318</v>
      </c>
      <c r="L20" s="146">
        <v>6827</v>
      </c>
      <c r="M20" s="147">
        <v>14145</v>
      </c>
      <c r="N20" s="197">
        <v>2.7466534572287511</v>
      </c>
      <c r="O20" s="197">
        <v>2.5340603486157907</v>
      </c>
      <c r="P20" s="197">
        <v>2.6440466595970307</v>
      </c>
    </row>
    <row r="21" spans="1:16" x14ac:dyDescent="0.35">
      <c r="A21" s="197" t="s">
        <v>72</v>
      </c>
      <c r="B21" s="197">
        <v>9</v>
      </c>
      <c r="C21" s="197" t="s">
        <v>71</v>
      </c>
      <c r="D21" s="197">
        <v>205</v>
      </c>
      <c r="G21" s="1">
        <v>18</v>
      </c>
      <c r="H21" s="197">
        <v>316.00029999999998</v>
      </c>
      <c r="I21" s="197">
        <v>410.00020000000001</v>
      </c>
      <c r="J21" s="197">
        <v>726.00049999999999</v>
      </c>
      <c r="K21" s="146">
        <v>7763</v>
      </c>
      <c r="L21" s="146">
        <v>7571</v>
      </c>
      <c r="M21" s="147">
        <v>15334</v>
      </c>
      <c r="N21" s="197">
        <v>4.0705951307484218</v>
      </c>
      <c r="O21" s="197">
        <v>5.4154035134064191</v>
      </c>
      <c r="P21" s="197">
        <v>4.7345800182600755</v>
      </c>
    </row>
    <row r="22" spans="1:16" x14ac:dyDescent="0.35">
      <c r="A22" s="197" t="s">
        <v>72</v>
      </c>
      <c r="B22" s="197">
        <v>9</v>
      </c>
      <c r="C22" s="197" t="s">
        <v>73</v>
      </c>
      <c r="D22" s="197">
        <v>232.9999</v>
      </c>
      <c r="G22" s="1">
        <v>19</v>
      </c>
      <c r="H22" s="197">
        <v>905.00019999999995</v>
      </c>
      <c r="I22" s="197">
        <v>1261.9999</v>
      </c>
      <c r="J22" s="197">
        <v>2167.0001000000002</v>
      </c>
      <c r="K22" s="146">
        <v>9793</v>
      </c>
      <c r="L22" s="146">
        <v>10725</v>
      </c>
      <c r="M22" s="147">
        <v>20518</v>
      </c>
      <c r="N22" s="197">
        <v>9.2412968446849799</v>
      </c>
      <c r="O22" s="197">
        <v>11.766898834498834</v>
      </c>
      <c r="P22" s="197">
        <v>10.561458719173409</v>
      </c>
    </row>
    <row r="23" spans="1:16" x14ac:dyDescent="0.35">
      <c r="A23" s="197" t="s">
        <v>72</v>
      </c>
      <c r="B23" s="197">
        <v>10</v>
      </c>
      <c r="C23" s="197" t="s">
        <v>71</v>
      </c>
      <c r="D23" s="197">
        <v>190.0001</v>
      </c>
      <c r="G23" s="1">
        <v>20</v>
      </c>
      <c r="H23" s="197">
        <v>1043</v>
      </c>
      <c r="I23" s="197">
        <v>1688.9992999999999</v>
      </c>
      <c r="J23" s="197">
        <v>2731.9992999999999</v>
      </c>
      <c r="K23" s="146">
        <v>10698</v>
      </c>
      <c r="L23" s="146">
        <v>11630</v>
      </c>
      <c r="M23" s="147">
        <v>22328</v>
      </c>
      <c r="N23" s="197">
        <v>9.7494858852121897</v>
      </c>
      <c r="O23" s="197">
        <v>14.522779879621666</v>
      </c>
      <c r="P23" s="197">
        <v>12.235754657828736</v>
      </c>
    </row>
    <row r="24" spans="1:16" x14ac:dyDescent="0.35">
      <c r="A24" s="197" t="s">
        <v>72</v>
      </c>
      <c r="B24" s="197">
        <v>10</v>
      </c>
      <c r="C24" s="197" t="s">
        <v>73</v>
      </c>
      <c r="D24" s="197">
        <v>223.0001</v>
      </c>
      <c r="G24" s="1">
        <v>21</v>
      </c>
      <c r="H24" s="197">
        <v>1376</v>
      </c>
      <c r="I24" s="197">
        <v>2114.9998000000001</v>
      </c>
      <c r="J24" s="197">
        <v>3490.9998000000001</v>
      </c>
      <c r="K24" s="146">
        <v>10634</v>
      </c>
      <c r="L24" s="146">
        <v>11150</v>
      </c>
      <c r="M24" s="147">
        <v>21784</v>
      </c>
      <c r="N24" s="197">
        <v>12.939627609554261</v>
      </c>
      <c r="O24" s="197">
        <v>18.968608071748879</v>
      </c>
      <c r="P24" s="197">
        <v>16.025522401762764</v>
      </c>
    </row>
    <row r="25" spans="1:16" x14ac:dyDescent="0.35">
      <c r="A25" s="197" t="s">
        <v>72</v>
      </c>
      <c r="B25" s="197">
        <v>11</v>
      </c>
      <c r="C25" s="197" t="s">
        <v>71</v>
      </c>
      <c r="D25" s="197">
        <v>239.9999</v>
      </c>
      <c r="G25" s="1">
        <v>22</v>
      </c>
      <c r="H25" s="197">
        <v>1654.9997000000001</v>
      </c>
      <c r="I25" s="197">
        <v>2688.0003000000002</v>
      </c>
      <c r="J25" s="197">
        <v>4343</v>
      </c>
      <c r="K25" s="146">
        <v>10574</v>
      </c>
      <c r="L25" s="146">
        <v>10128</v>
      </c>
      <c r="M25" s="147">
        <v>20702</v>
      </c>
      <c r="N25" s="197">
        <v>15.651595422735012</v>
      </c>
      <c r="O25" s="197">
        <v>26.540287322274882</v>
      </c>
      <c r="P25" s="197">
        <v>20.978649405854508</v>
      </c>
    </row>
    <row r="26" spans="1:16" x14ac:dyDescent="0.35">
      <c r="A26" s="197" t="s">
        <v>72</v>
      </c>
      <c r="B26" s="197">
        <v>11</v>
      </c>
      <c r="C26" s="197" t="s">
        <v>73</v>
      </c>
      <c r="D26" s="197">
        <v>219.99940000000001</v>
      </c>
      <c r="G26" s="1">
        <v>23</v>
      </c>
      <c r="H26" s="197">
        <v>1597.0002999999999</v>
      </c>
      <c r="I26" s="197">
        <v>2219</v>
      </c>
      <c r="J26" s="197">
        <v>3816.0002999999997</v>
      </c>
      <c r="K26" s="146">
        <v>10316</v>
      </c>
      <c r="L26" s="146">
        <v>10327</v>
      </c>
      <c r="M26" s="147">
        <v>20643</v>
      </c>
      <c r="N26" s="197">
        <v>15.480809422256689</v>
      </c>
      <c r="O26" s="197">
        <v>21.487363222620314</v>
      </c>
      <c r="P26" s="197">
        <v>18.485686673448626</v>
      </c>
    </row>
    <row r="27" spans="1:16" x14ac:dyDescent="0.35">
      <c r="A27" s="197" t="s">
        <v>72</v>
      </c>
      <c r="B27" s="197">
        <v>12</v>
      </c>
      <c r="C27" s="197" t="s">
        <v>71</v>
      </c>
      <c r="D27" s="197">
        <v>194.00020000000001</v>
      </c>
      <c r="G27" s="1">
        <v>24</v>
      </c>
      <c r="H27" s="197">
        <v>1131.9997000000001</v>
      </c>
      <c r="I27" s="197">
        <v>1649.9992999999999</v>
      </c>
      <c r="J27" s="197">
        <v>2781.9989999999998</v>
      </c>
      <c r="K27" s="146">
        <v>9909</v>
      </c>
      <c r="L27" s="146">
        <v>9979</v>
      </c>
      <c r="M27" s="147">
        <v>19888</v>
      </c>
      <c r="N27" s="197">
        <v>11.423954990412758</v>
      </c>
      <c r="O27" s="197">
        <v>16.534715903397135</v>
      </c>
      <c r="P27" s="197">
        <v>13.988329646017696</v>
      </c>
    </row>
    <row r="28" spans="1:16" x14ac:dyDescent="0.35">
      <c r="A28" s="197" t="s">
        <v>72</v>
      </c>
      <c r="B28" s="197">
        <v>12</v>
      </c>
      <c r="C28" s="197" t="s">
        <v>73</v>
      </c>
      <c r="D28" s="197">
        <v>208.00030000000001</v>
      </c>
      <c r="G28" s="1">
        <v>25</v>
      </c>
      <c r="H28" s="197">
        <v>927.00019999999995</v>
      </c>
      <c r="I28" s="197">
        <v>1260.9997000000001</v>
      </c>
      <c r="J28" s="197">
        <v>2187.9998999999998</v>
      </c>
      <c r="K28" s="146">
        <v>10219</v>
      </c>
      <c r="L28" s="146">
        <v>9927</v>
      </c>
      <c r="M28" s="147">
        <v>20146</v>
      </c>
      <c r="N28" s="197">
        <v>9.0713396614150099</v>
      </c>
      <c r="O28" s="197">
        <v>12.702726906416844</v>
      </c>
      <c r="P28" s="197">
        <v>10.860716271220092</v>
      </c>
    </row>
    <row r="29" spans="1:16" x14ac:dyDescent="0.35">
      <c r="A29" s="197" t="s">
        <v>72</v>
      </c>
      <c r="B29" s="197">
        <v>13</v>
      </c>
      <c r="C29" s="197" t="s">
        <v>71</v>
      </c>
      <c r="D29" s="197">
        <v>179</v>
      </c>
      <c r="G29" s="1">
        <v>26</v>
      </c>
      <c r="H29" s="197">
        <v>758.99969999999996</v>
      </c>
      <c r="I29" s="197">
        <v>1023.9996</v>
      </c>
      <c r="J29" s="197">
        <v>1782.9992999999999</v>
      </c>
      <c r="K29" s="146">
        <v>10008</v>
      </c>
      <c r="L29" s="146">
        <v>9721</v>
      </c>
      <c r="M29" s="147">
        <v>19729</v>
      </c>
      <c r="N29" s="197">
        <v>7.5839298561151072</v>
      </c>
      <c r="O29" s="197">
        <v>10.533891574940849</v>
      </c>
      <c r="P29" s="197">
        <v>9.0374540017233507</v>
      </c>
    </row>
    <row r="30" spans="1:16" x14ac:dyDescent="0.35">
      <c r="A30" s="197" t="s">
        <v>72</v>
      </c>
      <c r="B30" s="197">
        <v>13</v>
      </c>
      <c r="C30" s="197" t="s">
        <v>73</v>
      </c>
      <c r="D30" s="197">
        <v>187.99969999999999</v>
      </c>
      <c r="G30" s="1">
        <v>27</v>
      </c>
      <c r="H30" s="197">
        <v>676.00019999999995</v>
      </c>
      <c r="I30" s="197">
        <v>893.99980000000005</v>
      </c>
      <c r="J30" s="197">
        <v>1570</v>
      </c>
      <c r="K30" s="146">
        <v>10114</v>
      </c>
      <c r="L30" s="146">
        <v>9842</v>
      </c>
      <c r="M30" s="147">
        <v>19956</v>
      </c>
      <c r="N30" s="197">
        <v>6.6838066047063469</v>
      </c>
      <c r="O30" s="197">
        <v>9.0835175777281041</v>
      </c>
      <c r="P30" s="197">
        <v>7.8673080777710958</v>
      </c>
    </row>
    <row r="31" spans="1:16" x14ac:dyDescent="0.35">
      <c r="A31" s="197" t="s">
        <v>72</v>
      </c>
      <c r="B31" s="197">
        <v>14</v>
      </c>
      <c r="C31" s="197" t="s">
        <v>71</v>
      </c>
      <c r="D31" s="197">
        <v>136.9999</v>
      </c>
      <c r="G31" s="1">
        <v>28</v>
      </c>
      <c r="H31" s="197">
        <v>649.00019999999995</v>
      </c>
      <c r="I31" s="197">
        <v>846.00040000000001</v>
      </c>
      <c r="J31" s="197">
        <v>1495.0005999999998</v>
      </c>
      <c r="K31" s="146">
        <v>10010</v>
      </c>
      <c r="L31" s="146">
        <v>9738</v>
      </c>
      <c r="M31" s="147">
        <v>19748</v>
      </c>
      <c r="N31" s="197">
        <v>6.4835184815184812</v>
      </c>
      <c r="O31" s="197">
        <v>8.6876196344218535</v>
      </c>
      <c r="P31" s="197">
        <v>7.5703899129025709</v>
      </c>
    </row>
    <row r="32" spans="1:16" x14ac:dyDescent="0.35">
      <c r="A32" s="197" t="s">
        <v>72</v>
      </c>
      <c r="B32" s="197">
        <v>14</v>
      </c>
      <c r="C32" s="197" t="s">
        <v>73</v>
      </c>
      <c r="D32" s="197">
        <v>171.99979999999999</v>
      </c>
      <c r="G32" s="1">
        <v>29</v>
      </c>
      <c r="H32" s="197">
        <v>608.00009999999997</v>
      </c>
      <c r="I32" s="197">
        <v>786.00009999999997</v>
      </c>
      <c r="J32" s="197">
        <v>1394.0001999999999</v>
      </c>
      <c r="K32" s="146">
        <v>9436</v>
      </c>
      <c r="L32" s="146">
        <v>8759</v>
      </c>
      <c r="M32" s="147">
        <v>18195</v>
      </c>
      <c r="N32" s="197">
        <v>6.4434092835947432</v>
      </c>
      <c r="O32" s="197">
        <v>8.9736282680671309</v>
      </c>
      <c r="P32" s="197">
        <v>7.6614465512503438</v>
      </c>
    </row>
    <row r="33" spans="1:16" x14ac:dyDescent="0.35">
      <c r="A33" s="197" t="s">
        <v>72</v>
      </c>
      <c r="B33" s="197">
        <v>15</v>
      </c>
      <c r="C33" s="197" t="s">
        <v>71</v>
      </c>
      <c r="D33" s="197">
        <v>142.00030000000001</v>
      </c>
      <c r="G33" s="1">
        <v>30</v>
      </c>
      <c r="H33" s="197">
        <v>652.99980000000005</v>
      </c>
      <c r="I33" s="197">
        <v>730.00030000000004</v>
      </c>
      <c r="J33" s="197">
        <v>1383.0001000000002</v>
      </c>
      <c r="K33" s="146">
        <v>8667</v>
      </c>
      <c r="L33" s="146">
        <v>8424</v>
      </c>
      <c r="M33" s="147">
        <v>17091</v>
      </c>
      <c r="N33" s="197">
        <v>7.5343232952578747</v>
      </c>
      <c r="O33" s="197">
        <v>8.6657205603038943</v>
      </c>
      <c r="P33" s="197">
        <v>8.0919788192616018</v>
      </c>
    </row>
    <row r="34" spans="1:16" x14ac:dyDescent="0.35">
      <c r="A34" s="197" t="s">
        <v>72</v>
      </c>
      <c r="B34" s="197">
        <v>15</v>
      </c>
      <c r="C34" s="197" t="s">
        <v>73</v>
      </c>
      <c r="D34" s="197">
        <v>182.99959999999999</v>
      </c>
      <c r="G34" s="1">
        <v>31</v>
      </c>
      <c r="H34" s="197">
        <v>592.99990000000003</v>
      </c>
      <c r="I34" s="197">
        <v>693.99990000000003</v>
      </c>
      <c r="J34" s="197">
        <v>1286.9998000000001</v>
      </c>
      <c r="K34" s="146">
        <v>8540</v>
      </c>
      <c r="L34" s="146">
        <v>8394</v>
      </c>
      <c r="M34" s="147">
        <v>16934</v>
      </c>
      <c r="N34" s="197">
        <v>6.9437927400468391</v>
      </c>
      <c r="O34" s="197">
        <v>8.2678091493924235</v>
      </c>
      <c r="P34" s="197">
        <v>7.6000933034132521</v>
      </c>
    </row>
    <row r="35" spans="1:16" x14ac:dyDescent="0.35">
      <c r="A35" s="197" t="s">
        <v>72</v>
      </c>
      <c r="B35" s="197">
        <v>16</v>
      </c>
      <c r="C35" s="197" t="s">
        <v>71</v>
      </c>
      <c r="D35" s="197">
        <v>134.00030000000001</v>
      </c>
      <c r="G35" s="1">
        <v>32</v>
      </c>
      <c r="H35" s="197">
        <v>569.99959999999999</v>
      </c>
      <c r="I35" s="197">
        <v>648.99990000000003</v>
      </c>
      <c r="J35" s="197">
        <v>1218.9994999999999</v>
      </c>
      <c r="K35" s="146">
        <v>8106</v>
      </c>
      <c r="L35" s="146">
        <v>8552</v>
      </c>
      <c r="M35" s="147">
        <v>16658</v>
      </c>
      <c r="N35" s="197">
        <v>7.0318233407352579</v>
      </c>
      <c r="O35" s="197">
        <v>7.5888669317118813</v>
      </c>
      <c r="P35" s="197">
        <v>7.3178022571737289</v>
      </c>
    </row>
    <row r="36" spans="1:16" x14ac:dyDescent="0.35">
      <c r="A36" s="197" t="s">
        <v>72</v>
      </c>
      <c r="B36" s="197">
        <v>16</v>
      </c>
      <c r="C36" s="197" t="s">
        <v>73</v>
      </c>
      <c r="D36" s="197">
        <v>143</v>
      </c>
      <c r="G36" s="1">
        <v>33</v>
      </c>
      <c r="H36" s="197">
        <v>566.00009999999997</v>
      </c>
      <c r="I36" s="197">
        <v>602.00030000000004</v>
      </c>
      <c r="J36" s="197">
        <v>1168.0003999999999</v>
      </c>
      <c r="K36" s="146">
        <v>8125</v>
      </c>
      <c r="L36" s="146">
        <v>8097</v>
      </c>
      <c r="M36" s="147">
        <v>16222</v>
      </c>
      <c r="N36" s="197">
        <v>6.9661550769230765</v>
      </c>
      <c r="O36" s="197">
        <v>7.4348561195504512</v>
      </c>
      <c r="P36" s="197">
        <v>7.2001010972753052</v>
      </c>
    </row>
    <row r="37" spans="1:16" x14ac:dyDescent="0.35">
      <c r="A37" s="197" t="s">
        <v>72</v>
      </c>
      <c r="B37" s="197">
        <v>17</v>
      </c>
      <c r="C37" s="197" t="s">
        <v>71</v>
      </c>
      <c r="D37" s="197">
        <v>173.00030000000001</v>
      </c>
      <c r="G37" s="1">
        <v>34</v>
      </c>
      <c r="H37" s="197">
        <v>486.99959999999999</v>
      </c>
      <c r="I37" s="197">
        <v>495.99990000000003</v>
      </c>
      <c r="J37" s="197">
        <v>982.99950000000001</v>
      </c>
      <c r="K37" s="146">
        <v>8108</v>
      </c>
      <c r="L37" s="146">
        <v>7719</v>
      </c>
      <c r="M37" s="147">
        <v>15827</v>
      </c>
      <c r="N37" s="197">
        <v>6.0064084854464728</v>
      </c>
      <c r="O37" s="197">
        <v>6.4257015157403812</v>
      </c>
      <c r="P37" s="197">
        <v>6.2109022556390974</v>
      </c>
    </row>
    <row r="38" spans="1:16" x14ac:dyDescent="0.35">
      <c r="A38" s="197" t="s">
        <v>72</v>
      </c>
      <c r="B38" s="197">
        <v>17</v>
      </c>
      <c r="C38" s="197" t="s">
        <v>73</v>
      </c>
      <c r="D38" s="197">
        <v>201.0001</v>
      </c>
      <c r="G38" s="1">
        <v>35</v>
      </c>
      <c r="H38" s="197">
        <v>526.99990000000003</v>
      </c>
      <c r="I38" s="197">
        <v>488.00020000000001</v>
      </c>
      <c r="J38" s="197">
        <v>1015.0001</v>
      </c>
      <c r="K38" s="146">
        <v>7553</v>
      </c>
      <c r="L38" s="146">
        <v>7624</v>
      </c>
      <c r="M38" s="147">
        <v>15177</v>
      </c>
      <c r="N38" s="197">
        <v>6.9773586654309554</v>
      </c>
      <c r="O38" s="197">
        <v>6.4008420776495285</v>
      </c>
      <c r="P38" s="197">
        <v>6.6877518613691773</v>
      </c>
    </row>
    <row r="39" spans="1:16" x14ac:dyDescent="0.35">
      <c r="A39" s="197" t="s">
        <v>72</v>
      </c>
      <c r="B39" s="197">
        <v>18</v>
      </c>
      <c r="C39" s="197" t="s">
        <v>71</v>
      </c>
      <c r="D39" s="197">
        <v>410.00020000000001</v>
      </c>
      <c r="G39" s="1">
        <v>36</v>
      </c>
      <c r="H39" s="197">
        <v>487.00029999999998</v>
      </c>
      <c r="I39" s="197">
        <v>422.00029999999998</v>
      </c>
      <c r="J39" s="197">
        <v>909.00059999999996</v>
      </c>
      <c r="K39" s="146">
        <v>7711</v>
      </c>
      <c r="L39" s="146">
        <v>7675</v>
      </c>
      <c r="M39" s="147">
        <v>15386</v>
      </c>
      <c r="N39" s="197">
        <v>6.3156568538451561</v>
      </c>
      <c r="O39" s="197">
        <v>5.4983752442996741</v>
      </c>
      <c r="P39" s="197">
        <v>5.907972182503574</v>
      </c>
    </row>
    <row r="40" spans="1:16" x14ac:dyDescent="0.35">
      <c r="A40" s="197" t="s">
        <v>72</v>
      </c>
      <c r="B40" s="197">
        <v>18</v>
      </c>
      <c r="C40" s="197" t="s">
        <v>73</v>
      </c>
      <c r="D40" s="197">
        <v>316.00029999999998</v>
      </c>
      <c r="G40" s="1">
        <v>37</v>
      </c>
      <c r="H40" s="197">
        <v>444</v>
      </c>
      <c r="I40" s="197">
        <v>415</v>
      </c>
      <c r="J40" s="197">
        <v>859</v>
      </c>
      <c r="K40" s="146">
        <v>7401</v>
      </c>
      <c r="L40" s="146">
        <v>7603</v>
      </c>
      <c r="M40" s="147">
        <v>15004</v>
      </c>
      <c r="N40" s="197">
        <v>5.9991892987434134</v>
      </c>
      <c r="O40" s="197">
        <v>5.4583716953834021</v>
      </c>
      <c r="P40" s="197">
        <v>5.7251399626766197</v>
      </c>
    </row>
    <row r="41" spans="1:16" x14ac:dyDescent="0.35">
      <c r="A41" s="197" t="s">
        <v>72</v>
      </c>
      <c r="B41" s="197">
        <v>19</v>
      </c>
      <c r="C41" s="197" t="s">
        <v>71</v>
      </c>
      <c r="D41" s="197">
        <v>1261.9999</v>
      </c>
      <c r="G41" s="1">
        <v>38</v>
      </c>
      <c r="H41" s="197">
        <v>444</v>
      </c>
      <c r="I41" s="197">
        <v>407</v>
      </c>
      <c r="J41" s="197">
        <v>851</v>
      </c>
      <c r="K41" s="146">
        <v>7428</v>
      </c>
      <c r="L41" s="146">
        <v>7794</v>
      </c>
      <c r="M41" s="147">
        <v>15222</v>
      </c>
      <c r="N41" s="197">
        <v>5.9773828756058158</v>
      </c>
      <c r="O41" s="197">
        <v>5.2219656145753142</v>
      </c>
      <c r="P41" s="197">
        <v>5.5905925633950861</v>
      </c>
    </row>
    <row r="42" spans="1:16" x14ac:dyDescent="0.35">
      <c r="A42" s="197" t="s">
        <v>72</v>
      </c>
      <c r="B42" s="197">
        <v>19</v>
      </c>
      <c r="C42" s="197" t="s">
        <v>73</v>
      </c>
      <c r="D42" s="197">
        <v>905.00019999999995</v>
      </c>
      <c r="G42" s="1">
        <v>39</v>
      </c>
      <c r="H42" s="197">
        <v>401.99990000000003</v>
      </c>
      <c r="I42" s="197">
        <v>323.00009999999997</v>
      </c>
      <c r="J42" s="197">
        <v>725</v>
      </c>
      <c r="K42" s="146">
        <v>7500</v>
      </c>
      <c r="L42" s="146">
        <v>7905</v>
      </c>
      <c r="M42" s="147">
        <v>15405</v>
      </c>
      <c r="N42" s="197">
        <v>5.3599986666666668</v>
      </c>
      <c r="O42" s="197">
        <v>4.0860227703984817</v>
      </c>
      <c r="P42" s="197">
        <v>4.7062641999350863</v>
      </c>
    </row>
    <row r="43" spans="1:16" x14ac:dyDescent="0.35">
      <c r="A43" s="197" t="s">
        <v>72</v>
      </c>
      <c r="B43" s="197">
        <v>20</v>
      </c>
      <c r="C43" s="197" t="s">
        <v>71</v>
      </c>
      <c r="D43" s="197">
        <v>1688.9992999999999</v>
      </c>
      <c r="G43" s="1">
        <v>40</v>
      </c>
      <c r="H43" s="197">
        <v>387.00069999999999</v>
      </c>
      <c r="I43" s="197">
        <v>314.99919999999997</v>
      </c>
      <c r="J43" s="197">
        <v>701.99990000000003</v>
      </c>
      <c r="K43" s="146">
        <v>7091</v>
      </c>
      <c r="L43" s="146">
        <v>7233</v>
      </c>
      <c r="M43" s="147">
        <v>14324</v>
      </c>
      <c r="N43" s="197">
        <v>5.4576322098434629</v>
      </c>
      <c r="O43" s="197">
        <v>4.3550283423199225</v>
      </c>
      <c r="P43" s="197">
        <v>4.9008649818486463</v>
      </c>
    </row>
    <row r="44" spans="1:16" x14ac:dyDescent="0.35">
      <c r="A44" s="197" t="s">
        <v>72</v>
      </c>
      <c r="B44" s="197">
        <v>20</v>
      </c>
      <c r="C44" s="197" t="s">
        <v>73</v>
      </c>
      <c r="D44" s="197">
        <v>1043</v>
      </c>
      <c r="G44" s="1">
        <v>41</v>
      </c>
      <c r="H44" s="197">
        <v>332.99950000000001</v>
      </c>
      <c r="I44" s="197">
        <v>289.00069999999999</v>
      </c>
      <c r="J44" s="197">
        <v>622.00019999999995</v>
      </c>
      <c r="K44" s="146">
        <v>6572</v>
      </c>
      <c r="L44" s="146">
        <v>6799</v>
      </c>
      <c r="M44" s="147">
        <v>13371</v>
      </c>
      <c r="N44" s="197">
        <v>5.0669430919050518</v>
      </c>
      <c r="O44" s="197">
        <v>4.2506353875569935</v>
      </c>
      <c r="P44" s="197">
        <v>4.6518599955126767</v>
      </c>
    </row>
    <row r="45" spans="1:16" x14ac:dyDescent="0.35">
      <c r="A45" s="197" t="s">
        <v>72</v>
      </c>
      <c r="B45" s="197">
        <v>21</v>
      </c>
      <c r="C45" s="197" t="s">
        <v>71</v>
      </c>
      <c r="D45" s="197">
        <v>2114.9998000000001</v>
      </c>
      <c r="G45" s="1">
        <v>42</v>
      </c>
      <c r="H45" s="197">
        <v>272.00040000000001</v>
      </c>
      <c r="I45" s="197">
        <v>246</v>
      </c>
      <c r="J45" s="197">
        <v>518.00040000000001</v>
      </c>
      <c r="K45" s="146">
        <v>6542</v>
      </c>
      <c r="L45" s="146">
        <v>6625</v>
      </c>
      <c r="M45" s="147">
        <v>13167</v>
      </c>
      <c r="N45" s="197">
        <v>4.1577560379088965</v>
      </c>
      <c r="O45" s="197">
        <v>3.7132075471698114</v>
      </c>
      <c r="P45" s="197">
        <v>3.9340806561859196</v>
      </c>
    </row>
    <row r="46" spans="1:16" x14ac:dyDescent="0.35">
      <c r="A46" s="197" t="s">
        <v>72</v>
      </c>
      <c r="B46" s="197">
        <v>21</v>
      </c>
      <c r="C46" s="197" t="s">
        <v>73</v>
      </c>
      <c r="D46" s="197">
        <v>1376</v>
      </c>
      <c r="G46" s="1">
        <v>43</v>
      </c>
      <c r="H46" s="197">
        <v>286.99990000000003</v>
      </c>
      <c r="I46" s="197">
        <v>232</v>
      </c>
      <c r="J46" s="197">
        <v>518.99990000000003</v>
      </c>
      <c r="K46" s="146">
        <v>6531</v>
      </c>
      <c r="L46" s="146">
        <v>6644</v>
      </c>
      <c r="M46" s="147">
        <v>13175</v>
      </c>
      <c r="N46" s="197">
        <v>4.3944250497626705</v>
      </c>
      <c r="O46" s="197">
        <v>3.4918723660445519</v>
      </c>
      <c r="P46" s="197">
        <v>3.9392781783681219</v>
      </c>
    </row>
    <row r="47" spans="1:16" x14ac:dyDescent="0.35">
      <c r="A47" s="197" t="s">
        <v>72</v>
      </c>
      <c r="B47" s="197">
        <v>22</v>
      </c>
      <c r="C47" s="197" t="s">
        <v>71</v>
      </c>
      <c r="D47" s="197">
        <v>2688.0003000000002</v>
      </c>
      <c r="G47" s="1">
        <v>44</v>
      </c>
      <c r="H47" s="197">
        <v>273</v>
      </c>
      <c r="I47" s="197">
        <v>204.00030000000001</v>
      </c>
      <c r="J47" s="197">
        <v>477.00030000000004</v>
      </c>
      <c r="K47" s="146">
        <v>6517</v>
      </c>
      <c r="L47" s="146">
        <v>6427</v>
      </c>
      <c r="M47" s="147">
        <v>12944</v>
      </c>
      <c r="N47" s="197">
        <v>4.1890440386680989</v>
      </c>
      <c r="O47" s="197">
        <v>3.1741138945075464</v>
      </c>
      <c r="P47" s="197">
        <v>3.6851073856613104</v>
      </c>
    </row>
    <row r="48" spans="1:16" x14ac:dyDescent="0.35">
      <c r="A48" s="197" t="s">
        <v>72</v>
      </c>
      <c r="B48" s="197">
        <v>22</v>
      </c>
      <c r="C48" s="197" t="s">
        <v>73</v>
      </c>
      <c r="D48" s="197">
        <v>1654.9997000000001</v>
      </c>
      <c r="G48" s="1">
        <v>45</v>
      </c>
      <c r="H48" s="197">
        <v>249.99979999999999</v>
      </c>
      <c r="I48" s="197">
        <v>210.99979999999999</v>
      </c>
      <c r="J48" s="197">
        <v>460.99959999999999</v>
      </c>
      <c r="K48" s="146">
        <v>6431</v>
      </c>
      <c r="L48" s="146">
        <v>6259</v>
      </c>
      <c r="M48" s="147">
        <v>12690</v>
      </c>
      <c r="N48" s="197">
        <v>3.8874171979474417</v>
      </c>
      <c r="O48" s="197">
        <v>3.3711423550087876</v>
      </c>
      <c r="P48" s="197">
        <v>3.6327785657998422</v>
      </c>
    </row>
    <row r="49" spans="1:16" x14ac:dyDescent="0.35">
      <c r="A49" s="197" t="s">
        <v>72</v>
      </c>
      <c r="B49" s="197">
        <v>23</v>
      </c>
      <c r="C49" s="197" t="s">
        <v>71</v>
      </c>
      <c r="D49" s="197">
        <v>2219</v>
      </c>
      <c r="G49" s="1">
        <v>46</v>
      </c>
      <c r="H49" s="197">
        <v>230.99979999999999</v>
      </c>
      <c r="I49" s="197">
        <v>194</v>
      </c>
      <c r="J49" s="197">
        <v>424.99979999999999</v>
      </c>
      <c r="K49" s="146">
        <v>6598</v>
      </c>
      <c r="L49" s="146">
        <v>6602</v>
      </c>
      <c r="M49" s="147">
        <v>13200</v>
      </c>
      <c r="N49" s="197">
        <v>3.5010578963322221</v>
      </c>
      <c r="O49" s="197">
        <v>2.9385034837927901</v>
      </c>
      <c r="P49" s="197">
        <v>3.2196954545454544</v>
      </c>
    </row>
    <row r="50" spans="1:16" x14ac:dyDescent="0.35">
      <c r="A50" s="197" t="s">
        <v>72</v>
      </c>
      <c r="B50" s="197">
        <v>23</v>
      </c>
      <c r="C50" s="197" t="s">
        <v>73</v>
      </c>
      <c r="D50" s="197">
        <v>1597.0002999999999</v>
      </c>
      <c r="G50" s="1">
        <v>47</v>
      </c>
      <c r="H50" s="197">
        <v>224.99979999999999</v>
      </c>
      <c r="I50" s="197">
        <v>166.00020000000001</v>
      </c>
      <c r="J50" s="197">
        <v>391</v>
      </c>
      <c r="K50" s="146">
        <v>6707</v>
      </c>
      <c r="L50" s="146">
        <v>6845</v>
      </c>
      <c r="M50" s="147">
        <v>13552</v>
      </c>
      <c r="N50" s="197">
        <v>3.3547010585954973</v>
      </c>
      <c r="O50" s="197">
        <v>2.4251307523739958</v>
      </c>
      <c r="P50" s="197">
        <v>2.8851829988193622</v>
      </c>
    </row>
    <row r="51" spans="1:16" x14ac:dyDescent="0.35">
      <c r="A51" s="197" t="s">
        <v>72</v>
      </c>
      <c r="B51" s="197">
        <v>24</v>
      </c>
      <c r="C51" s="197" t="s">
        <v>71</v>
      </c>
      <c r="D51" s="197">
        <v>1649.9992999999999</v>
      </c>
      <c r="G51" s="1">
        <v>48</v>
      </c>
      <c r="H51" s="197">
        <v>221</v>
      </c>
      <c r="I51" s="197">
        <v>194.9999</v>
      </c>
      <c r="J51" s="197">
        <v>415.99990000000003</v>
      </c>
      <c r="K51" s="146">
        <v>6592</v>
      </c>
      <c r="L51" s="146">
        <v>7047</v>
      </c>
      <c r="M51" s="147">
        <v>13639</v>
      </c>
      <c r="N51" s="197">
        <v>3.3525485436893203</v>
      </c>
      <c r="O51" s="197">
        <v>2.7671335319994323</v>
      </c>
      <c r="P51" s="197">
        <v>3.0500762519246281</v>
      </c>
    </row>
    <row r="52" spans="1:16" x14ac:dyDescent="0.35">
      <c r="A52" s="197" t="s">
        <v>72</v>
      </c>
      <c r="B52" s="197">
        <v>24</v>
      </c>
      <c r="C52" s="197" t="s">
        <v>73</v>
      </c>
      <c r="D52" s="197">
        <v>1131.9997000000001</v>
      </c>
      <c r="G52" s="1">
        <v>49</v>
      </c>
      <c r="H52" s="197">
        <v>206.0001</v>
      </c>
      <c r="I52" s="197">
        <v>151.99979999999999</v>
      </c>
      <c r="J52" s="197">
        <v>357.99990000000003</v>
      </c>
      <c r="K52" s="146">
        <v>6707</v>
      </c>
      <c r="L52" s="146">
        <v>6914</v>
      </c>
      <c r="M52" s="147">
        <v>13621</v>
      </c>
      <c r="N52" s="197">
        <v>3.0714194125540479</v>
      </c>
      <c r="O52" s="197">
        <v>2.1984350592999706</v>
      </c>
      <c r="P52" s="197">
        <v>2.6282938110270906</v>
      </c>
    </row>
    <row r="53" spans="1:16" x14ac:dyDescent="0.35">
      <c r="A53" s="197" t="s">
        <v>72</v>
      </c>
      <c r="B53" s="197">
        <v>25</v>
      </c>
      <c r="C53" s="197" t="s">
        <v>71</v>
      </c>
      <c r="D53" s="197">
        <v>1260.9997000000001</v>
      </c>
      <c r="G53" s="1">
        <v>50</v>
      </c>
      <c r="H53" s="197">
        <v>222.00030000000001</v>
      </c>
      <c r="I53" s="197">
        <v>190.0001</v>
      </c>
      <c r="J53" s="197">
        <v>412.00040000000001</v>
      </c>
      <c r="K53" s="146">
        <v>6558</v>
      </c>
      <c r="L53" s="146">
        <v>6751</v>
      </c>
      <c r="M53" s="147">
        <v>13309</v>
      </c>
      <c r="N53" s="197">
        <v>3.3851829826166515</v>
      </c>
      <c r="O53" s="197">
        <v>2.8143993482447045</v>
      </c>
      <c r="P53" s="197">
        <v>3.0956525659328276</v>
      </c>
    </row>
    <row r="54" spans="1:16" x14ac:dyDescent="0.35">
      <c r="A54" s="197" t="s">
        <v>72</v>
      </c>
      <c r="B54" s="197">
        <v>25</v>
      </c>
      <c r="C54" s="197" t="s">
        <v>73</v>
      </c>
      <c r="D54" s="197">
        <v>927.00019999999995</v>
      </c>
      <c r="G54" s="1">
        <v>51</v>
      </c>
      <c r="H54" s="197">
        <v>222.99969999999999</v>
      </c>
      <c r="I54" s="197">
        <v>163.99979999999999</v>
      </c>
      <c r="J54" s="197">
        <v>386.99950000000001</v>
      </c>
      <c r="K54" s="146">
        <v>6588</v>
      </c>
      <c r="L54" s="146">
        <v>6790</v>
      </c>
      <c r="M54" s="147">
        <v>13378</v>
      </c>
      <c r="N54" s="197">
        <v>3.3849377656344868</v>
      </c>
      <c r="O54" s="197">
        <v>2.4153136966126656</v>
      </c>
      <c r="P54" s="197">
        <v>2.8928053520705639</v>
      </c>
    </row>
    <row r="55" spans="1:16" x14ac:dyDescent="0.35">
      <c r="A55" s="197" t="s">
        <v>72</v>
      </c>
      <c r="B55" s="197">
        <v>26</v>
      </c>
      <c r="C55" s="197" t="s">
        <v>71</v>
      </c>
      <c r="D55" s="197">
        <v>1023.9996</v>
      </c>
      <c r="G55" s="1">
        <v>52</v>
      </c>
      <c r="H55" s="197">
        <v>203.0001</v>
      </c>
      <c r="I55" s="197">
        <v>144.0001</v>
      </c>
      <c r="J55" s="197">
        <v>347.00020000000001</v>
      </c>
      <c r="K55" s="146">
        <v>6346</v>
      </c>
      <c r="L55" s="146">
        <v>6731</v>
      </c>
      <c r="M55" s="147">
        <v>13077</v>
      </c>
      <c r="N55" s="197">
        <v>3.1988670028364323</v>
      </c>
      <c r="O55" s="197">
        <v>2.1393567077700193</v>
      </c>
      <c r="P55" s="197">
        <v>2.6535153322627512</v>
      </c>
    </row>
    <row r="56" spans="1:16" x14ac:dyDescent="0.35">
      <c r="A56" s="197" t="s">
        <v>72</v>
      </c>
      <c r="B56" s="197">
        <v>26</v>
      </c>
      <c r="C56" s="197" t="s">
        <v>73</v>
      </c>
      <c r="D56" s="197">
        <v>758.99969999999996</v>
      </c>
      <c r="G56" s="1">
        <v>53</v>
      </c>
      <c r="H56" s="197">
        <v>194.0001</v>
      </c>
      <c r="I56" s="197">
        <v>153.99969999999999</v>
      </c>
      <c r="J56" s="197">
        <v>347.99979999999999</v>
      </c>
      <c r="K56" s="146">
        <v>6280</v>
      </c>
      <c r="L56" s="146">
        <v>6664</v>
      </c>
      <c r="M56" s="147">
        <v>12944</v>
      </c>
      <c r="N56" s="197">
        <v>3.0891735668789808</v>
      </c>
      <c r="O56" s="197">
        <v>2.3109198679471787</v>
      </c>
      <c r="P56" s="197">
        <v>2.6885027812113718</v>
      </c>
    </row>
    <row r="57" spans="1:16" x14ac:dyDescent="0.35">
      <c r="A57" s="197" t="s">
        <v>72</v>
      </c>
      <c r="B57" s="197">
        <v>27</v>
      </c>
      <c r="C57" s="197" t="s">
        <v>71</v>
      </c>
      <c r="D57" s="197">
        <v>893.99980000000005</v>
      </c>
      <c r="G57" s="1">
        <v>54</v>
      </c>
      <c r="H57" s="197">
        <v>198.99969999999999</v>
      </c>
      <c r="I57" s="197">
        <v>194.00020000000001</v>
      </c>
      <c r="J57" s="197">
        <v>392.99990000000003</v>
      </c>
      <c r="K57" s="146">
        <v>6244</v>
      </c>
      <c r="L57" s="146">
        <v>6600</v>
      </c>
      <c r="M57" s="147">
        <v>12844</v>
      </c>
      <c r="N57" s="197">
        <v>3.187054772581678</v>
      </c>
      <c r="O57" s="197">
        <v>2.9393969696969702</v>
      </c>
      <c r="P57" s="197">
        <v>3.0597936779819372</v>
      </c>
    </row>
    <row r="58" spans="1:16" x14ac:dyDescent="0.35">
      <c r="A58" s="197" t="s">
        <v>72</v>
      </c>
      <c r="B58" s="197">
        <v>27</v>
      </c>
      <c r="C58" s="197" t="s">
        <v>73</v>
      </c>
      <c r="D58" s="197">
        <v>676.00019999999995</v>
      </c>
      <c r="G58" s="1">
        <v>55</v>
      </c>
      <c r="H58" s="197">
        <v>176.99969999999999</v>
      </c>
      <c r="I58" s="197">
        <v>180.0001</v>
      </c>
      <c r="J58" s="197">
        <v>356.99979999999999</v>
      </c>
      <c r="K58" s="146">
        <v>6028</v>
      </c>
      <c r="L58" s="146">
        <v>6447</v>
      </c>
      <c r="M58" s="147">
        <v>12475</v>
      </c>
      <c r="N58" s="197">
        <v>2.9362923025879226</v>
      </c>
      <c r="O58" s="197">
        <v>2.7919978284473399</v>
      </c>
      <c r="P58" s="197">
        <v>2.8617218436873744</v>
      </c>
    </row>
    <row r="59" spans="1:16" x14ac:dyDescent="0.35">
      <c r="A59" s="197" t="s">
        <v>72</v>
      </c>
      <c r="B59" s="197">
        <v>28</v>
      </c>
      <c r="C59" s="197" t="s">
        <v>71</v>
      </c>
      <c r="D59" s="197">
        <v>846.00040000000001</v>
      </c>
      <c r="G59" s="1">
        <v>56</v>
      </c>
      <c r="H59" s="197">
        <v>184.99959999999999</v>
      </c>
      <c r="I59" s="197">
        <v>139</v>
      </c>
      <c r="J59" s="197">
        <v>323.99959999999999</v>
      </c>
      <c r="K59" s="146">
        <v>6265</v>
      </c>
      <c r="L59" s="146">
        <v>6243</v>
      </c>
      <c r="M59" s="147">
        <v>12508</v>
      </c>
      <c r="N59" s="197">
        <v>2.9529066241021544</v>
      </c>
      <c r="O59" s="197">
        <v>2.2264936729136631</v>
      </c>
      <c r="P59" s="197">
        <v>2.5903389830508474</v>
      </c>
    </row>
    <row r="60" spans="1:16" x14ac:dyDescent="0.35">
      <c r="A60" s="197" t="s">
        <v>72</v>
      </c>
      <c r="B60" s="197">
        <v>28</v>
      </c>
      <c r="C60" s="197" t="s">
        <v>73</v>
      </c>
      <c r="D60" s="197">
        <v>649.00019999999995</v>
      </c>
      <c r="G60" s="1">
        <v>57</v>
      </c>
      <c r="H60" s="197">
        <v>170.99950000000001</v>
      </c>
      <c r="I60" s="197">
        <v>145</v>
      </c>
      <c r="J60" s="197">
        <v>315.99950000000001</v>
      </c>
      <c r="K60" s="146">
        <v>6003</v>
      </c>
      <c r="L60" s="146">
        <v>6271</v>
      </c>
      <c r="M60" s="147">
        <v>12274</v>
      </c>
      <c r="N60" s="197">
        <v>2.8485673829751792</v>
      </c>
      <c r="O60" s="197">
        <v>2.3122309041620155</v>
      </c>
      <c r="P60" s="197">
        <v>2.574543751018413</v>
      </c>
    </row>
    <row r="61" spans="1:16" x14ac:dyDescent="0.35">
      <c r="A61" s="197" t="s">
        <v>72</v>
      </c>
      <c r="B61" s="197">
        <v>29</v>
      </c>
      <c r="C61" s="197" t="s">
        <v>71</v>
      </c>
      <c r="D61" s="197">
        <v>786.00009999999997</v>
      </c>
      <c r="G61" s="1">
        <v>58</v>
      </c>
      <c r="H61" s="197">
        <v>178.0001</v>
      </c>
      <c r="I61" s="197">
        <v>155</v>
      </c>
      <c r="J61" s="197">
        <v>333.00009999999997</v>
      </c>
      <c r="K61" s="146">
        <v>5440</v>
      </c>
      <c r="L61" s="146">
        <v>5841</v>
      </c>
      <c r="M61" s="147">
        <v>11281</v>
      </c>
      <c r="N61" s="197">
        <v>3.2720606617647059</v>
      </c>
      <c r="O61" s="197">
        <v>2.6536551960280774</v>
      </c>
      <c r="P61" s="197">
        <v>2.9518668557751973</v>
      </c>
    </row>
    <row r="62" spans="1:16" x14ac:dyDescent="0.35">
      <c r="A62" s="197" t="s">
        <v>72</v>
      </c>
      <c r="B62" s="197">
        <v>29</v>
      </c>
      <c r="C62" s="197" t="s">
        <v>73</v>
      </c>
      <c r="D62" s="197">
        <v>608.00009999999997</v>
      </c>
      <c r="G62" s="1">
        <v>59</v>
      </c>
      <c r="H62" s="197">
        <v>154.00020000000001</v>
      </c>
      <c r="I62" s="197">
        <v>127</v>
      </c>
      <c r="J62" s="197">
        <v>281.00020000000001</v>
      </c>
      <c r="K62" s="146">
        <v>5271</v>
      </c>
      <c r="L62" s="146">
        <v>5597</v>
      </c>
      <c r="M62" s="147">
        <v>10868</v>
      </c>
      <c r="N62" s="197">
        <v>2.9216505406943658</v>
      </c>
      <c r="O62" s="197">
        <v>2.2690727175272469</v>
      </c>
      <c r="P62" s="197">
        <v>2.5855741626794262</v>
      </c>
    </row>
    <row r="63" spans="1:16" x14ac:dyDescent="0.35">
      <c r="A63" s="197" t="s">
        <v>72</v>
      </c>
      <c r="B63" s="197">
        <v>30</v>
      </c>
      <c r="C63" s="197" t="s">
        <v>71</v>
      </c>
      <c r="D63" s="197">
        <v>730.00030000000004</v>
      </c>
      <c r="G63" s="1">
        <v>60</v>
      </c>
      <c r="H63" s="197">
        <v>126.99979999999999</v>
      </c>
      <c r="I63" s="197">
        <v>134.9999</v>
      </c>
      <c r="J63" s="197">
        <v>261.99969999999996</v>
      </c>
      <c r="K63" s="146">
        <v>4991</v>
      </c>
      <c r="L63" s="146">
        <v>5444</v>
      </c>
      <c r="M63" s="147">
        <v>10435</v>
      </c>
      <c r="N63" s="197">
        <v>2.5445762372270089</v>
      </c>
      <c r="O63" s="197">
        <v>2.4797924320352682</v>
      </c>
      <c r="P63" s="197">
        <v>2.5107781504551987</v>
      </c>
    </row>
    <row r="64" spans="1:16" x14ac:dyDescent="0.35">
      <c r="A64" s="197" t="s">
        <v>72</v>
      </c>
      <c r="B64" s="197">
        <v>30</v>
      </c>
      <c r="C64" s="197" t="s">
        <v>73</v>
      </c>
      <c r="D64" s="197">
        <v>652.99980000000005</v>
      </c>
      <c r="G64" s="1">
        <v>61</v>
      </c>
      <c r="H64" s="197">
        <v>108</v>
      </c>
      <c r="I64" s="197">
        <v>125.99979999999999</v>
      </c>
      <c r="J64" s="197">
        <v>233.99979999999999</v>
      </c>
      <c r="K64" s="146">
        <v>5081</v>
      </c>
      <c r="L64" s="146">
        <v>5104</v>
      </c>
      <c r="M64" s="147">
        <v>10185</v>
      </c>
      <c r="N64" s="197">
        <v>2.1255658334973431</v>
      </c>
      <c r="O64" s="197">
        <v>2.4686481191222569</v>
      </c>
      <c r="P64" s="197">
        <v>2.2974943544428079</v>
      </c>
    </row>
    <row r="65" spans="1:16" x14ac:dyDescent="0.35">
      <c r="A65" s="197" t="s">
        <v>72</v>
      </c>
      <c r="B65" s="197">
        <v>31</v>
      </c>
      <c r="C65" s="197" t="s">
        <v>71</v>
      </c>
      <c r="D65" s="197">
        <v>693.99990000000003</v>
      </c>
      <c r="G65" s="1">
        <v>62</v>
      </c>
      <c r="H65" s="197">
        <v>123.9997</v>
      </c>
      <c r="I65" s="197">
        <v>98.000299999999996</v>
      </c>
      <c r="J65" s="197">
        <v>222</v>
      </c>
      <c r="K65" s="146">
        <v>4702</v>
      </c>
      <c r="L65" s="146">
        <v>5036</v>
      </c>
      <c r="M65" s="147">
        <v>9738</v>
      </c>
      <c r="N65" s="197">
        <v>2.6371692896639729</v>
      </c>
      <c r="O65" s="197">
        <v>1.945994837172359</v>
      </c>
      <c r="P65" s="197">
        <v>2.2797288971041283</v>
      </c>
    </row>
    <row r="66" spans="1:16" x14ac:dyDescent="0.35">
      <c r="A66" s="197" t="s">
        <v>72</v>
      </c>
      <c r="B66" s="197">
        <v>31</v>
      </c>
      <c r="C66" s="197" t="s">
        <v>73</v>
      </c>
      <c r="D66" s="197">
        <v>592.99990000000003</v>
      </c>
      <c r="G66" s="1">
        <v>63</v>
      </c>
      <c r="H66" s="197">
        <v>127.0003</v>
      </c>
      <c r="I66" s="197">
        <v>96.000200000000007</v>
      </c>
      <c r="J66" s="197">
        <v>223.00049999999999</v>
      </c>
      <c r="K66" s="146">
        <v>4514</v>
      </c>
      <c r="L66" s="146">
        <v>4599</v>
      </c>
      <c r="M66" s="147">
        <v>9113</v>
      </c>
      <c r="N66" s="197">
        <v>2.8134758529020822</v>
      </c>
      <c r="O66" s="197">
        <v>2.0874146553598609</v>
      </c>
      <c r="P66" s="197">
        <v>2.4470591462745528</v>
      </c>
    </row>
    <row r="67" spans="1:16" x14ac:dyDescent="0.35">
      <c r="A67" s="197" t="s">
        <v>72</v>
      </c>
      <c r="B67" s="197">
        <v>32</v>
      </c>
      <c r="C67" s="197" t="s">
        <v>71</v>
      </c>
      <c r="D67" s="197">
        <v>648.99990000000003</v>
      </c>
      <c r="G67" s="1">
        <v>64</v>
      </c>
      <c r="H67" s="197">
        <v>94</v>
      </c>
      <c r="I67" s="197">
        <v>92.000100000000003</v>
      </c>
      <c r="J67" s="197">
        <v>186.0001</v>
      </c>
      <c r="K67" s="146">
        <v>4504</v>
      </c>
      <c r="L67" s="146">
        <v>4492</v>
      </c>
      <c r="M67" s="147">
        <v>8996</v>
      </c>
      <c r="N67" s="197">
        <v>2.0870337477797514</v>
      </c>
      <c r="O67" s="197">
        <v>2.0480877114870881</v>
      </c>
      <c r="P67" s="197">
        <v>2.067586705202312</v>
      </c>
    </row>
    <row r="68" spans="1:16" x14ac:dyDescent="0.35">
      <c r="A68" s="197" t="s">
        <v>72</v>
      </c>
      <c r="B68" s="197">
        <v>32</v>
      </c>
      <c r="C68" s="197" t="s">
        <v>73</v>
      </c>
      <c r="D68" s="197">
        <v>569.99959999999999</v>
      </c>
      <c r="G68" s="1">
        <v>65</v>
      </c>
      <c r="H68" s="197">
        <v>113</v>
      </c>
      <c r="I68" s="197">
        <v>83.000200000000007</v>
      </c>
      <c r="J68" s="197">
        <v>196.00020000000001</v>
      </c>
      <c r="K68" s="146">
        <v>4436</v>
      </c>
      <c r="L68" s="146">
        <v>4444</v>
      </c>
      <c r="M68" s="147">
        <v>8880</v>
      </c>
      <c r="N68" s="197">
        <v>2.547339945897205</v>
      </c>
      <c r="O68" s="197">
        <v>1.867691269126913</v>
      </c>
      <c r="P68" s="197">
        <v>2.2072094594594596</v>
      </c>
    </row>
    <row r="69" spans="1:16" x14ac:dyDescent="0.35">
      <c r="A69" s="197" t="s">
        <v>72</v>
      </c>
      <c r="B69" s="197">
        <v>33</v>
      </c>
      <c r="C69" s="197" t="s">
        <v>71</v>
      </c>
      <c r="D69" s="197">
        <v>602.00030000000004</v>
      </c>
      <c r="G69" s="1">
        <v>66</v>
      </c>
      <c r="H69" s="197">
        <v>107.9999</v>
      </c>
      <c r="I69" s="197">
        <v>93</v>
      </c>
      <c r="J69" s="197">
        <v>200.9999</v>
      </c>
      <c r="K69" s="146">
        <v>4339</v>
      </c>
      <c r="L69" s="146">
        <v>4381</v>
      </c>
      <c r="M69" s="147">
        <v>8720</v>
      </c>
      <c r="N69" s="197">
        <v>2.4890504724590921</v>
      </c>
      <c r="O69" s="197">
        <v>2.1228030130107283</v>
      </c>
      <c r="P69" s="197">
        <v>2.3050447247706423</v>
      </c>
    </row>
    <row r="70" spans="1:16" x14ac:dyDescent="0.35">
      <c r="A70" s="197" t="s">
        <v>72</v>
      </c>
      <c r="B70" s="197">
        <v>33</v>
      </c>
      <c r="C70" s="197" t="s">
        <v>73</v>
      </c>
      <c r="D70" s="197">
        <v>566.00009999999997</v>
      </c>
      <c r="G70" s="1">
        <v>67</v>
      </c>
      <c r="H70" s="197">
        <v>85.000200000000007</v>
      </c>
      <c r="I70" s="197">
        <v>65.999799999999993</v>
      </c>
      <c r="J70" s="197">
        <v>151</v>
      </c>
      <c r="K70" s="146">
        <v>4123</v>
      </c>
      <c r="L70" s="146">
        <v>4167</v>
      </c>
      <c r="M70" s="147">
        <v>8290</v>
      </c>
      <c r="N70" s="197">
        <v>2.061610477807422</v>
      </c>
      <c r="O70" s="197">
        <v>1.5838684905207581</v>
      </c>
      <c r="P70" s="197">
        <v>1.821471652593486</v>
      </c>
    </row>
    <row r="71" spans="1:16" x14ac:dyDescent="0.35">
      <c r="A71" s="197" t="s">
        <v>72</v>
      </c>
      <c r="B71" s="197">
        <v>34</v>
      </c>
      <c r="C71" s="197" t="s">
        <v>71</v>
      </c>
      <c r="D71" s="197">
        <v>495.99990000000003</v>
      </c>
      <c r="G71" s="1">
        <v>68</v>
      </c>
      <c r="H71" s="197">
        <v>73</v>
      </c>
      <c r="I71" s="197">
        <v>63.999899999999997</v>
      </c>
      <c r="J71" s="197">
        <v>136.9999</v>
      </c>
      <c r="K71" s="146">
        <v>3748</v>
      </c>
      <c r="L71" s="146">
        <v>3979</v>
      </c>
      <c r="M71" s="147">
        <v>7727</v>
      </c>
      <c r="N71" s="197">
        <v>1.9477054429028817</v>
      </c>
      <c r="O71" s="197">
        <v>1.6084418195526515</v>
      </c>
      <c r="P71" s="197">
        <v>1.7730024589103146</v>
      </c>
    </row>
    <row r="72" spans="1:16" x14ac:dyDescent="0.35">
      <c r="A72" s="197" t="s">
        <v>72</v>
      </c>
      <c r="B72" s="197">
        <v>34</v>
      </c>
      <c r="C72" s="197" t="s">
        <v>73</v>
      </c>
      <c r="D72" s="197">
        <v>486.99959999999999</v>
      </c>
      <c r="G72" s="1">
        <v>69</v>
      </c>
      <c r="H72" s="197">
        <v>68</v>
      </c>
      <c r="I72" s="197">
        <v>48.9998</v>
      </c>
      <c r="J72" s="197">
        <v>116.99979999999999</v>
      </c>
      <c r="K72" s="146">
        <v>3736</v>
      </c>
      <c r="L72" s="146">
        <v>4154</v>
      </c>
      <c r="M72" s="147">
        <v>7890</v>
      </c>
      <c r="N72" s="197">
        <v>1.8201284796573876</v>
      </c>
      <c r="O72" s="197">
        <v>1.1795811266249399</v>
      </c>
      <c r="P72" s="197">
        <v>1.4828871989860584</v>
      </c>
    </row>
    <row r="73" spans="1:16" x14ac:dyDescent="0.35">
      <c r="A73" s="197" t="s">
        <v>72</v>
      </c>
      <c r="B73" s="197">
        <v>35</v>
      </c>
      <c r="C73" s="197" t="s">
        <v>71</v>
      </c>
      <c r="D73" s="197">
        <v>488.00020000000001</v>
      </c>
      <c r="G73" s="1">
        <v>70</v>
      </c>
      <c r="H73" s="197">
        <v>59.000100000000003</v>
      </c>
      <c r="I73" s="197">
        <v>50.999699999999997</v>
      </c>
      <c r="J73" s="197">
        <v>109.99979999999999</v>
      </c>
      <c r="K73" s="146">
        <v>3547</v>
      </c>
      <c r="L73" s="146">
        <v>3980</v>
      </c>
      <c r="M73" s="147">
        <v>7527</v>
      </c>
      <c r="N73" s="197">
        <v>1.6633803213983649</v>
      </c>
      <c r="O73" s="197">
        <v>1.281399497487437</v>
      </c>
      <c r="P73" s="197">
        <v>1.4614029493822238</v>
      </c>
    </row>
    <row r="74" spans="1:16" x14ac:dyDescent="0.35">
      <c r="A74" s="197" t="s">
        <v>72</v>
      </c>
      <c r="B74" s="197">
        <v>35</v>
      </c>
      <c r="C74" s="197" t="s">
        <v>73</v>
      </c>
      <c r="D74" s="197">
        <v>526.99990000000003</v>
      </c>
      <c r="G74" s="1">
        <v>71</v>
      </c>
      <c r="H74" s="197">
        <v>60.000100000000003</v>
      </c>
      <c r="I74" s="197">
        <v>55</v>
      </c>
      <c r="J74" s="197">
        <v>115.0001</v>
      </c>
      <c r="K74" s="146">
        <v>3595</v>
      </c>
      <c r="L74" s="146">
        <v>4157</v>
      </c>
      <c r="M74" s="147">
        <v>7752</v>
      </c>
      <c r="N74" s="197">
        <v>1.6689874826147428</v>
      </c>
      <c r="O74" s="197">
        <v>1.3230695212893913</v>
      </c>
      <c r="P74" s="197">
        <v>1.4834894220846233</v>
      </c>
    </row>
    <row r="75" spans="1:16" x14ac:dyDescent="0.35">
      <c r="A75" s="197" t="s">
        <v>72</v>
      </c>
      <c r="B75" s="197">
        <v>36</v>
      </c>
      <c r="C75" s="197" t="s">
        <v>71</v>
      </c>
      <c r="D75" s="197">
        <v>422.00029999999998</v>
      </c>
      <c r="G75" s="1">
        <v>72</v>
      </c>
      <c r="H75" s="197">
        <v>54.0002</v>
      </c>
      <c r="I75" s="197">
        <v>40</v>
      </c>
      <c r="J75" s="197">
        <v>94.000200000000007</v>
      </c>
      <c r="K75" s="146">
        <v>3780</v>
      </c>
      <c r="L75" s="146">
        <v>4263</v>
      </c>
      <c r="M75" s="147">
        <v>8043</v>
      </c>
      <c r="N75" s="197">
        <v>1.4285767195767196</v>
      </c>
      <c r="O75" s="197">
        <v>0.93830635702556886</v>
      </c>
      <c r="P75" s="197">
        <v>1.1687206266318539</v>
      </c>
    </row>
    <row r="76" spans="1:16" x14ac:dyDescent="0.35">
      <c r="A76" s="197" t="s">
        <v>72</v>
      </c>
      <c r="B76" s="197">
        <v>36</v>
      </c>
      <c r="C76" s="197" t="s">
        <v>73</v>
      </c>
      <c r="D76" s="197">
        <v>487.00029999999998</v>
      </c>
      <c r="G76" s="1">
        <v>73</v>
      </c>
      <c r="H76" s="197">
        <v>43.999899999999997</v>
      </c>
      <c r="I76" s="197">
        <v>51</v>
      </c>
      <c r="J76" s="197">
        <v>94.999899999999997</v>
      </c>
      <c r="K76" s="146">
        <v>3009</v>
      </c>
      <c r="L76" s="146">
        <v>3407</v>
      </c>
      <c r="M76" s="147">
        <v>6416</v>
      </c>
      <c r="N76" s="197">
        <v>1.4622765038218677</v>
      </c>
      <c r="O76" s="197">
        <v>1.4969181097739948</v>
      </c>
      <c r="P76" s="197">
        <v>1.4806717581047382</v>
      </c>
    </row>
    <row r="77" spans="1:16" x14ac:dyDescent="0.35">
      <c r="A77" s="197" t="s">
        <v>72</v>
      </c>
      <c r="B77" s="197">
        <v>37</v>
      </c>
      <c r="C77" s="197" t="s">
        <v>71</v>
      </c>
      <c r="D77" s="197">
        <v>415</v>
      </c>
      <c r="G77" s="1">
        <v>74</v>
      </c>
      <c r="H77" s="197">
        <v>49</v>
      </c>
      <c r="I77" s="197">
        <v>36.9998</v>
      </c>
      <c r="J77" s="197">
        <v>85.999799999999993</v>
      </c>
      <c r="K77" s="146">
        <v>2957</v>
      </c>
      <c r="L77" s="146">
        <v>3419</v>
      </c>
      <c r="M77" s="147">
        <v>6376</v>
      </c>
      <c r="N77" s="197">
        <v>1.657084883327697</v>
      </c>
      <c r="O77" s="197">
        <v>1.0821819245393389</v>
      </c>
      <c r="P77" s="197">
        <v>1.3488048933500627</v>
      </c>
    </row>
    <row r="78" spans="1:16" x14ac:dyDescent="0.35">
      <c r="A78" s="197" t="s">
        <v>72</v>
      </c>
      <c r="B78" s="197">
        <v>37</v>
      </c>
      <c r="C78" s="197" t="s">
        <v>73</v>
      </c>
      <c r="D78" s="197">
        <v>444</v>
      </c>
      <c r="G78" s="1">
        <v>75</v>
      </c>
      <c r="H78" s="197">
        <v>34.999899999999997</v>
      </c>
      <c r="I78" s="197">
        <v>41.999899999999997</v>
      </c>
      <c r="J78" s="197">
        <v>76.999799999999993</v>
      </c>
      <c r="K78" s="146">
        <v>2993</v>
      </c>
      <c r="L78" s="146">
        <v>3459</v>
      </c>
      <c r="M78" s="147">
        <v>6452</v>
      </c>
      <c r="N78" s="197">
        <v>1.1693919144670897</v>
      </c>
      <c r="O78" s="197">
        <v>1.2142208730847064</v>
      </c>
      <c r="P78" s="197">
        <v>1.1934252944823309</v>
      </c>
    </row>
    <row r="79" spans="1:16" x14ac:dyDescent="0.35">
      <c r="A79" s="197" t="s">
        <v>72</v>
      </c>
      <c r="B79" s="197">
        <v>38</v>
      </c>
      <c r="C79" s="197" t="s">
        <v>71</v>
      </c>
      <c r="D79" s="197">
        <v>407</v>
      </c>
      <c r="G79" s="1">
        <v>76</v>
      </c>
      <c r="H79" s="197">
        <v>34</v>
      </c>
      <c r="I79" s="197">
        <v>41</v>
      </c>
      <c r="J79" s="197">
        <v>75</v>
      </c>
      <c r="K79" s="146">
        <v>2727</v>
      </c>
      <c r="L79" s="146">
        <v>3350</v>
      </c>
      <c r="M79" s="147">
        <v>6077</v>
      </c>
      <c r="N79" s="197">
        <v>1.2467913458012467</v>
      </c>
      <c r="O79" s="197">
        <v>1.2238805970149254</v>
      </c>
      <c r="P79" s="197">
        <v>1.2341615928912293</v>
      </c>
    </row>
    <row r="80" spans="1:16" x14ac:dyDescent="0.35">
      <c r="A80" s="197" t="s">
        <v>72</v>
      </c>
      <c r="B80" s="197">
        <v>38</v>
      </c>
      <c r="C80" s="197" t="s">
        <v>73</v>
      </c>
      <c r="D80" s="197">
        <v>444</v>
      </c>
      <c r="G80" s="1">
        <v>77</v>
      </c>
      <c r="H80" s="197">
        <v>25.0001</v>
      </c>
      <c r="I80" s="197">
        <v>41</v>
      </c>
      <c r="J80" s="197">
        <v>66.000100000000003</v>
      </c>
      <c r="K80" s="146">
        <v>2428</v>
      </c>
      <c r="L80" s="146">
        <v>3009</v>
      </c>
      <c r="M80" s="147">
        <v>5437</v>
      </c>
      <c r="N80" s="197">
        <v>1.029658154859967</v>
      </c>
      <c r="O80" s="197">
        <v>1.3625789298770354</v>
      </c>
      <c r="P80" s="197">
        <v>1.2139065661210227</v>
      </c>
    </row>
    <row r="81" spans="1:16" x14ac:dyDescent="0.35">
      <c r="A81" s="197" t="s">
        <v>72</v>
      </c>
      <c r="B81" s="197">
        <v>39</v>
      </c>
      <c r="C81" s="197" t="s">
        <v>71</v>
      </c>
      <c r="D81" s="197">
        <v>323.00009999999997</v>
      </c>
      <c r="G81" s="1">
        <v>78</v>
      </c>
      <c r="H81" s="197">
        <v>23</v>
      </c>
      <c r="I81" s="197">
        <v>26.0001</v>
      </c>
      <c r="J81" s="197">
        <v>49.000100000000003</v>
      </c>
      <c r="K81" s="146">
        <v>2132</v>
      </c>
      <c r="L81" s="146">
        <v>2628</v>
      </c>
      <c r="M81" s="147">
        <v>4760</v>
      </c>
      <c r="N81" s="197">
        <v>1.0787992495309568</v>
      </c>
      <c r="O81" s="197">
        <v>0.98934931506849311</v>
      </c>
      <c r="P81" s="197">
        <v>1.0294138655462186</v>
      </c>
    </row>
    <row r="82" spans="1:16" x14ac:dyDescent="0.35">
      <c r="A82" s="197" t="s">
        <v>72</v>
      </c>
      <c r="B82" s="197">
        <v>39</v>
      </c>
      <c r="C82" s="197" t="s">
        <v>73</v>
      </c>
      <c r="D82" s="197">
        <v>401.99990000000003</v>
      </c>
      <c r="G82" s="1">
        <v>79</v>
      </c>
      <c r="H82" s="197">
        <v>34.999899999999997</v>
      </c>
      <c r="I82" s="197">
        <v>33.000100000000003</v>
      </c>
      <c r="J82" s="197">
        <v>68</v>
      </c>
      <c r="K82" s="146">
        <v>2186</v>
      </c>
      <c r="L82" s="146">
        <v>2740</v>
      </c>
      <c r="M82" s="147">
        <v>4926</v>
      </c>
      <c r="N82" s="197">
        <v>1.6010933211344922</v>
      </c>
      <c r="O82" s="197">
        <v>1.2043832116788322</v>
      </c>
      <c r="P82" s="197">
        <v>1.3804303694681284</v>
      </c>
    </row>
    <row r="83" spans="1:16" x14ac:dyDescent="0.35">
      <c r="A83" s="197" t="s">
        <v>72</v>
      </c>
      <c r="B83" s="197">
        <v>40</v>
      </c>
      <c r="C83" s="197" t="s">
        <v>71</v>
      </c>
      <c r="D83" s="197">
        <v>314.99919999999997</v>
      </c>
      <c r="G83" s="1">
        <v>80</v>
      </c>
      <c r="H83" s="197">
        <v>34.0002</v>
      </c>
      <c r="I83" s="197">
        <v>25.9999</v>
      </c>
      <c r="J83" s="197">
        <v>60.000100000000003</v>
      </c>
      <c r="K83" s="146">
        <v>2299</v>
      </c>
      <c r="L83" s="146">
        <v>2683</v>
      </c>
      <c r="M83" s="147">
        <v>4982</v>
      </c>
      <c r="N83" s="197">
        <v>1.4789125706829056</v>
      </c>
      <c r="O83" s="197">
        <v>0.96906075288855764</v>
      </c>
      <c r="P83" s="197">
        <v>1.2043376154154959</v>
      </c>
    </row>
    <row r="84" spans="1:16" x14ac:dyDescent="0.35">
      <c r="A84" s="197" t="s">
        <v>72</v>
      </c>
      <c r="B84" s="197">
        <v>40</v>
      </c>
      <c r="C84" s="197" t="s">
        <v>73</v>
      </c>
      <c r="D84" s="197">
        <v>387.00069999999999</v>
      </c>
      <c r="G84" s="1">
        <v>81</v>
      </c>
      <c r="H84" s="197">
        <v>21.9999</v>
      </c>
      <c r="I84" s="197">
        <v>39.000100000000003</v>
      </c>
      <c r="J84" s="197">
        <v>61</v>
      </c>
      <c r="K84" s="146">
        <v>2012</v>
      </c>
      <c r="L84" s="146">
        <v>2661</v>
      </c>
      <c r="M84" s="147">
        <v>4673</v>
      </c>
      <c r="N84" s="197">
        <v>1.093434393638171</v>
      </c>
      <c r="O84" s="197">
        <v>1.4656181886508832</v>
      </c>
      <c r="P84" s="197">
        <v>1.3053712818317997</v>
      </c>
    </row>
    <row r="85" spans="1:16" x14ac:dyDescent="0.35">
      <c r="A85" s="197" t="s">
        <v>72</v>
      </c>
      <c r="B85" s="197">
        <v>41</v>
      </c>
      <c r="C85" s="197" t="s">
        <v>71</v>
      </c>
      <c r="D85" s="197">
        <v>289.00069999999999</v>
      </c>
      <c r="G85" s="1">
        <v>82</v>
      </c>
      <c r="H85" s="197">
        <v>24.9999</v>
      </c>
      <c r="I85" s="197">
        <v>39.000100000000003</v>
      </c>
      <c r="J85" s="197">
        <v>64</v>
      </c>
      <c r="K85" s="146">
        <v>1838</v>
      </c>
      <c r="L85" s="146">
        <v>2568</v>
      </c>
      <c r="M85" s="147">
        <v>4406</v>
      </c>
      <c r="N85" s="197">
        <v>1.3601686615886832</v>
      </c>
      <c r="O85" s="197">
        <v>1.5186954828660437</v>
      </c>
      <c r="P85" s="197">
        <v>1.4525646845211075</v>
      </c>
    </row>
    <row r="86" spans="1:16" x14ac:dyDescent="0.35">
      <c r="A86" s="197" t="s">
        <v>72</v>
      </c>
      <c r="B86" s="197">
        <v>41</v>
      </c>
      <c r="C86" s="197" t="s">
        <v>73</v>
      </c>
      <c r="D86" s="197">
        <v>332.99950000000001</v>
      </c>
      <c r="G86" s="1">
        <v>83</v>
      </c>
      <c r="H86" s="197">
        <v>15</v>
      </c>
      <c r="I86" s="197">
        <v>27.000299999999999</v>
      </c>
      <c r="J86" s="197">
        <v>42.000299999999996</v>
      </c>
      <c r="K86" s="146">
        <v>1783</v>
      </c>
      <c r="L86" s="146">
        <v>2470</v>
      </c>
      <c r="M86" s="147">
        <v>4253</v>
      </c>
      <c r="N86" s="197">
        <v>0.84127874369040945</v>
      </c>
      <c r="O86" s="197">
        <v>1.0931295546558704</v>
      </c>
      <c r="P86" s="197">
        <v>0.98754526216788141</v>
      </c>
    </row>
    <row r="87" spans="1:16" x14ac:dyDescent="0.35">
      <c r="A87" s="197" t="s">
        <v>72</v>
      </c>
      <c r="B87" s="197">
        <v>42</v>
      </c>
      <c r="C87" s="197" t="s">
        <v>71</v>
      </c>
      <c r="D87" s="197">
        <v>246</v>
      </c>
      <c r="G87" s="1">
        <v>84</v>
      </c>
      <c r="H87" s="197">
        <v>14.9999</v>
      </c>
      <c r="I87" s="197">
        <v>40</v>
      </c>
      <c r="J87" s="197">
        <v>54.999899999999997</v>
      </c>
      <c r="K87" s="146">
        <v>1619</v>
      </c>
      <c r="L87" s="146">
        <v>2175</v>
      </c>
      <c r="M87" s="147">
        <v>3794</v>
      </c>
      <c r="N87" s="197">
        <v>0.9264916615194565</v>
      </c>
      <c r="O87" s="197">
        <v>1.8390804597701149</v>
      </c>
      <c r="P87" s="197">
        <v>1.4496547179757511</v>
      </c>
    </row>
    <row r="88" spans="1:16" x14ac:dyDescent="0.35">
      <c r="A88" s="197" t="s">
        <v>72</v>
      </c>
      <c r="B88" s="197">
        <v>42</v>
      </c>
      <c r="C88" s="197" t="s">
        <v>73</v>
      </c>
      <c r="D88" s="197">
        <v>272.00040000000001</v>
      </c>
      <c r="G88" s="1">
        <v>85</v>
      </c>
      <c r="H88" s="197">
        <v>14.9999</v>
      </c>
      <c r="I88" s="197">
        <v>41.000300000000003</v>
      </c>
      <c r="J88" s="197">
        <v>56.000200000000007</v>
      </c>
      <c r="K88" s="146">
        <v>1352</v>
      </c>
      <c r="L88" s="146">
        <v>1902</v>
      </c>
      <c r="M88" s="147">
        <v>3254</v>
      </c>
      <c r="N88" s="197">
        <v>1.1094600591715975</v>
      </c>
      <c r="O88" s="197">
        <v>2.1556414300736066</v>
      </c>
      <c r="P88" s="197">
        <v>1.720964966195452</v>
      </c>
    </row>
    <row r="89" spans="1:16" x14ac:dyDescent="0.35">
      <c r="A89" s="197" t="s">
        <v>72</v>
      </c>
      <c r="B89" s="197">
        <v>43</v>
      </c>
      <c r="C89" s="197" t="s">
        <v>71</v>
      </c>
      <c r="D89" s="197">
        <v>232</v>
      </c>
      <c r="G89" s="1">
        <v>86</v>
      </c>
      <c r="H89" s="197">
        <v>24</v>
      </c>
      <c r="I89" s="197">
        <v>24.0001</v>
      </c>
      <c r="J89" s="197">
        <v>48.000100000000003</v>
      </c>
      <c r="K89" s="146">
        <v>1335</v>
      </c>
      <c r="L89" s="146">
        <v>1828</v>
      </c>
      <c r="M89" s="147">
        <v>3163</v>
      </c>
      <c r="N89" s="197">
        <v>1.7977528089887642</v>
      </c>
      <c r="O89" s="197">
        <v>1.3129157549234136</v>
      </c>
      <c r="P89" s="197">
        <v>1.5175497944988936</v>
      </c>
    </row>
    <row r="90" spans="1:16" x14ac:dyDescent="0.35">
      <c r="A90" s="197" t="s">
        <v>72</v>
      </c>
      <c r="B90" s="197">
        <v>43</v>
      </c>
      <c r="C90" s="197" t="s">
        <v>73</v>
      </c>
      <c r="D90" s="197">
        <v>286.99990000000003</v>
      </c>
      <c r="G90" s="1">
        <v>87</v>
      </c>
      <c r="H90" s="197">
        <v>15</v>
      </c>
      <c r="I90" s="197">
        <v>33</v>
      </c>
      <c r="J90" s="197">
        <v>48</v>
      </c>
      <c r="K90" s="146">
        <v>1110</v>
      </c>
      <c r="L90" s="146">
        <v>1694</v>
      </c>
      <c r="M90" s="147">
        <v>2804</v>
      </c>
      <c r="N90" s="197">
        <v>1.3513513513513513</v>
      </c>
      <c r="O90" s="197">
        <v>1.948051948051948</v>
      </c>
      <c r="P90" s="197">
        <v>1.7118402282453637</v>
      </c>
    </row>
    <row r="91" spans="1:16" x14ac:dyDescent="0.35">
      <c r="A91" s="197" t="s">
        <v>72</v>
      </c>
      <c r="B91" s="197">
        <v>44</v>
      </c>
      <c r="C91" s="197" t="s">
        <v>71</v>
      </c>
      <c r="D91" s="197">
        <v>204.00030000000001</v>
      </c>
      <c r="G91" s="1">
        <v>88</v>
      </c>
      <c r="H91" s="197">
        <v>18.0001</v>
      </c>
      <c r="I91" s="197">
        <v>23</v>
      </c>
      <c r="J91" s="197">
        <v>41.000100000000003</v>
      </c>
      <c r="K91" s="146">
        <v>953</v>
      </c>
      <c r="L91" s="146">
        <v>1538</v>
      </c>
      <c r="M91" s="147">
        <v>2491</v>
      </c>
      <c r="N91" s="197">
        <v>1.8887827911857293</v>
      </c>
      <c r="O91" s="197">
        <v>1.495448634590377</v>
      </c>
      <c r="P91" s="197">
        <v>1.6459293456443196</v>
      </c>
    </row>
    <row r="92" spans="1:16" x14ac:dyDescent="0.35">
      <c r="A92" s="197" t="s">
        <v>72</v>
      </c>
      <c r="B92" s="197">
        <v>44</v>
      </c>
      <c r="C92" s="197" t="s">
        <v>73</v>
      </c>
      <c r="D92" s="197">
        <v>273</v>
      </c>
      <c r="G92" s="1">
        <v>89</v>
      </c>
      <c r="H92" s="197">
        <v>9.9999000000000002</v>
      </c>
      <c r="I92" s="197">
        <v>29.0002</v>
      </c>
      <c r="J92" s="197">
        <v>39.000100000000003</v>
      </c>
      <c r="K92" s="146">
        <v>801</v>
      </c>
      <c r="L92" s="146">
        <v>1417</v>
      </c>
      <c r="M92" s="147">
        <v>2218</v>
      </c>
      <c r="N92" s="197">
        <v>1.248426966292135</v>
      </c>
      <c r="O92" s="197">
        <v>2.0465913902611153</v>
      </c>
      <c r="P92" s="197">
        <v>1.7583453561767362</v>
      </c>
    </row>
    <row r="93" spans="1:16" x14ac:dyDescent="0.35">
      <c r="A93" s="197" t="s">
        <v>72</v>
      </c>
      <c r="B93" s="197">
        <v>45</v>
      </c>
      <c r="C93" s="197" t="s">
        <v>71</v>
      </c>
      <c r="D93" s="197">
        <v>210.99979999999999</v>
      </c>
      <c r="G93" s="449" t="s">
        <v>85</v>
      </c>
      <c r="H93" s="197">
        <v>56.000000000000007</v>
      </c>
      <c r="I93" s="197">
        <v>159.99970000000002</v>
      </c>
      <c r="J93" s="197">
        <v>215.99970000000002</v>
      </c>
      <c r="K93" s="146">
        <v>2620</v>
      </c>
      <c r="L93" s="146">
        <v>5487</v>
      </c>
      <c r="M93" s="147">
        <v>8107</v>
      </c>
      <c r="N93" s="197">
        <v>2.1374045801526722</v>
      </c>
      <c r="O93" s="197">
        <v>2.9159777656278481</v>
      </c>
      <c r="P93" s="197">
        <v>2.6643604292586653</v>
      </c>
    </row>
    <row r="94" spans="1:16" x14ac:dyDescent="0.35">
      <c r="A94" s="197" t="s">
        <v>72</v>
      </c>
      <c r="B94" s="197">
        <v>45</v>
      </c>
      <c r="C94" s="197" t="s">
        <v>73</v>
      </c>
      <c r="D94" s="197">
        <v>249.99979999999999</v>
      </c>
      <c r="H94" s="197"/>
      <c r="I94" s="197"/>
      <c r="J94" s="197">
        <v>59468.998999999982</v>
      </c>
      <c r="K94" s="197">
        <v>565492</v>
      </c>
      <c r="L94" s="197">
        <v>576324</v>
      </c>
      <c r="M94" s="197">
        <v>1141816</v>
      </c>
    </row>
    <row r="95" spans="1:16" x14ac:dyDescent="0.35">
      <c r="A95" s="197" t="s">
        <v>72</v>
      </c>
      <c r="B95" s="197">
        <v>46</v>
      </c>
      <c r="C95" s="197" t="s">
        <v>71</v>
      </c>
      <c r="D95" s="197">
        <v>194</v>
      </c>
    </row>
    <row r="96" spans="1:16" x14ac:dyDescent="0.35">
      <c r="A96" s="197" t="s">
        <v>72</v>
      </c>
      <c r="B96" s="197">
        <v>46</v>
      </c>
      <c r="C96" s="197" t="s">
        <v>73</v>
      </c>
      <c r="D96" s="197">
        <v>230.99979999999999</v>
      </c>
    </row>
    <row r="97" spans="1:18" ht="15" thickBot="1" x14ac:dyDescent="0.4">
      <c r="A97" s="197" t="s">
        <v>72</v>
      </c>
      <c r="B97" s="197">
        <v>47</v>
      </c>
      <c r="C97" s="197" t="s">
        <v>71</v>
      </c>
      <c r="D97" s="197">
        <v>166.00020000000001</v>
      </c>
      <c r="G97" s="197"/>
      <c r="H97" s="197" t="s">
        <v>85</v>
      </c>
      <c r="I97" s="197"/>
      <c r="J97" s="197"/>
    </row>
    <row r="98" spans="1:18" x14ac:dyDescent="0.35">
      <c r="A98" s="197" t="s">
        <v>72</v>
      </c>
      <c r="B98" s="197">
        <v>47</v>
      </c>
      <c r="C98" s="197" t="s">
        <v>73</v>
      </c>
      <c r="D98" s="197">
        <v>224.99979999999999</v>
      </c>
      <c r="G98" s="197">
        <v>90</v>
      </c>
      <c r="H98" s="197">
        <v>5.0069999999999997</v>
      </c>
      <c r="I98" s="197">
        <v>28.283899999999999</v>
      </c>
      <c r="J98" s="197">
        <v>33.290900000000001</v>
      </c>
      <c r="L98" s="203"/>
      <c r="M98" s="465" t="s">
        <v>89</v>
      </c>
      <c r="N98" s="465"/>
      <c r="O98" s="466"/>
      <c r="P98" s="467" t="s">
        <v>90</v>
      </c>
      <c r="Q98" s="465"/>
      <c r="R98" s="466"/>
    </row>
    <row r="99" spans="1:18" ht="15" thickBot="1" x14ac:dyDescent="0.4">
      <c r="A99" s="197" t="s">
        <v>72</v>
      </c>
      <c r="B99" s="197">
        <v>48</v>
      </c>
      <c r="C99" s="197" t="s">
        <v>71</v>
      </c>
      <c r="D99" s="197">
        <v>194.9999</v>
      </c>
      <c r="G99" s="197">
        <v>91</v>
      </c>
      <c r="H99" s="197">
        <v>10.9777</v>
      </c>
      <c r="I99" s="197">
        <v>27.783100000000001</v>
      </c>
      <c r="J99" s="197">
        <v>38.760800000000003</v>
      </c>
      <c r="L99" s="195"/>
      <c r="M99" s="196" t="s">
        <v>130</v>
      </c>
      <c r="N99" s="201" t="s">
        <v>451</v>
      </c>
      <c r="O99" s="207" t="s">
        <v>452</v>
      </c>
      <c r="P99" s="202" t="s">
        <v>130</v>
      </c>
      <c r="Q99" s="201" t="s">
        <v>451</v>
      </c>
      <c r="R99" s="207" t="s">
        <v>452</v>
      </c>
    </row>
    <row r="100" spans="1:18" x14ac:dyDescent="0.35">
      <c r="A100" s="197" t="s">
        <v>72</v>
      </c>
      <c r="B100" s="197">
        <v>48</v>
      </c>
      <c r="C100" s="197" t="s">
        <v>73</v>
      </c>
      <c r="D100" s="197">
        <v>221</v>
      </c>
      <c r="G100" s="197">
        <v>92</v>
      </c>
      <c r="H100" s="197">
        <v>1.2862</v>
      </c>
      <c r="I100" s="197">
        <v>28.889399999999998</v>
      </c>
      <c r="J100" s="197">
        <v>30.175599999999999</v>
      </c>
      <c r="L100" s="208" t="s">
        <v>5</v>
      </c>
      <c r="M100" s="141">
        <v>0</v>
      </c>
      <c r="N100" s="141"/>
      <c r="O100" s="141">
        <v>27648.997199999994</v>
      </c>
      <c r="P100" s="139"/>
      <c r="Q100" s="141"/>
      <c r="R100" s="142"/>
    </row>
    <row r="101" spans="1:18" x14ac:dyDescent="0.35">
      <c r="A101" s="197" t="s">
        <v>72</v>
      </c>
      <c r="B101" s="197">
        <v>49</v>
      </c>
      <c r="C101" s="197" t="s">
        <v>71</v>
      </c>
      <c r="D101" s="197">
        <v>151.99979999999999</v>
      </c>
      <c r="G101" s="197">
        <v>93</v>
      </c>
      <c r="H101" s="197">
        <v>12.844799999999999</v>
      </c>
      <c r="I101" s="197">
        <v>18.671700000000001</v>
      </c>
      <c r="J101" s="197">
        <v>31.516500000000001</v>
      </c>
      <c r="L101" s="148" t="s">
        <v>6</v>
      </c>
      <c r="M101" s="126"/>
      <c r="N101" s="126"/>
      <c r="O101" s="204"/>
      <c r="P101" s="129"/>
      <c r="Q101" s="126"/>
      <c r="R101" s="127"/>
    </row>
    <row r="102" spans="1:18" x14ac:dyDescent="0.35">
      <c r="A102" s="197" t="s">
        <v>72</v>
      </c>
      <c r="B102" s="197">
        <v>49</v>
      </c>
      <c r="C102" s="197" t="s">
        <v>73</v>
      </c>
      <c r="D102" s="197">
        <v>206.0001</v>
      </c>
      <c r="G102" s="197">
        <v>94</v>
      </c>
      <c r="H102" s="197">
        <v>7.5077999999999996</v>
      </c>
      <c r="I102" s="197">
        <v>13.6393</v>
      </c>
      <c r="J102" s="197">
        <v>21.147100000000002</v>
      </c>
      <c r="L102" s="148" t="s">
        <v>7</v>
      </c>
      <c r="M102" s="126"/>
      <c r="N102" s="126"/>
      <c r="O102" s="204"/>
      <c r="P102" s="129"/>
      <c r="Q102" s="126"/>
      <c r="R102" s="127"/>
    </row>
    <row r="103" spans="1:18" ht="15" thickBot="1" x14ac:dyDescent="0.4">
      <c r="A103" s="197" t="s">
        <v>72</v>
      </c>
      <c r="B103" s="197">
        <v>50</v>
      </c>
      <c r="C103" s="197" t="s">
        <v>71</v>
      </c>
      <c r="D103" s="197">
        <v>190.0001</v>
      </c>
      <c r="G103" s="197">
        <v>95</v>
      </c>
      <c r="H103" s="197">
        <v>6.1717000000000004</v>
      </c>
      <c r="I103" s="197">
        <v>7.4885999999999999</v>
      </c>
      <c r="J103" s="197">
        <v>13.660299999999999</v>
      </c>
      <c r="L103" s="149" t="s">
        <v>459</v>
      </c>
      <c r="M103" s="206"/>
      <c r="N103" s="206"/>
      <c r="O103" s="205"/>
      <c r="P103" s="131"/>
      <c r="Q103" s="132"/>
      <c r="R103" s="133"/>
    </row>
    <row r="104" spans="1:18" x14ac:dyDescent="0.35">
      <c r="A104" s="197" t="s">
        <v>72</v>
      </c>
      <c r="B104" s="197">
        <v>50</v>
      </c>
      <c r="C104" s="197" t="s">
        <v>73</v>
      </c>
      <c r="D104" s="197">
        <v>222.00030000000001</v>
      </c>
      <c r="G104" s="197">
        <v>96</v>
      </c>
      <c r="H104" s="197">
        <v>4.8478000000000003</v>
      </c>
      <c r="I104" s="197">
        <v>13.792199999999999</v>
      </c>
      <c r="J104" s="197">
        <v>18.64</v>
      </c>
    </row>
    <row r="105" spans="1:18" x14ac:dyDescent="0.35">
      <c r="A105" s="197" t="s">
        <v>72</v>
      </c>
      <c r="B105" s="197">
        <v>51</v>
      </c>
      <c r="C105" s="197" t="s">
        <v>71</v>
      </c>
      <c r="D105" s="197">
        <v>163.99979999999999</v>
      </c>
      <c r="G105" s="197">
        <v>97</v>
      </c>
      <c r="H105" s="197">
        <v>4.8939000000000004</v>
      </c>
      <c r="I105" s="197">
        <v>7.7069999999999999</v>
      </c>
      <c r="J105" s="197">
        <v>12.600899999999999</v>
      </c>
    </row>
    <row r="106" spans="1:18" x14ac:dyDescent="0.35">
      <c r="A106" s="197" t="s">
        <v>72</v>
      </c>
      <c r="B106" s="197">
        <v>51</v>
      </c>
      <c r="C106" s="197" t="s">
        <v>73</v>
      </c>
      <c r="D106" s="197">
        <v>222.99969999999999</v>
      </c>
      <c r="G106" s="197">
        <v>98</v>
      </c>
      <c r="H106" s="197">
        <v>1.276</v>
      </c>
      <c r="I106" s="197">
        <v>1.2238</v>
      </c>
      <c r="J106" s="197">
        <v>2.4998</v>
      </c>
    </row>
    <row r="107" spans="1:18" x14ac:dyDescent="0.35">
      <c r="A107" s="197" t="s">
        <v>72</v>
      </c>
      <c r="B107" s="197">
        <v>52</v>
      </c>
      <c r="C107" s="197" t="s">
        <v>71</v>
      </c>
      <c r="D107" s="197">
        <v>144.0001</v>
      </c>
      <c r="G107" s="197">
        <v>99</v>
      </c>
      <c r="H107" s="197">
        <v>0</v>
      </c>
      <c r="I107" s="197">
        <v>9.9494000000000007</v>
      </c>
      <c r="J107" s="197">
        <v>9.9494000000000007</v>
      </c>
    </row>
    <row r="108" spans="1:18" x14ac:dyDescent="0.35">
      <c r="A108" s="197" t="s">
        <v>72</v>
      </c>
      <c r="B108" s="197">
        <v>52</v>
      </c>
      <c r="C108" s="197" t="s">
        <v>73</v>
      </c>
      <c r="D108" s="197">
        <v>203.0001</v>
      </c>
      <c r="G108" s="197">
        <v>100</v>
      </c>
      <c r="H108" s="197">
        <v>0</v>
      </c>
      <c r="I108" s="197">
        <v>1.2374000000000001</v>
      </c>
      <c r="J108" s="197">
        <v>1.2374000000000001</v>
      </c>
    </row>
    <row r="109" spans="1:18" x14ac:dyDescent="0.35">
      <c r="A109" s="197" t="s">
        <v>72</v>
      </c>
      <c r="B109" s="197">
        <v>53</v>
      </c>
      <c r="C109" s="197" t="s">
        <v>71</v>
      </c>
      <c r="D109" s="197">
        <v>153.99969999999999</v>
      </c>
      <c r="G109" s="197">
        <v>101</v>
      </c>
      <c r="H109" s="197">
        <v>1.1871</v>
      </c>
      <c r="I109" s="197">
        <v>1.3339000000000001</v>
      </c>
      <c r="J109" s="197">
        <v>2.5209999999999999</v>
      </c>
    </row>
    <row r="110" spans="1:18" x14ac:dyDescent="0.35">
      <c r="A110" s="197" t="s">
        <v>72</v>
      </c>
      <c r="B110" s="197">
        <v>53</v>
      </c>
      <c r="C110" s="197" t="s">
        <v>73</v>
      </c>
      <c r="D110" s="197">
        <v>194.0001</v>
      </c>
      <c r="G110" s="197">
        <v>102</v>
      </c>
      <c r="H110" s="197">
        <v>0</v>
      </c>
      <c r="I110" s="197">
        <v>0</v>
      </c>
      <c r="J110" s="197">
        <v>0</v>
      </c>
    </row>
    <row r="111" spans="1:18" x14ac:dyDescent="0.35">
      <c r="A111" s="197" t="s">
        <v>72</v>
      </c>
      <c r="B111" s="197">
        <v>54</v>
      </c>
      <c r="C111" s="197" t="s">
        <v>71</v>
      </c>
      <c r="D111" s="197">
        <v>194.00020000000001</v>
      </c>
      <c r="G111" s="197"/>
      <c r="H111" s="197">
        <v>56.000000000000007</v>
      </c>
      <c r="I111" s="197">
        <v>159.99970000000002</v>
      </c>
      <c r="J111" s="197">
        <v>215.99970000000002</v>
      </c>
    </row>
    <row r="112" spans="1:18" x14ac:dyDescent="0.35">
      <c r="A112" s="197" t="s">
        <v>72</v>
      </c>
      <c r="B112" s="197">
        <v>54</v>
      </c>
      <c r="C112" s="197" t="s">
        <v>73</v>
      </c>
      <c r="D112" s="197">
        <v>198.99969999999999</v>
      </c>
      <c r="G112" s="200"/>
      <c r="H112" s="35"/>
      <c r="I112" s="35"/>
    </row>
    <row r="113" spans="1:9" x14ac:dyDescent="0.35">
      <c r="A113" s="197" t="s">
        <v>72</v>
      </c>
      <c r="B113" s="197">
        <v>55</v>
      </c>
      <c r="C113" s="197" t="s">
        <v>71</v>
      </c>
      <c r="D113" s="197">
        <v>180.0001</v>
      </c>
      <c r="G113" s="200"/>
      <c r="H113" s="35"/>
      <c r="I113" s="35"/>
    </row>
    <row r="114" spans="1:9" x14ac:dyDescent="0.35">
      <c r="A114" s="197" t="s">
        <v>72</v>
      </c>
      <c r="B114" s="197">
        <v>55</v>
      </c>
      <c r="C114" s="197" t="s">
        <v>73</v>
      </c>
      <c r="D114" s="197">
        <v>176.99969999999999</v>
      </c>
      <c r="H114" s="35"/>
      <c r="I114" s="35"/>
    </row>
    <row r="115" spans="1:9" x14ac:dyDescent="0.35">
      <c r="A115" s="197" t="s">
        <v>72</v>
      </c>
      <c r="B115" s="197">
        <v>56</v>
      </c>
      <c r="C115" s="197" t="s">
        <v>71</v>
      </c>
      <c r="D115" s="197">
        <v>139</v>
      </c>
      <c r="H115" s="35"/>
      <c r="I115" s="35"/>
    </row>
    <row r="116" spans="1:9" x14ac:dyDescent="0.35">
      <c r="A116" s="197" t="s">
        <v>72</v>
      </c>
      <c r="B116" s="197">
        <v>56</v>
      </c>
      <c r="C116" s="197" t="s">
        <v>73</v>
      </c>
      <c r="D116" s="197">
        <v>184.99959999999999</v>
      </c>
      <c r="H116" s="35"/>
      <c r="I116" s="35"/>
    </row>
    <row r="117" spans="1:9" x14ac:dyDescent="0.35">
      <c r="A117" s="197" t="s">
        <v>72</v>
      </c>
      <c r="B117" s="197">
        <v>57</v>
      </c>
      <c r="C117" s="197" t="s">
        <v>71</v>
      </c>
      <c r="D117" s="197">
        <v>145</v>
      </c>
      <c r="H117" s="35"/>
      <c r="I117" s="35"/>
    </row>
    <row r="118" spans="1:9" x14ac:dyDescent="0.35">
      <c r="A118" s="197" t="s">
        <v>72</v>
      </c>
      <c r="B118" s="197">
        <v>57</v>
      </c>
      <c r="C118" s="197" t="s">
        <v>73</v>
      </c>
      <c r="D118" s="197">
        <v>170.99950000000001</v>
      </c>
      <c r="H118" s="35"/>
      <c r="I118" s="35"/>
    </row>
    <row r="119" spans="1:9" x14ac:dyDescent="0.35">
      <c r="A119" s="197" t="s">
        <v>72</v>
      </c>
      <c r="B119" s="197">
        <v>58</v>
      </c>
      <c r="C119" s="197" t="s">
        <v>71</v>
      </c>
      <c r="D119" s="197">
        <v>155</v>
      </c>
      <c r="H119" s="35"/>
      <c r="I119" s="35"/>
    </row>
    <row r="120" spans="1:9" x14ac:dyDescent="0.35">
      <c r="A120" s="197" t="s">
        <v>72</v>
      </c>
      <c r="B120" s="197">
        <v>58</v>
      </c>
      <c r="C120" s="197" t="s">
        <v>73</v>
      </c>
      <c r="D120" s="197">
        <v>178.0001</v>
      </c>
      <c r="H120" s="35"/>
      <c r="I120" s="35"/>
    </row>
    <row r="121" spans="1:9" x14ac:dyDescent="0.35">
      <c r="A121" s="197" t="s">
        <v>72</v>
      </c>
      <c r="B121" s="197">
        <v>59</v>
      </c>
      <c r="C121" s="197" t="s">
        <v>71</v>
      </c>
      <c r="D121" s="197">
        <v>127</v>
      </c>
      <c r="H121" s="35"/>
      <c r="I121" s="35"/>
    </row>
    <row r="122" spans="1:9" x14ac:dyDescent="0.35">
      <c r="A122" s="197" t="s">
        <v>72</v>
      </c>
      <c r="B122" s="197">
        <v>59</v>
      </c>
      <c r="C122" s="197" t="s">
        <v>73</v>
      </c>
      <c r="D122" s="197">
        <v>154.00020000000001</v>
      </c>
      <c r="H122" s="35"/>
      <c r="I122" s="35"/>
    </row>
    <row r="123" spans="1:9" x14ac:dyDescent="0.35">
      <c r="A123" s="197" t="s">
        <v>72</v>
      </c>
      <c r="B123" s="197">
        <v>60</v>
      </c>
      <c r="C123" s="197" t="s">
        <v>71</v>
      </c>
      <c r="D123" s="197">
        <v>134.9999</v>
      </c>
      <c r="H123" s="35"/>
      <c r="I123" s="35"/>
    </row>
    <row r="124" spans="1:9" x14ac:dyDescent="0.35">
      <c r="A124" s="197" t="s">
        <v>72</v>
      </c>
      <c r="B124" s="197">
        <v>60</v>
      </c>
      <c r="C124" s="197" t="s">
        <v>73</v>
      </c>
      <c r="D124" s="197">
        <v>126.99979999999999</v>
      </c>
      <c r="H124" s="35"/>
      <c r="I124" s="35"/>
    </row>
    <row r="125" spans="1:9" x14ac:dyDescent="0.35">
      <c r="A125" s="197" t="s">
        <v>72</v>
      </c>
      <c r="B125" s="197">
        <v>61</v>
      </c>
      <c r="C125" s="197" t="s">
        <v>71</v>
      </c>
      <c r="D125" s="197">
        <v>125.99979999999999</v>
      </c>
      <c r="H125" s="35"/>
      <c r="I125" s="35"/>
    </row>
    <row r="126" spans="1:9" x14ac:dyDescent="0.35">
      <c r="A126" s="197" t="s">
        <v>72</v>
      </c>
      <c r="B126" s="197">
        <v>61</v>
      </c>
      <c r="C126" s="197" t="s">
        <v>73</v>
      </c>
      <c r="D126" s="197">
        <v>108</v>
      </c>
      <c r="H126" s="35"/>
      <c r="I126" s="35"/>
    </row>
    <row r="127" spans="1:9" x14ac:dyDescent="0.35">
      <c r="A127" s="197" t="s">
        <v>72</v>
      </c>
      <c r="B127" s="197">
        <v>62</v>
      </c>
      <c r="C127" s="197" t="s">
        <v>71</v>
      </c>
      <c r="D127" s="197">
        <v>98.000299999999996</v>
      </c>
    </row>
    <row r="128" spans="1:9" x14ac:dyDescent="0.35">
      <c r="A128" s="197" t="s">
        <v>72</v>
      </c>
      <c r="B128" s="197">
        <v>62</v>
      </c>
      <c r="C128" s="197" t="s">
        <v>73</v>
      </c>
      <c r="D128" s="197">
        <v>123.9997</v>
      </c>
    </row>
    <row r="129" spans="1:4" x14ac:dyDescent="0.35">
      <c r="A129" s="197" t="s">
        <v>72</v>
      </c>
      <c r="B129" s="197">
        <v>63</v>
      </c>
      <c r="C129" s="197" t="s">
        <v>71</v>
      </c>
      <c r="D129" s="197">
        <v>96.000200000000007</v>
      </c>
    </row>
    <row r="130" spans="1:4" x14ac:dyDescent="0.35">
      <c r="A130" s="197" t="s">
        <v>72</v>
      </c>
      <c r="B130" s="197">
        <v>63</v>
      </c>
      <c r="C130" s="197" t="s">
        <v>73</v>
      </c>
      <c r="D130" s="197">
        <v>127.0003</v>
      </c>
    </row>
    <row r="131" spans="1:4" x14ac:dyDescent="0.35">
      <c r="A131" s="197" t="s">
        <v>72</v>
      </c>
      <c r="B131" s="197">
        <v>64</v>
      </c>
      <c r="C131" s="197" t="s">
        <v>71</v>
      </c>
      <c r="D131" s="197">
        <v>92.000100000000003</v>
      </c>
    </row>
    <row r="132" spans="1:4" x14ac:dyDescent="0.35">
      <c r="A132" s="197" t="s">
        <v>72</v>
      </c>
      <c r="B132" s="197">
        <v>64</v>
      </c>
      <c r="C132" s="197" t="s">
        <v>73</v>
      </c>
      <c r="D132" s="197">
        <v>94</v>
      </c>
    </row>
    <row r="133" spans="1:4" x14ac:dyDescent="0.35">
      <c r="A133" s="197" t="s">
        <v>72</v>
      </c>
      <c r="B133" s="197">
        <v>65</v>
      </c>
      <c r="C133" s="197" t="s">
        <v>71</v>
      </c>
      <c r="D133" s="197">
        <v>83.000200000000007</v>
      </c>
    </row>
    <row r="134" spans="1:4" x14ac:dyDescent="0.35">
      <c r="A134" s="197" t="s">
        <v>72</v>
      </c>
      <c r="B134" s="197">
        <v>65</v>
      </c>
      <c r="C134" s="197" t="s">
        <v>73</v>
      </c>
      <c r="D134" s="197">
        <v>113</v>
      </c>
    </row>
    <row r="135" spans="1:4" x14ac:dyDescent="0.35">
      <c r="A135" s="197" t="s">
        <v>72</v>
      </c>
      <c r="B135" s="197">
        <v>66</v>
      </c>
      <c r="C135" s="197" t="s">
        <v>71</v>
      </c>
      <c r="D135" s="197">
        <v>93</v>
      </c>
    </row>
    <row r="136" spans="1:4" x14ac:dyDescent="0.35">
      <c r="A136" s="197" t="s">
        <v>72</v>
      </c>
      <c r="B136" s="197">
        <v>66</v>
      </c>
      <c r="C136" s="197" t="s">
        <v>73</v>
      </c>
      <c r="D136" s="197">
        <v>107.9999</v>
      </c>
    </row>
    <row r="137" spans="1:4" x14ac:dyDescent="0.35">
      <c r="A137" s="197" t="s">
        <v>72</v>
      </c>
      <c r="B137" s="197">
        <v>67</v>
      </c>
      <c r="C137" s="197" t="s">
        <v>71</v>
      </c>
      <c r="D137" s="197">
        <v>65.999799999999993</v>
      </c>
    </row>
    <row r="138" spans="1:4" x14ac:dyDescent="0.35">
      <c r="A138" s="197" t="s">
        <v>72</v>
      </c>
      <c r="B138" s="197">
        <v>67</v>
      </c>
      <c r="C138" s="197" t="s">
        <v>73</v>
      </c>
      <c r="D138" s="197">
        <v>85.000200000000007</v>
      </c>
    </row>
    <row r="139" spans="1:4" x14ac:dyDescent="0.35">
      <c r="A139" s="197" t="s">
        <v>72</v>
      </c>
      <c r="B139" s="197">
        <v>68</v>
      </c>
      <c r="C139" s="197" t="s">
        <v>71</v>
      </c>
      <c r="D139" s="197">
        <v>63.999899999999997</v>
      </c>
    </row>
    <row r="140" spans="1:4" x14ac:dyDescent="0.35">
      <c r="A140" s="197" t="s">
        <v>72</v>
      </c>
      <c r="B140" s="197">
        <v>68</v>
      </c>
      <c r="C140" s="197" t="s">
        <v>73</v>
      </c>
      <c r="D140" s="197">
        <v>73</v>
      </c>
    </row>
    <row r="141" spans="1:4" x14ac:dyDescent="0.35">
      <c r="A141" s="197" t="s">
        <v>72</v>
      </c>
      <c r="B141" s="197">
        <v>69</v>
      </c>
      <c r="C141" s="197" t="s">
        <v>71</v>
      </c>
      <c r="D141" s="197">
        <v>48.9998</v>
      </c>
    </row>
    <row r="142" spans="1:4" x14ac:dyDescent="0.35">
      <c r="A142" s="197" t="s">
        <v>72</v>
      </c>
      <c r="B142" s="197">
        <v>69</v>
      </c>
      <c r="C142" s="197" t="s">
        <v>73</v>
      </c>
      <c r="D142" s="197">
        <v>68</v>
      </c>
    </row>
    <row r="143" spans="1:4" x14ac:dyDescent="0.35">
      <c r="A143" s="197" t="s">
        <v>72</v>
      </c>
      <c r="B143" s="197">
        <v>70</v>
      </c>
      <c r="C143" s="197" t="s">
        <v>71</v>
      </c>
      <c r="D143" s="197">
        <v>50.999699999999997</v>
      </c>
    </row>
    <row r="144" spans="1:4" x14ac:dyDescent="0.35">
      <c r="A144" s="197" t="s">
        <v>72</v>
      </c>
      <c r="B144" s="197">
        <v>70</v>
      </c>
      <c r="C144" s="197" t="s">
        <v>73</v>
      </c>
      <c r="D144" s="197">
        <v>59.000100000000003</v>
      </c>
    </row>
    <row r="145" spans="1:4" x14ac:dyDescent="0.35">
      <c r="A145" s="197" t="s">
        <v>72</v>
      </c>
      <c r="B145" s="197">
        <v>71</v>
      </c>
      <c r="C145" s="197" t="s">
        <v>71</v>
      </c>
      <c r="D145" s="197">
        <v>55</v>
      </c>
    </row>
    <row r="146" spans="1:4" x14ac:dyDescent="0.35">
      <c r="A146" s="197" t="s">
        <v>72</v>
      </c>
      <c r="B146" s="197">
        <v>71</v>
      </c>
      <c r="C146" s="197" t="s">
        <v>73</v>
      </c>
      <c r="D146" s="197">
        <v>60.000100000000003</v>
      </c>
    </row>
    <row r="147" spans="1:4" x14ac:dyDescent="0.35">
      <c r="A147" s="197" t="s">
        <v>72</v>
      </c>
      <c r="B147" s="197">
        <v>72</v>
      </c>
      <c r="C147" s="197" t="s">
        <v>71</v>
      </c>
      <c r="D147" s="197">
        <v>40</v>
      </c>
    </row>
    <row r="148" spans="1:4" x14ac:dyDescent="0.35">
      <c r="A148" s="197" t="s">
        <v>72</v>
      </c>
      <c r="B148" s="197">
        <v>72</v>
      </c>
      <c r="C148" s="197" t="s">
        <v>73</v>
      </c>
      <c r="D148" s="197">
        <v>54.0002</v>
      </c>
    </row>
    <row r="149" spans="1:4" x14ac:dyDescent="0.35">
      <c r="A149" s="197" t="s">
        <v>72</v>
      </c>
      <c r="B149" s="197">
        <v>73</v>
      </c>
      <c r="C149" s="197" t="s">
        <v>71</v>
      </c>
      <c r="D149" s="197">
        <v>51</v>
      </c>
    </row>
    <row r="150" spans="1:4" x14ac:dyDescent="0.35">
      <c r="A150" s="197" t="s">
        <v>72</v>
      </c>
      <c r="B150" s="197">
        <v>73</v>
      </c>
      <c r="C150" s="197" t="s">
        <v>73</v>
      </c>
      <c r="D150" s="197">
        <v>43.999899999999997</v>
      </c>
    </row>
    <row r="151" spans="1:4" x14ac:dyDescent="0.35">
      <c r="A151" s="197" t="s">
        <v>72</v>
      </c>
      <c r="B151" s="197">
        <v>74</v>
      </c>
      <c r="C151" s="197" t="s">
        <v>71</v>
      </c>
      <c r="D151" s="197">
        <v>36.9998</v>
      </c>
    </row>
    <row r="152" spans="1:4" x14ac:dyDescent="0.35">
      <c r="A152" s="197" t="s">
        <v>72</v>
      </c>
      <c r="B152" s="197">
        <v>74</v>
      </c>
      <c r="C152" s="197" t="s">
        <v>73</v>
      </c>
      <c r="D152" s="197">
        <v>49</v>
      </c>
    </row>
    <row r="153" spans="1:4" x14ac:dyDescent="0.35">
      <c r="A153" s="197" t="s">
        <v>72</v>
      </c>
      <c r="B153" s="197">
        <v>75</v>
      </c>
      <c r="C153" s="197" t="s">
        <v>71</v>
      </c>
      <c r="D153" s="197">
        <v>41.999899999999997</v>
      </c>
    </row>
    <row r="154" spans="1:4" x14ac:dyDescent="0.35">
      <c r="A154" s="197" t="s">
        <v>72</v>
      </c>
      <c r="B154" s="197">
        <v>75</v>
      </c>
      <c r="C154" s="197" t="s">
        <v>73</v>
      </c>
      <c r="D154" s="197">
        <v>34.999899999999997</v>
      </c>
    </row>
    <row r="155" spans="1:4" x14ac:dyDescent="0.35">
      <c r="A155" s="197" t="s">
        <v>72</v>
      </c>
      <c r="B155" s="197">
        <v>76</v>
      </c>
      <c r="C155" s="197" t="s">
        <v>71</v>
      </c>
      <c r="D155" s="197">
        <v>41</v>
      </c>
    </row>
    <row r="156" spans="1:4" x14ac:dyDescent="0.35">
      <c r="A156" s="197" t="s">
        <v>72</v>
      </c>
      <c r="B156" s="197">
        <v>76</v>
      </c>
      <c r="C156" s="197" t="s">
        <v>73</v>
      </c>
      <c r="D156" s="197">
        <v>34</v>
      </c>
    </row>
    <row r="157" spans="1:4" x14ac:dyDescent="0.35">
      <c r="A157" s="197" t="s">
        <v>72</v>
      </c>
      <c r="B157" s="197">
        <v>77</v>
      </c>
      <c r="C157" s="197" t="s">
        <v>71</v>
      </c>
      <c r="D157" s="197">
        <v>41</v>
      </c>
    </row>
    <row r="158" spans="1:4" x14ac:dyDescent="0.35">
      <c r="A158" s="197" t="s">
        <v>72</v>
      </c>
      <c r="B158" s="197">
        <v>77</v>
      </c>
      <c r="C158" s="197" t="s">
        <v>73</v>
      </c>
      <c r="D158" s="197">
        <v>25.0001</v>
      </c>
    </row>
    <row r="159" spans="1:4" x14ac:dyDescent="0.35">
      <c r="A159" s="197" t="s">
        <v>72</v>
      </c>
      <c r="B159" s="197">
        <v>78</v>
      </c>
      <c r="C159" s="197" t="s">
        <v>71</v>
      </c>
      <c r="D159" s="197">
        <v>26.0001</v>
      </c>
    </row>
    <row r="160" spans="1:4" x14ac:dyDescent="0.35">
      <c r="A160" s="197" t="s">
        <v>72</v>
      </c>
      <c r="B160" s="197">
        <v>78</v>
      </c>
      <c r="C160" s="197" t="s">
        <v>73</v>
      </c>
      <c r="D160" s="197">
        <v>23</v>
      </c>
    </row>
    <row r="161" spans="1:4" x14ac:dyDescent="0.35">
      <c r="A161" s="197" t="s">
        <v>72</v>
      </c>
      <c r="B161" s="197">
        <v>79</v>
      </c>
      <c r="C161" s="197" t="s">
        <v>71</v>
      </c>
      <c r="D161" s="197">
        <v>33.000100000000003</v>
      </c>
    </row>
    <row r="162" spans="1:4" x14ac:dyDescent="0.35">
      <c r="A162" s="197" t="s">
        <v>72</v>
      </c>
      <c r="B162" s="197">
        <v>79</v>
      </c>
      <c r="C162" s="197" t="s">
        <v>73</v>
      </c>
      <c r="D162" s="197">
        <v>34.999899999999997</v>
      </c>
    </row>
    <row r="163" spans="1:4" x14ac:dyDescent="0.35">
      <c r="A163" s="197" t="s">
        <v>72</v>
      </c>
      <c r="B163" s="197">
        <v>80</v>
      </c>
      <c r="C163" s="197" t="s">
        <v>71</v>
      </c>
      <c r="D163" s="197">
        <v>25.9999</v>
      </c>
    </row>
    <row r="164" spans="1:4" x14ac:dyDescent="0.35">
      <c r="A164" s="197" t="s">
        <v>72</v>
      </c>
      <c r="B164" s="197">
        <v>80</v>
      </c>
      <c r="C164" s="197" t="s">
        <v>73</v>
      </c>
      <c r="D164" s="197">
        <v>34.0002</v>
      </c>
    </row>
    <row r="165" spans="1:4" x14ac:dyDescent="0.35">
      <c r="A165" s="197" t="s">
        <v>72</v>
      </c>
      <c r="B165" s="197">
        <v>81</v>
      </c>
      <c r="C165" s="197" t="s">
        <v>71</v>
      </c>
      <c r="D165" s="197">
        <v>39.000100000000003</v>
      </c>
    </row>
    <row r="166" spans="1:4" x14ac:dyDescent="0.35">
      <c r="A166" s="197" t="s">
        <v>72</v>
      </c>
      <c r="B166" s="197">
        <v>81</v>
      </c>
      <c r="C166" s="197" t="s">
        <v>73</v>
      </c>
      <c r="D166" s="197">
        <v>21.9999</v>
      </c>
    </row>
    <row r="167" spans="1:4" x14ac:dyDescent="0.35">
      <c r="A167" s="197" t="s">
        <v>72</v>
      </c>
      <c r="B167" s="197">
        <v>82</v>
      </c>
      <c r="C167" s="197" t="s">
        <v>71</v>
      </c>
      <c r="D167" s="197">
        <v>39.000100000000003</v>
      </c>
    </row>
    <row r="168" spans="1:4" x14ac:dyDescent="0.35">
      <c r="A168" s="197" t="s">
        <v>72</v>
      </c>
      <c r="B168" s="197">
        <v>82</v>
      </c>
      <c r="C168" s="197" t="s">
        <v>73</v>
      </c>
      <c r="D168" s="197">
        <v>24.9999</v>
      </c>
    </row>
    <row r="169" spans="1:4" x14ac:dyDescent="0.35">
      <c r="A169" s="197" t="s">
        <v>72</v>
      </c>
      <c r="B169" s="197">
        <v>83</v>
      </c>
      <c r="C169" s="197" t="s">
        <v>71</v>
      </c>
      <c r="D169" s="197">
        <v>27.000299999999999</v>
      </c>
    </row>
    <row r="170" spans="1:4" x14ac:dyDescent="0.35">
      <c r="A170" s="197" t="s">
        <v>72</v>
      </c>
      <c r="B170" s="197">
        <v>83</v>
      </c>
      <c r="C170" s="197" t="s">
        <v>73</v>
      </c>
      <c r="D170" s="197">
        <v>15</v>
      </c>
    </row>
    <row r="171" spans="1:4" x14ac:dyDescent="0.35">
      <c r="A171" s="197" t="s">
        <v>72</v>
      </c>
      <c r="B171" s="197">
        <v>84</v>
      </c>
      <c r="C171" s="197" t="s">
        <v>71</v>
      </c>
      <c r="D171" s="197">
        <v>40</v>
      </c>
    </row>
    <row r="172" spans="1:4" x14ac:dyDescent="0.35">
      <c r="A172" s="197" t="s">
        <v>72</v>
      </c>
      <c r="B172" s="197">
        <v>84</v>
      </c>
      <c r="C172" s="197" t="s">
        <v>73</v>
      </c>
      <c r="D172" s="197">
        <v>14.9999</v>
      </c>
    </row>
    <row r="173" spans="1:4" x14ac:dyDescent="0.35">
      <c r="A173" s="197" t="s">
        <v>72</v>
      </c>
      <c r="B173" s="197">
        <v>85</v>
      </c>
      <c r="C173" s="197" t="s">
        <v>71</v>
      </c>
      <c r="D173" s="197">
        <v>41.000300000000003</v>
      </c>
    </row>
    <row r="174" spans="1:4" x14ac:dyDescent="0.35">
      <c r="A174" s="197" t="s">
        <v>72</v>
      </c>
      <c r="B174" s="197">
        <v>85</v>
      </c>
      <c r="C174" s="197" t="s">
        <v>73</v>
      </c>
      <c r="D174" s="197">
        <v>14.9999</v>
      </c>
    </row>
    <row r="175" spans="1:4" x14ac:dyDescent="0.35">
      <c r="A175" s="197" t="s">
        <v>72</v>
      </c>
      <c r="B175" s="197">
        <v>86</v>
      </c>
      <c r="C175" s="197" t="s">
        <v>71</v>
      </c>
      <c r="D175" s="197">
        <v>24.0001</v>
      </c>
    </row>
    <row r="176" spans="1:4" x14ac:dyDescent="0.35">
      <c r="A176" s="197" t="s">
        <v>72</v>
      </c>
      <c r="B176" s="197">
        <v>86</v>
      </c>
      <c r="C176" s="197" t="s">
        <v>73</v>
      </c>
      <c r="D176" s="197">
        <v>24</v>
      </c>
    </row>
    <row r="177" spans="1:4" x14ac:dyDescent="0.35">
      <c r="A177" s="197" t="s">
        <v>72</v>
      </c>
      <c r="B177" s="197">
        <v>87</v>
      </c>
      <c r="C177" s="197" t="s">
        <v>71</v>
      </c>
      <c r="D177" s="197">
        <v>33</v>
      </c>
    </row>
    <row r="178" spans="1:4" x14ac:dyDescent="0.35">
      <c r="A178" s="197" t="s">
        <v>72</v>
      </c>
      <c r="B178" s="197">
        <v>87</v>
      </c>
      <c r="C178" s="197" t="s">
        <v>73</v>
      </c>
      <c r="D178" s="197">
        <v>15</v>
      </c>
    </row>
    <row r="179" spans="1:4" x14ac:dyDescent="0.35">
      <c r="A179" s="197" t="s">
        <v>72</v>
      </c>
      <c r="B179" s="197">
        <v>88</v>
      </c>
      <c r="C179" s="197" t="s">
        <v>71</v>
      </c>
      <c r="D179" s="197">
        <v>23</v>
      </c>
    </row>
    <row r="180" spans="1:4" x14ac:dyDescent="0.35">
      <c r="A180" s="197" t="s">
        <v>72</v>
      </c>
      <c r="B180" s="197">
        <v>88</v>
      </c>
      <c r="C180" s="197" t="s">
        <v>73</v>
      </c>
      <c r="D180" s="197">
        <v>18.0001</v>
      </c>
    </row>
    <row r="181" spans="1:4" x14ac:dyDescent="0.35">
      <c r="A181" s="197" t="s">
        <v>72</v>
      </c>
      <c r="B181" s="197">
        <v>89</v>
      </c>
      <c r="C181" s="197" t="s">
        <v>71</v>
      </c>
      <c r="D181" s="197">
        <v>29.0002</v>
      </c>
    </row>
    <row r="182" spans="1:4" x14ac:dyDescent="0.35">
      <c r="A182" s="197" t="s">
        <v>72</v>
      </c>
      <c r="B182" s="197">
        <v>89</v>
      </c>
      <c r="C182" s="197" t="s">
        <v>73</v>
      </c>
      <c r="D182" s="197">
        <v>9.9999000000000002</v>
      </c>
    </row>
    <row r="183" spans="1:4" x14ac:dyDescent="0.35">
      <c r="A183" s="197" t="s">
        <v>72</v>
      </c>
      <c r="B183" s="197">
        <v>90</v>
      </c>
      <c r="C183" s="197" t="s">
        <v>71</v>
      </c>
      <c r="D183" s="197">
        <v>28.283899999999999</v>
      </c>
    </row>
    <row r="184" spans="1:4" x14ac:dyDescent="0.35">
      <c r="A184" s="197" t="s">
        <v>72</v>
      </c>
      <c r="B184" s="197">
        <v>90</v>
      </c>
      <c r="C184" s="197" t="s">
        <v>73</v>
      </c>
      <c r="D184" s="197">
        <v>5.0069999999999997</v>
      </c>
    </row>
    <row r="185" spans="1:4" x14ac:dyDescent="0.35">
      <c r="A185" s="197" t="s">
        <v>72</v>
      </c>
      <c r="B185" s="197">
        <v>91</v>
      </c>
      <c r="C185" s="197" t="s">
        <v>71</v>
      </c>
      <c r="D185" s="197">
        <v>27.783100000000001</v>
      </c>
    </row>
    <row r="186" spans="1:4" x14ac:dyDescent="0.35">
      <c r="A186" s="197" t="s">
        <v>72</v>
      </c>
      <c r="B186" s="197">
        <v>91</v>
      </c>
      <c r="C186" s="197" t="s">
        <v>73</v>
      </c>
      <c r="D186" s="197">
        <v>10.9777</v>
      </c>
    </row>
    <row r="187" spans="1:4" x14ac:dyDescent="0.35">
      <c r="A187" s="197" t="s">
        <v>72</v>
      </c>
      <c r="B187" s="197">
        <v>92</v>
      </c>
      <c r="C187" s="197" t="s">
        <v>71</v>
      </c>
      <c r="D187" s="197">
        <v>28.889399999999998</v>
      </c>
    </row>
    <row r="188" spans="1:4" x14ac:dyDescent="0.35">
      <c r="A188" s="197" t="s">
        <v>72</v>
      </c>
      <c r="B188" s="197">
        <v>92</v>
      </c>
      <c r="C188" s="197" t="s">
        <v>73</v>
      </c>
      <c r="D188" s="197">
        <v>1.2862</v>
      </c>
    </row>
    <row r="189" spans="1:4" x14ac:dyDescent="0.35">
      <c r="A189" s="197" t="s">
        <v>72</v>
      </c>
      <c r="B189" s="197">
        <v>93</v>
      </c>
      <c r="C189" s="197" t="s">
        <v>71</v>
      </c>
      <c r="D189" s="197">
        <v>18.671700000000001</v>
      </c>
    </row>
    <row r="190" spans="1:4" x14ac:dyDescent="0.35">
      <c r="A190" s="197" t="s">
        <v>72</v>
      </c>
      <c r="B190" s="197">
        <v>93</v>
      </c>
      <c r="C190" s="197" t="s">
        <v>73</v>
      </c>
      <c r="D190" s="197">
        <v>12.844799999999999</v>
      </c>
    </row>
    <row r="191" spans="1:4" x14ac:dyDescent="0.35">
      <c r="A191" s="197" t="s">
        <v>72</v>
      </c>
      <c r="B191" s="197">
        <v>94</v>
      </c>
      <c r="C191" s="197" t="s">
        <v>71</v>
      </c>
      <c r="D191" s="197">
        <v>13.6393</v>
      </c>
    </row>
    <row r="192" spans="1:4" x14ac:dyDescent="0.35">
      <c r="A192" s="197" t="s">
        <v>72</v>
      </c>
      <c r="B192" s="197">
        <v>94</v>
      </c>
      <c r="C192" s="197" t="s">
        <v>73</v>
      </c>
      <c r="D192" s="197">
        <v>7.5077999999999996</v>
      </c>
    </row>
    <row r="193" spans="1:91" x14ac:dyDescent="0.35">
      <c r="A193" s="197" t="s">
        <v>72</v>
      </c>
      <c r="B193" s="197">
        <v>95</v>
      </c>
      <c r="C193" s="197" t="s">
        <v>71</v>
      </c>
      <c r="D193" s="197">
        <v>7.4885999999999999</v>
      </c>
    </row>
    <row r="194" spans="1:91" x14ac:dyDescent="0.35">
      <c r="A194" s="197" t="s">
        <v>72</v>
      </c>
      <c r="B194" s="197">
        <v>95</v>
      </c>
      <c r="C194" s="197" t="s">
        <v>73</v>
      </c>
      <c r="D194" s="197">
        <v>6.1717000000000004</v>
      </c>
    </row>
    <row r="195" spans="1:91" x14ac:dyDescent="0.35">
      <c r="A195" s="197" t="s">
        <v>72</v>
      </c>
      <c r="B195" s="197">
        <v>96</v>
      </c>
      <c r="C195" s="197" t="s">
        <v>71</v>
      </c>
      <c r="D195" s="197">
        <v>13.792199999999999</v>
      </c>
    </row>
    <row r="196" spans="1:91" x14ac:dyDescent="0.35">
      <c r="A196" s="197" t="s">
        <v>72</v>
      </c>
      <c r="B196" s="197">
        <v>96</v>
      </c>
      <c r="C196" s="197" t="s">
        <v>73</v>
      </c>
      <c r="D196" s="197">
        <v>4.8478000000000003</v>
      </c>
    </row>
    <row r="197" spans="1:91" x14ac:dyDescent="0.35">
      <c r="A197" s="197" t="s">
        <v>72</v>
      </c>
      <c r="B197" s="197">
        <v>97</v>
      </c>
      <c r="C197" s="197" t="s">
        <v>71</v>
      </c>
      <c r="D197" s="197">
        <v>7.7069999999999999</v>
      </c>
    </row>
    <row r="198" spans="1:91" x14ac:dyDescent="0.35">
      <c r="A198" s="197" t="s">
        <v>72</v>
      </c>
      <c r="B198" s="197">
        <v>97</v>
      </c>
      <c r="C198" s="197" t="s">
        <v>73</v>
      </c>
      <c r="D198" s="197">
        <v>4.8939000000000004</v>
      </c>
    </row>
    <row r="199" spans="1:91" x14ac:dyDescent="0.35">
      <c r="A199" s="197" t="s">
        <v>72</v>
      </c>
      <c r="B199" s="197">
        <v>98</v>
      </c>
      <c r="C199" s="197" t="s">
        <v>71</v>
      </c>
      <c r="D199" s="197">
        <v>1.2238</v>
      </c>
    </row>
    <row r="200" spans="1:91" x14ac:dyDescent="0.35">
      <c r="A200" s="197" t="s">
        <v>72</v>
      </c>
      <c r="B200" s="197">
        <v>98</v>
      </c>
      <c r="C200" s="197" t="s">
        <v>73</v>
      </c>
      <c r="D200" s="197">
        <v>1.276</v>
      </c>
    </row>
    <row r="201" spans="1:91" x14ac:dyDescent="0.35">
      <c r="A201" s="197" t="s">
        <v>72</v>
      </c>
      <c r="B201" s="197">
        <v>99</v>
      </c>
      <c r="C201" s="197" t="s">
        <v>71</v>
      </c>
      <c r="D201" s="197">
        <v>9.9494000000000007</v>
      </c>
    </row>
    <row r="202" spans="1:91" x14ac:dyDescent="0.35">
      <c r="A202" s="197" t="s">
        <v>72</v>
      </c>
      <c r="B202" s="197">
        <v>100</v>
      </c>
      <c r="C202" s="197" t="s">
        <v>71</v>
      </c>
      <c r="D202" s="197">
        <v>1.2374000000000001</v>
      </c>
    </row>
    <row r="203" spans="1:91" x14ac:dyDescent="0.35">
      <c r="A203" s="197" t="s">
        <v>72</v>
      </c>
      <c r="B203" s="197">
        <v>101</v>
      </c>
      <c r="C203" s="197" t="s">
        <v>71</v>
      </c>
      <c r="D203" s="197">
        <v>1.3339000000000001</v>
      </c>
    </row>
    <row r="204" spans="1:91" x14ac:dyDescent="0.35">
      <c r="A204" s="197" t="s">
        <v>72</v>
      </c>
      <c r="B204" s="197">
        <v>101</v>
      </c>
      <c r="C204" s="197" t="s">
        <v>73</v>
      </c>
      <c r="D204" s="197">
        <v>1.1871</v>
      </c>
    </row>
    <row r="205" spans="1:91" x14ac:dyDescent="0.35">
      <c r="A205" s="197"/>
      <c r="B205" s="197"/>
      <c r="C205" s="197"/>
      <c r="D205" s="197"/>
    </row>
    <row r="206" spans="1:91" x14ac:dyDescent="0.35">
      <c r="D206" s="96">
        <v>59468.998999999996</v>
      </c>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c r="CH206" s="122"/>
      <c r="CI206" s="122"/>
      <c r="CJ206" s="122"/>
      <c r="CK206" s="122"/>
      <c r="CL206" s="122"/>
      <c r="CM206" s="122"/>
    </row>
  </sheetData>
  <sheetProtection sheet="1" objects="1" scenarios="1"/>
  <pageMargins left="0.75" right="0.75" top="1" bottom="1" header="0.5" footer="0.5"/>
  <pageSetup paperSize="9" orientation="portrait" r:id="rId1"/>
  <headerFooter alignWithMargins="0">
    <oddHeader>&amp;A</oddHeader>
    <oddFoote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6">
    <tabColor rgb="FF00B0F0"/>
  </sheetPr>
  <dimension ref="A1:Y207"/>
  <sheetViews>
    <sheetView workbookViewId="0">
      <pane ySplit="1" topLeftCell="A2" activePane="bottomLeft" state="frozen"/>
      <selection activeCell="C1" sqref="C1"/>
      <selection pane="bottomLeft" sqref="A1:XFD1048576"/>
    </sheetView>
  </sheetViews>
  <sheetFormatPr defaultColWidth="9.1796875" defaultRowHeight="14.5" x14ac:dyDescent="0.35"/>
  <cols>
    <col min="1" max="4" width="9.1796875" style="96"/>
    <col min="5" max="16384" width="9.1796875" style="1"/>
  </cols>
  <sheetData>
    <row r="1" spans="1:25" x14ac:dyDescent="0.35">
      <c r="E1" s="197"/>
      <c r="F1" s="197" t="s">
        <v>578</v>
      </c>
      <c r="G1" s="197"/>
      <c r="H1" s="197" t="s">
        <v>98</v>
      </c>
      <c r="I1" s="197"/>
      <c r="J1" s="197"/>
      <c r="K1" s="197">
        <v>2019</v>
      </c>
      <c r="L1" s="197"/>
      <c r="M1" s="197"/>
      <c r="N1" s="197" t="s">
        <v>94</v>
      </c>
      <c r="O1" s="197"/>
      <c r="P1" s="197"/>
      <c r="Q1" s="197" t="s">
        <v>91</v>
      </c>
      <c r="R1" s="197"/>
      <c r="S1" s="197"/>
      <c r="T1" s="197" t="s">
        <v>95</v>
      </c>
      <c r="U1" s="197"/>
      <c r="V1" s="197"/>
      <c r="W1" s="197"/>
      <c r="X1" s="197"/>
      <c r="Y1" s="197"/>
    </row>
    <row r="2" spans="1:25" x14ac:dyDescent="0.35">
      <c r="A2" s="197" t="s">
        <v>79</v>
      </c>
      <c r="B2" s="197" t="s">
        <v>78</v>
      </c>
      <c r="C2" s="197" t="s">
        <v>77</v>
      </c>
      <c r="D2" s="197" t="s">
        <v>76</v>
      </c>
      <c r="E2" s="197"/>
      <c r="F2" s="197" t="s">
        <v>577</v>
      </c>
      <c r="G2" s="197"/>
      <c r="H2" s="197" t="s">
        <v>75</v>
      </c>
      <c r="I2" s="197" t="s">
        <v>74</v>
      </c>
      <c r="J2" s="197" t="s">
        <v>81</v>
      </c>
      <c r="K2" s="197" t="s">
        <v>75</v>
      </c>
      <c r="L2" s="197" t="s">
        <v>74</v>
      </c>
      <c r="M2" s="197" t="s">
        <v>92</v>
      </c>
      <c r="N2" s="197" t="s">
        <v>89</v>
      </c>
      <c r="O2" s="197" t="s">
        <v>90</v>
      </c>
      <c r="P2" s="197" t="s">
        <v>8</v>
      </c>
      <c r="Q2" s="197" t="s">
        <v>83</v>
      </c>
      <c r="R2" s="197" t="s">
        <v>84</v>
      </c>
      <c r="S2" s="197" t="s">
        <v>92</v>
      </c>
      <c r="T2" s="197" t="s">
        <v>83</v>
      </c>
      <c r="U2" s="197" t="s">
        <v>84</v>
      </c>
      <c r="V2" s="197" t="s">
        <v>92</v>
      </c>
      <c r="W2" s="197" t="s">
        <v>454</v>
      </c>
      <c r="X2" s="197"/>
      <c r="Y2" s="197"/>
    </row>
    <row r="3" spans="1:25" x14ac:dyDescent="0.35">
      <c r="A3" s="197" t="s">
        <v>72</v>
      </c>
      <c r="B3" s="197">
        <v>0</v>
      </c>
      <c r="C3" s="197" t="s">
        <v>71</v>
      </c>
      <c r="D3" s="197">
        <v>154.00020000000001</v>
      </c>
      <c r="E3" s="197"/>
      <c r="F3" s="197"/>
      <c r="G3" s="197">
        <v>0</v>
      </c>
      <c r="H3" s="197">
        <f>SUMIFS($D$3:$D$201,$B$3:$B$201,G3,$C$3:$C$201,$H$2)</f>
        <v>136.99950000000001</v>
      </c>
      <c r="I3" s="197">
        <f>SUMIFS($D$3:$D$201,$B$3:$B$201,G3,$C$3:$C$201,$I$2)</f>
        <v>154.00020000000001</v>
      </c>
      <c r="J3" s="197">
        <f>H3+I3</f>
        <v>290.99970000000002</v>
      </c>
      <c r="K3" s="197">
        <v>8152</v>
      </c>
      <c r="L3" s="197">
        <v>7527</v>
      </c>
      <c r="M3" s="197">
        <v>15679</v>
      </c>
      <c r="N3" s="197">
        <f>H3/K3*100</f>
        <v>1.6805630520117762</v>
      </c>
      <c r="O3" s="197">
        <f t="shared" ref="O3" si="0">I3/L3*100</f>
        <v>2.0459705061777602</v>
      </c>
      <c r="P3" s="197">
        <f t="shared" ref="P3" si="1">J3/M3*100</f>
        <v>1.8559837999872442</v>
      </c>
      <c r="Q3" s="197">
        <f>H3+syoa_out!H3</f>
        <v>338.99940000000004</v>
      </c>
      <c r="R3" s="197">
        <f>I3+syoa_out!I3</f>
        <v>327.00049999999999</v>
      </c>
      <c r="S3" s="197">
        <f t="shared" ref="S3" si="2">Q3+R3</f>
        <v>665.99990000000003</v>
      </c>
      <c r="T3" s="197">
        <f t="shared" ref="T3" si="3">Q3/K3*100</f>
        <v>4.1584813542688916</v>
      </c>
      <c r="U3" s="197">
        <f t="shared" ref="U3" si="4">R3/L3*100</f>
        <v>4.3443669456622818</v>
      </c>
      <c r="V3" s="197">
        <f t="shared" ref="V3" si="5">S3/M3*100</f>
        <v>4.2477192422986167</v>
      </c>
      <c r="W3" s="197">
        <v>16355</v>
      </c>
      <c r="X3" s="197"/>
      <c r="Y3" s="197"/>
    </row>
    <row r="4" spans="1:25" x14ac:dyDescent="0.35">
      <c r="A4" s="197" t="s">
        <v>72</v>
      </c>
      <c r="B4" s="197">
        <v>0</v>
      </c>
      <c r="C4" s="197" t="s">
        <v>73</v>
      </c>
      <c r="D4" s="197">
        <v>136.99950000000001</v>
      </c>
      <c r="E4" s="197"/>
      <c r="F4" s="197"/>
      <c r="G4" s="197">
        <v>1</v>
      </c>
      <c r="H4" s="197">
        <f t="shared" ref="H4:H67" si="6">SUMIFS($D$3:$D$201,$B$3:$B$201,G4,$C$3:$C$201,$H$2)</f>
        <v>267.00020000000001</v>
      </c>
      <c r="I4" s="197">
        <f t="shared" ref="I4:I67" si="7">SUMIFS($D$3:$D$201,$B$3:$B$201,G4,$C$3:$C$201,$I$2)</f>
        <v>227.00020000000001</v>
      </c>
      <c r="J4" s="197">
        <f t="shared" ref="J4:J67" si="8">H4+I4</f>
        <v>494.00040000000001</v>
      </c>
      <c r="K4" s="197">
        <v>8083</v>
      </c>
      <c r="L4" s="197">
        <v>7840</v>
      </c>
      <c r="M4" s="197">
        <v>15923</v>
      </c>
      <c r="N4" s="197">
        <f>H4/K4*100</f>
        <v>3.3032314734628234</v>
      </c>
      <c r="O4" s="197">
        <f t="shared" ref="O4:O67" si="9">I4/L4*100</f>
        <v>2.8954107142857142</v>
      </c>
      <c r="P4" s="197">
        <f t="shared" ref="P4:P67" si="10">J4/M4*100</f>
        <v>3.1024329586133268</v>
      </c>
      <c r="Q4" s="197">
        <f>H4+syoa_out!H4</f>
        <v>686.00029999999992</v>
      </c>
      <c r="R4" s="197">
        <f>I4+syoa_out!I4</f>
        <v>583.00060000000008</v>
      </c>
      <c r="S4" s="197">
        <f t="shared" ref="S4:S67" si="11">Q4+R4</f>
        <v>1269.0009</v>
      </c>
      <c r="T4" s="197">
        <f t="shared" ref="T4:T67" si="12">Q4/K4*100</f>
        <v>8.4869516268712104</v>
      </c>
      <c r="U4" s="197">
        <f t="shared" ref="U4:U67" si="13">R4/L4*100</f>
        <v>7.4362321428571434</v>
      </c>
      <c r="V4" s="197">
        <f t="shared" ref="V4:V67" si="14">S4/M4*100</f>
        <v>7.9696093700935746</v>
      </c>
      <c r="W4" s="197">
        <f t="shared" ref="W4:W67" si="15">T4-U4</f>
        <v>1.050719484014067</v>
      </c>
      <c r="X4" s="197"/>
      <c r="Y4" s="197"/>
    </row>
    <row r="5" spans="1:25" x14ac:dyDescent="0.35">
      <c r="A5" s="197" t="s">
        <v>72</v>
      </c>
      <c r="B5" s="197">
        <v>1</v>
      </c>
      <c r="C5" s="197" t="s">
        <v>71</v>
      </c>
      <c r="D5" s="197">
        <v>227.00020000000001</v>
      </c>
      <c r="E5" s="197"/>
      <c r="F5" s="197"/>
      <c r="G5" s="197">
        <v>2</v>
      </c>
      <c r="H5" s="197">
        <f t="shared" si="6"/>
        <v>277.99990000000003</v>
      </c>
      <c r="I5" s="197">
        <f t="shared" si="7"/>
        <v>255.9999</v>
      </c>
      <c r="J5" s="197">
        <f t="shared" si="8"/>
        <v>533.99980000000005</v>
      </c>
      <c r="K5" s="197">
        <v>8624</v>
      </c>
      <c r="L5" s="197">
        <v>8072</v>
      </c>
      <c r="M5" s="197">
        <v>16696</v>
      </c>
      <c r="N5" s="197">
        <f t="shared" ref="N5:N67" si="16">H5/K5*100</f>
        <v>3.2235609925788502</v>
      </c>
      <c r="O5" s="197">
        <f t="shared" si="9"/>
        <v>3.1714556491575818</v>
      </c>
      <c r="P5" s="197">
        <f t="shared" si="10"/>
        <v>3.1983696693818882</v>
      </c>
      <c r="Q5" s="197">
        <f>H5+syoa_out!H5</f>
        <v>656.00030000000004</v>
      </c>
      <c r="R5" s="197">
        <f>I5+syoa_out!I5</f>
        <v>602.99990000000003</v>
      </c>
      <c r="S5" s="197">
        <f t="shared" si="11"/>
        <v>1259.0001999999999</v>
      </c>
      <c r="T5" s="197">
        <f t="shared" si="12"/>
        <v>7.6066825139146577</v>
      </c>
      <c r="U5" s="197">
        <f t="shared" si="13"/>
        <v>7.4702663528245798</v>
      </c>
      <c r="V5" s="197">
        <f t="shared" si="14"/>
        <v>7.5407295160517487</v>
      </c>
      <c r="W5" s="197">
        <f t="shared" si="15"/>
        <v>0.13641616109007781</v>
      </c>
      <c r="X5" s="197"/>
      <c r="Y5" s="197"/>
    </row>
    <row r="6" spans="1:25" x14ac:dyDescent="0.35">
      <c r="A6" s="197" t="s">
        <v>72</v>
      </c>
      <c r="B6" s="197">
        <v>1</v>
      </c>
      <c r="C6" s="197" t="s">
        <v>73</v>
      </c>
      <c r="D6" s="197">
        <v>267.00020000000001</v>
      </c>
      <c r="E6" s="197"/>
      <c r="F6" s="197"/>
      <c r="G6" s="197">
        <v>3</v>
      </c>
      <c r="H6" s="197">
        <f t="shared" si="6"/>
        <v>237.00049999999999</v>
      </c>
      <c r="I6" s="197">
        <f t="shared" si="7"/>
        <v>224</v>
      </c>
      <c r="J6" s="197">
        <f t="shared" si="8"/>
        <v>461.00049999999999</v>
      </c>
      <c r="K6" s="197">
        <v>8559</v>
      </c>
      <c r="L6" s="197">
        <v>8177</v>
      </c>
      <c r="M6" s="197">
        <v>16736</v>
      </c>
      <c r="N6" s="197">
        <f t="shared" si="16"/>
        <v>2.7690209136581374</v>
      </c>
      <c r="O6" s="197">
        <f t="shared" si="9"/>
        <v>2.7393909746850924</v>
      </c>
      <c r="P6" s="197">
        <f t="shared" si="10"/>
        <v>2.7545440965583174</v>
      </c>
      <c r="Q6" s="197">
        <f>H6+syoa_out!H6</f>
        <v>621.00029999999992</v>
      </c>
      <c r="R6" s="197">
        <f>I6+syoa_out!I6</f>
        <v>540.99970000000008</v>
      </c>
      <c r="S6" s="197">
        <f t="shared" si="11"/>
        <v>1162</v>
      </c>
      <c r="T6" s="197">
        <f t="shared" si="12"/>
        <v>7.2555240098142288</v>
      </c>
      <c r="U6" s="197">
        <f t="shared" si="13"/>
        <v>6.6161147119970662</v>
      </c>
      <c r="V6" s="197">
        <f t="shared" si="14"/>
        <v>6.9431166347992344</v>
      </c>
      <c r="W6" s="197">
        <f t="shared" si="15"/>
        <v>0.6394092978171626</v>
      </c>
      <c r="X6" s="197"/>
      <c r="Y6" s="197"/>
    </row>
    <row r="7" spans="1:25" x14ac:dyDescent="0.35">
      <c r="A7" s="197" t="s">
        <v>72</v>
      </c>
      <c r="B7" s="197">
        <v>2</v>
      </c>
      <c r="C7" s="197" t="s">
        <v>71</v>
      </c>
      <c r="D7" s="197">
        <v>255.9999</v>
      </c>
      <c r="E7" s="197"/>
      <c r="F7" s="197"/>
      <c r="G7" s="197">
        <v>4</v>
      </c>
      <c r="H7" s="197">
        <f t="shared" si="6"/>
        <v>191.00040000000001</v>
      </c>
      <c r="I7" s="197">
        <f t="shared" si="7"/>
        <v>162.0001</v>
      </c>
      <c r="J7" s="197">
        <f t="shared" si="8"/>
        <v>353.00049999999999</v>
      </c>
      <c r="K7" s="197">
        <v>8503</v>
      </c>
      <c r="L7" s="197">
        <v>8074</v>
      </c>
      <c r="M7" s="197">
        <v>16577</v>
      </c>
      <c r="N7" s="197">
        <f t="shared" si="16"/>
        <v>2.2462707279783607</v>
      </c>
      <c r="O7" s="197">
        <f t="shared" si="9"/>
        <v>2.0064416646024279</v>
      </c>
      <c r="P7" s="197">
        <f t="shared" si="10"/>
        <v>2.1294594920673222</v>
      </c>
      <c r="Q7" s="197">
        <f>H7+syoa_out!H7</f>
        <v>512.00040000000001</v>
      </c>
      <c r="R7" s="197">
        <f>I7+syoa_out!I7</f>
        <v>517.00049999999999</v>
      </c>
      <c r="S7" s="197">
        <f t="shared" si="11"/>
        <v>1029.0009</v>
      </c>
      <c r="T7" s="197">
        <f t="shared" si="12"/>
        <v>6.0214089145007641</v>
      </c>
      <c r="U7" s="197">
        <f t="shared" si="13"/>
        <v>6.4032759474857563</v>
      </c>
      <c r="V7" s="197">
        <f t="shared" si="14"/>
        <v>6.2074012185558303</v>
      </c>
      <c r="W7" s="197">
        <f t="shared" si="15"/>
        <v>-0.38186703298499225</v>
      </c>
      <c r="X7" s="197"/>
      <c r="Y7" s="197"/>
    </row>
    <row r="8" spans="1:25" x14ac:dyDescent="0.35">
      <c r="A8" s="197" t="s">
        <v>72</v>
      </c>
      <c r="B8" s="197">
        <v>2</v>
      </c>
      <c r="C8" s="197" t="s">
        <v>73</v>
      </c>
      <c r="D8" s="197">
        <v>277.99990000000003</v>
      </c>
      <c r="E8" s="197"/>
      <c r="F8" s="197"/>
      <c r="G8" s="197">
        <v>5</v>
      </c>
      <c r="H8" s="197">
        <f t="shared" si="6"/>
        <v>160.99959999999999</v>
      </c>
      <c r="I8" s="197">
        <f t="shared" si="7"/>
        <v>183.99979999999999</v>
      </c>
      <c r="J8" s="197">
        <f t="shared" si="8"/>
        <v>344.99939999999998</v>
      </c>
      <c r="K8" s="197">
        <v>8697</v>
      </c>
      <c r="L8" s="197">
        <v>8067</v>
      </c>
      <c r="M8" s="197">
        <v>16764</v>
      </c>
      <c r="N8" s="197">
        <f t="shared" si="16"/>
        <v>1.8512084626882832</v>
      </c>
      <c r="O8" s="197">
        <f t="shared" si="9"/>
        <v>2.2808950043386638</v>
      </c>
      <c r="P8" s="197">
        <f t="shared" si="10"/>
        <v>2.057977809591983</v>
      </c>
      <c r="Q8" s="197">
        <f>H8+syoa_out!H8</f>
        <v>457.9991</v>
      </c>
      <c r="R8" s="197">
        <f>I8+syoa_out!I8</f>
        <v>443.00009999999997</v>
      </c>
      <c r="S8" s="197">
        <f t="shared" si="11"/>
        <v>900.99919999999997</v>
      </c>
      <c r="T8" s="197">
        <f t="shared" si="12"/>
        <v>5.266173393124066</v>
      </c>
      <c r="U8" s="197">
        <f t="shared" si="13"/>
        <v>5.4915098549646704</v>
      </c>
      <c r="V8" s="197">
        <f t="shared" si="14"/>
        <v>5.3746074922452873</v>
      </c>
      <c r="W8" s="197">
        <f t="shared" si="15"/>
        <v>-0.22533646184060441</v>
      </c>
      <c r="X8" s="197"/>
      <c r="Y8" s="197"/>
    </row>
    <row r="9" spans="1:25" x14ac:dyDescent="0.35">
      <c r="A9" s="197" t="s">
        <v>72</v>
      </c>
      <c r="B9" s="197">
        <v>3</v>
      </c>
      <c r="C9" s="197" t="s">
        <v>71</v>
      </c>
      <c r="D9" s="197">
        <v>224</v>
      </c>
      <c r="E9" s="197"/>
      <c r="F9" s="197"/>
      <c r="G9" s="197">
        <v>6</v>
      </c>
      <c r="H9" s="197">
        <f t="shared" si="6"/>
        <v>131.99969999999999</v>
      </c>
      <c r="I9" s="197">
        <f t="shared" si="7"/>
        <v>140.99979999999999</v>
      </c>
      <c r="J9" s="197">
        <f t="shared" si="8"/>
        <v>272.99950000000001</v>
      </c>
      <c r="K9" s="197">
        <v>8748</v>
      </c>
      <c r="L9" s="197">
        <v>8268</v>
      </c>
      <c r="M9" s="197">
        <v>17016</v>
      </c>
      <c r="N9" s="197">
        <f t="shared" si="16"/>
        <v>1.5089128943758572</v>
      </c>
      <c r="O9" s="197">
        <f t="shared" si="9"/>
        <v>1.7053676826318334</v>
      </c>
      <c r="P9" s="197">
        <f t="shared" si="10"/>
        <v>1.6043694170192759</v>
      </c>
      <c r="Q9" s="197">
        <f>H9+syoa_out!H9</f>
        <v>382.99939999999998</v>
      </c>
      <c r="R9" s="197">
        <f>I9+syoa_out!I9</f>
        <v>397.99979999999999</v>
      </c>
      <c r="S9" s="197">
        <f t="shared" si="11"/>
        <v>780.99919999999997</v>
      </c>
      <c r="T9" s="197">
        <f t="shared" si="12"/>
        <v>4.3781367169638772</v>
      </c>
      <c r="U9" s="197">
        <f t="shared" si="13"/>
        <v>4.8137373004354131</v>
      </c>
      <c r="V9" s="197">
        <f t="shared" si="14"/>
        <v>4.58979313587212</v>
      </c>
      <c r="W9" s="197">
        <f t="shared" si="15"/>
        <v>-0.43560058347153596</v>
      </c>
      <c r="X9" s="197"/>
      <c r="Y9" s="197"/>
    </row>
    <row r="10" spans="1:25" x14ac:dyDescent="0.35">
      <c r="A10" s="197" t="s">
        <v>72</v>
      </c>
      <c r="B10" s="197">
        <v>3</v>
      </c>
      <c r="C10" s="197" t="s">
        <v>73</v>
      </c>
      <c r="D10" s="197">
        <v>237.00049999999999</v>
      </c>
      <c r="E10" s="197"/>
      <c r="F10" s="197"/>
      <c r="G10" s="197">
        <v>7</v>
      </c>
      <c r="H10" s="197">
        <f t="shared" si="6"/>
        <v>146.0001</v>
      </c>
      <c r="I10" s="197">
        <f t="shared" si="7"/>
        <v>131</v>
      </c>
      <c r="J10" s="197">
        <f t="shared" si="8"/>
        <v>277.00009999999997</v>
      </c>
      <c r="K10" s="197">
        <v>8837</v>
      </c>
      <c r="L10" s="197">
        <v>8256</v>
      </c>
      <c r="M10" s="197">
        <v>17093</v>
      </c>
      <c r="N10" s="197">
        <f t="shared" si="16"/>
        <v>1.6521455244992644</v>
      </c>
      <c r="O10" s="197">
        <f t="shared" si="9"/>
        <v>1.5867248062015504</v>
      </c>
      <c r="P10" s="197">
        <f t="shared" si="10"/>
        <v>1.6205470075469488</v>
      </c>
      <c r="Q10" s="197">
        <f>H10+syoa_out!H10</f>
        <v>428.00030000000004</v>
      </c>
      <c r="R10" s="197">
        <f>I10+syoa_out!I10</f>
        <v>351.99979999999999</v>
      </c>
      <c r="S10" s="197">
        <f t="shared" si="11"/>
        <v>780.00009999999997</v>
      </c>
      <c r="T10" s="197">
        <f t="shared" si="12"/>
        <v>4.8432759986420733</v>
      </c>
      <c r="U10" s="197">
        <f t="shared" si="13"/>
        <v>4.2635634689922481</v>
      </c>
      <c r="V10" s="197">
        <f t="shared" si="14"/>
        <v>4.5632720996899314</v>
      </c>
      <c r="W10" s="197">
        <f t="shared" si="15"/>
        <v>0.57971252964982511</v>
      </c>
      <c r="X10" s="197"/>
      <c r="Y10" s="197"/>
    </row>
    <row r="11" spans="1:25" x14ac:dyDescent="0.35">
      <c r="A11" s="197" t="s">
        <v>72</v>
      </c>
      <c r="B11" s="197">
        <v>4</v>
      </c>
      <c r="C11" s="197" t="s">
        <v>71</v>
      </c>
      <c r="D11" s="197">
        <v>162.0001</v>
      </c>
      <c r="E11" s="197"/>
      <c r="F11" s="197"/>
      <c r="G11" s="197">
        <v>8</v>
      </c>
      <c r="H11" s="197">
        <f t="shared" si="6"/>
        <v>142.99969999999999</v>
      </c>
      <c r="I11" s="197">
        <f t="shared" si="7"/>
        <v>137.0001</v>
      </c>
      <c r="J11" s="197">
        <f t="shared" si="8"/>
        <v>279.99979999999999</v>
      </c>
      <c r="K11" s="197">
        <v>8327</v>
      </c>
      <c r="L11" s="197">
        <v>7921</v>
      </c>
      <c r="M11" s="197">
        <v>16248</v>
      </c>
      <c r="N11" s="197">
        <f t="shared" si="16"/>
        <v>1.7173015491773747</v>
      </c>
      <c r="O11" s="197">
        <f t="shared" si="9"/>
        <v>1.7295808610023988</v>
      </c>
      <c r="P11" s="197">
        <f t="shared" si="10"/>
        <v>1.7232877892663712</v>
      </c>
      <c r="Q11" s="197">
        <f>H11+syoa_out!H11</f>
        <v>385.99979999999999</v>
      </c>
      <c r="R11" s="197">
        <f>I11+syoa_out!I11</f>
        <v>412.00049999999999</v>
      </c>
      <c r="S11" s="197">
        <f t="shared" si="11"/>
        <v>798.00029999999992</v>
      </c>
      <c r="T11" s="197">
        <f t="shared" si="12"/>
        <v>4.6355205956526957</v>
      </c>
      <c r="U11" s="197">
        <f t="shared" si="13"/>
        <v>5.2013697765433662</v>
      </c>
      <c r="V11" s="197">
        <f t="shared" si="14"/>
        <v>4.9113755539143273</v>
      </c>
      <c r="W11" s="197">
        <f t="shared" si="15"/>
        <v>-0.56584918089067049</v>
      </c>
      <c r="X11" s="197"/>
      <c r="Y11" s="197"/>
    </row>
    <row r="12" spans="1:25" x14ac:dyDescent="0.35">
      <c r="A12" s="197" t="s">
        <v>72</v>
      </c>
      <c r="B12" s="197">
        <v>4</v>
      </c>
      <c r="C12" s="197" t="s">
        <v>73</v>
      </c>
      <c r="D12" s="197">
        <v>191.00040000000001</v>
      </c>
      <c r="E12" s="197"/>
      <c r="F12" s="197"/>
      <c r="G12" s="197">
        <v>9</v>
      </c>
      <c r="H12" s="197">
        <f t="shared" si="6"/>
        <v>136.00030000000001</v>
      </c>
      <c r="I12" s="197">
        <f t="shared" si="7"/>
        <v>120</v>
      </c>
      <c r="J12" s="197">
        <f t="shared" si="8"/>
        <v>256.00030000000004</v>
      </c>
      <c r="K12" s="197">
        <v>8195</v>
      </c>
      <c r="L12" s="197">
        <v>7514</v>
      </c>
      <c r="M12" s="197">
        <v>15709</v>
      </c>
      <c r="N12" s="197">
        <f t="shared" si="16"/>
        <v>1.6595521659548509</v>
      </c>
      <c r="O12" s="197">
        <f t="shared" si="9"/>
        <v>1.5970188980569604</v>
      </c>
      <c r="P12" s="197">
        <f t="shared" si="10"/>
        <v>1.6296409701445036</v>
      </c>
      <c r="Q12" s="197">
        <f>H12+syoa_out!H12</f>
        <v>369.00020000000001</v>
      </c>
      <c r="R12" s="197">
        <f>I12+syoa_out!I12</f>
        <v>325</v>
      </c>
      <c r="S12" s="197">
        <f t="shared" si="11"/>
        <v>694.00019999999995</v>
      </c>
      <c r="T12" s="197">
        <f t="shared" si="12"/>
        <v>4.5027480170835874</v>
      </c>
      <c r="U12" s="197">
        <f t="shared" si="13"/>
        <v>4.3252595155709344</v>
      </c>
      <c r="V12" s="197">
        <f t="shared" si="14"/>
        <v>4.4178509134890822</v>
      </c>
      <c r="W12" s="197">
        <f t="shared" si="15"/>
        <v>0.17748850151265305</v>
      </c>
      <c r="X12" s="197"/>
      <c r="Y12" s="197"/>
    </row>
    <row r="13" spans="1:25" x14ac:dyDescent="0.35">
      <c r="A13" s="197" t="s">
        <v>72</v>
      </c>
      <c r="B13" s="197">
        <v>5</v>
      </c>
      <c r="C13" s="197" t="s">
        <v>71</v>
      </c>
      <c r="D13" s="197">
        <v>183.99979999999999</v>
      </c>
      <c r="E13" s="197"/>
      <c r="F13" s="197"/>
      <c r="G13" s="197">
        <v>10</v>
      </c>
      <c r="H13" s="197">
        <f t="shared" si="6"/>
        <v>138.0001</v>
      </c>
      <c r="I13" s="197">
        <f t="shared" si="7"/>
        <v>109.0001</v>
      </c>
      <c r="J13" s="197">
        <f t="shared" si="8"/>
        <v>247.00020000000001</v>
      </c>
      <c r="K13" s="197">
        <v>8413</v>
      </c>
      <c r="L13" s="197">
        <v>7944</v>
      </c>
      <c r="M13" s="197">
        <v>16357</v>
      </c>
      <c r="N13" s="197">
        <f t="shared" si="16"/>
        <v>1.6403197432544874</v>
      </c>
      <c r="O13" s="197">
        <f t="shared" si="9"/>
        <v>1.3721059919436052</v>
      </c>
      <c r="P13" s="197">
        <f t="shared" si="10"/>
        <v>1.5100580791098612</v>
      </c>
      <c r="Q13" s="197">
        <f>H13+syoa_out!H13</f>
        <v>361.00020000000001</v>
      </c>
      <c r="R13" s="197">
        <f>I13+syoa_out!I13</f>
        <v>299.00020000000001</v>
      </c>
      <c r="S13" s="197">
        <f t="shared" si="11"/>
        <v>660.00040000000001</v>
      </c>
      <c r="T13" s="197">
        <f t="shared" si="12"/>
        <v>4.2909806252228693</v>
      </c>
      <c r="U13" s="197">
        <f t="shared" si="13"/>
        <v>3.76384944612286</v>
      </c>
      <c r="V13" s="197">
        <f t="shared" si="14"/>
        <v>4.0349721831631724</v>
      </c>
      <c r="W13" s="197">
        <f t="shared" si="15"/>
        <v>0.52713117910000928</v>
      </c>
      <c r="X13" s="197"/>
      <c r="Y13" s="197"/>
    </row>
    <row r="14" spans="1:25" x14ac:dyDescent="0.35">
      <c r="A14" s="197" t="s">
        <v>72</v>
      </c>
      <c r="B14" s="197">
        <v>5</v>
      </c>
      <c r="C14" s="197" t="s">
        <v>73</v>
      </c>
      <c r="D14" s="197">
        <v>160.99959999999999</v>
      </c>
      <c r="E14" s="197"/>
      <c r="F14" s="197"/>
      <c r="G14" s="197">
        <v>11</v>
      </c>
      <c r="H14" s="197">
        <f t="shared" si="6"/>
        <v>126.9999</v>
      </c>
      <c r="I14" s="197">
        <f t="shared" si="7"/>
        <v>124</v>
      </c>
      <c r="J14" s="197">
        <f t="shared" si="8"/>
        <v>250.9999</v>
      </c>
      <c r="K14" s="197">
        <v>8409</v>
      </c>
      <c r="L14" s="197">
        <v>7865</v>
      </c>
      <c r="M14" s="197">
        <v>16274</v>
      </c>
      <c r="N14" s="197">
        <f t="shared" si="16"/>
        <v>1.5102854084909025</v>
      </c>
      <c r="O14" s="197">
        <f t="shared" si="9"/>
        <v>1.5766052129688493</v>
      </c>
      <c r="P14" s="197">
        <f t="shared" si="10"/>
        <v>1.5423368563352586</v>
      </c>
      <c r="Q14" s="197">
        <f>H14+syoa_out!H14</f>
        <v>346.99930000000001</v>
      </c>
      <c r="R14" s="197">
        <f>I14+syoa_out!I14</f>
        <v>363.99990000000003</v>
      </c>
      <c r="S14" s="197">
        <f t="shared" si="11"/>
        <v>710.99919999999997</v>
      </c>
      <c r="T14" s="197">
        <f t="shared" si="12"/>
        <v>4.12652277321917</v>
      </c>
      <c r="U14" s="197">
        <f t="shared" si="13"/>
        <v>4.6280979020979025</v>
      </c>
      <c r="V14" s="197">
        <f t="shared" si="14"/>
        <v>4.3689271230183113</v>
      </c>
      <c r="W14" s="197">
        <f t="shared" si="15"/>
        <v>-0.50157512887873246</v>
      </c>
      <c r="X14" s="197"/>
      <c r="Y14" s="197"/>
    </row>
    <row r="15" spans="1:25" x14ac:dyDescent="0.35">
      <c r="A15" s="197" t="s">
        <v>72</v>
      </c>
      <c r="B15" s="197">
        <v>6</v>
      </c>
      <c r="C15" s="197" t="s">
        <v>71</v>
      </c>
      <c r="D15" s="197">
        <v>140.99979999999999</v>
      </c>
      <c r="E15" s="197"/>
      <c r="F15" s="197"/>
      <c r="G15" s="197">
        <v>12</v>
      </c>
      <c r="H15" s="197">
        <f t="shared" si="6"/>
        <v>101.0001</v>
      </c>
      <c r="I15" s="197">
        <f t="shared" si="7"/>
        <v>112.00020000000001</v>
      </c>
      <c r="J15" s="197">
        <f t="shared" si="8"/>
        <v>213.00030000000001</v>
      </c>
      <c r="K15" s="197">
        <v>8277</v>
      </c>
      <c r="L15" s="197">
        <v>7363</v>
      </c>
      <c r="M15" s="197">
        <v>15640</v>
      </c>
      <c r="N15" s="197">
        <f t="shared" si="16"/>
        <v>1.2202500906125409</v>
      </c>
      <c r="O15" s="197">
        <f t="shared" si="9"/>
        <v>1.5211218253429308</v>
      </c>
      <c r="P15" s="197">
        <f t="shared" si="10"/>
        <v>1.3618945012787724</v>
      </c>
      <c r="Q15" s="197">
        <f>H15+syoa_out!H15</f>
        <v>309.00040000000001</v>
      </c>
      <c r="R15" s="197">
        <f>I15+syoa_out!I15</f>
        <v>306.00040000000001</v>
      </c>
      <c r="S15" s="197">
        <f t="shared" si="11"/>
        <v>615.00080000000003</v>
      </c>
      <c r="T15" s="197">
        <f t="shared" si="12"/>
        <v>3.7332415126253475</v>
      </c>
      <c r="U15" s="197">
        <f t="shared" si="13"/>
        <v>4.1559201412467743</v>
      </c>
      <c r="V15" s="197">
        <f t="shared" si="14"/>
        <v>3.9322301790281329</v>
      </c>
      <c r="W15" s="197">
        <f t="shared" si="15"/>
        <v>-0.4226786286214268</v>
      </c>
      <c r="X15" s="197"/>
      <c r="Y15" s="197"/>
    </row>
    <row r="16" spans="1:25" x14ac:dyDescent="0.35">
      <c r="A16" s="197" t="s">
        <v>72</v>
      </c>
      <c r="B16" s="197">
        <v>6</v>
      </c>
      <c r="C16" s="197" t="s">
        <v>73</v>
      </c>
      <c r="D16" s="197">
        <v>131.99969999999999</v>
      </c>
      <c r="E16" s="197"/>
      <c r="F16" s="197"/>
      <c r="G16" s="197">
        <v>13</v>
      </c>
      <c r="H16" s="197">
        <f t="shared" si="6"/>
        <v>105.00020000000001</v>
      </c>
      <c r="I16" s="197">
        <f t="shared" si="7"/>
        <v>99.000299999999996</v>
      </c>
      <c r="J16" s="197">
        <f t="shared" si="8"/>
        <v>204.00049999999999</v>
      </c>
      <c r="K16" s="197">
        <v>7998</v>
      </c>
      <c r="L16" s="197">
        <v>7800</v>
      </c>
      <c r="M16" s="197">
        <v>15798</v>
      </c>
      <c r="N16" s="197">
        <f t="shared" si="16"/>
        <v>1.3128307076769195</v>
      </c>
      <c r="O16" s="197">
        <f t="shared" si="9"/>
        <v>1.2692346153846152</v>
      </c>
      <c r="P16" s="197">
        <f t="shared" si="10"/>
        <v>1.2913058615014559</v>
      </c>
      <c r="Q16" s="197">
        <f>H16+syoa_out!H16</f>
        <v>292.99990000000003</v>
      </c>
      <c r="R16" s="197">
        <f>I16+syoa_out!I16</f>
        <v>278.00029999999998</v>
      </c>
      <c r="S16" s="197">
        <f t="shared" si="11"/>
        <v>571.00019999999995</v>
      </c>
      <c r="T16" s="197">
        <f t="shared" si="12"/>
        <v>3.6634146036509128</v>
      </c>
      <c r="U16" s="197">
        <f t="shared" si="13"/>
        <v>3.5641064102564104</v>
      </c>
      <c r="V16" s="197">
        <f t="shared" si="14"/>
        <v>3.6143828332700334</v>
      </c>
      <c r="W16" s="197">
        <f t="shared" si="15"/>
        <v>9.9308193394502364E-2</v>
      </c>
      <c r="X16" s="197"/>
      <c r="Y16" s="197"/>
    </row>
    <row r="17" spans="1:25" x14ac:dyDescent="0.35">
      <c r="A17" s="197" t="s">
        <v>72</v>
      </c>
      <c r="B17" s="197">
        <v>7</v>
      </c>
      <c r="C17" s="197" t="s">
        <v>71</v>
      </c>
      <c r="D17" s="197">
        <v>131</v>
      </c>
      <c r="E17" s="197"/>
      <c r="F17" s="197"/>
      <c r="G17" s="197">
        <v>14</v>
      </c>
      <c r="H17" s="197">
        <f t="shared" si="6"/>
        <v>101.9999</v>
      </c>
      <c r="I17" s="197">
        <f t="shared" si="7"/>
        <v>91.999899999999997</v>
      </c>
      <c r="J17" s="197">
        <f t="shared" si="8"/>
        <v>193.99979999999999</v>
      </c>
      <c r="K17" s="197">
        <v>7863</v>
      </c>
      <c r="L17" s="197">
        <v>7477</v>
      </c>
      <c r="M17" s="197">
        <v>15340</v>
      </c>
      <c r="N17" s="197">
        <f t="shared" si="16"/>
        <v>1.2972135317308915</v>
      </c>
      <c r="O17" s="197">
        <f t="shared" si="9"/>
        <v>1.2304386786144175</v>
      </c>
      <c r="P17" s="197">
        <f t="shared" si="10"/>
        <v>1.2646662320730118</v>
      </c>
      <c r="Q17" s="197">
        <f>H17+syoa_out!H17</f>
        <v>273.99969999999996</v>
      </c>
      <c r="R17" s="197">
        <f>I17+syoa_out!I17</f>
        <v>228.99979999999999</v>
      </c>
      <c r="S17" s="197">
        <f t="shared" si="11"/>
        <v>502.99949999999995</v>
      </c>
      <c r="T17" s="197">
        <f t="shared" si="12"/>
        <v>3.4846712450718549</v>
      </c>
      <c r="U17" s="197">
        <f t="shared" si="13"/>
        <v>3.062723017252909</v>
      </c>
      <c r="V17" s="197">
        <f t="shared" si="14"/>
        <v>3.2790058670143409</v>
      </c>
      <c r="W17" s="197">
        <f t="shared" si="15"/>
        <v>0.42194822781894592</v>
      </c>
      <c r="X17" s="197"/>
      <c r="Y17" s="197"/>
    </row>
    <row r="18" spans="1:25" x14ac:dyDescent="0.35">
      <c r="A18" s="197" t="s">
        <v>72</v>
      </c>
      <c r="B18" s="197">
        <v>7</v>
      </c>
      <c r="C18" s="197" t="s">
        <v>73</v>
      </c>
      <c r="D18" s="197">
        <v>146.0001</v>
      </c>
      <c r="E18" s="197"/>
      <c r="F18" s="197"/>
      <c r="G18" s="197">
        <v>15</v>
      </c>
      <c r="H18" s="197">
        <f t="shared" si="6"/>
        <v>91.000200000000007</v>
      </c>
      <c r="I18" s="197">
        <f t="shared" si="7"/>
        <v>90.999700000000004</v>
      </c>
      <c r="J18" s="197">
        <f t="shared" si="8"/>
        <v>181.99990000000003</v>
      </c>
      <c r="K18" s="197">
        <v>7741</v>
      </c>
      <c r="L18" s="197">
        <v>7180</v>
      </c>
      <c r="M18" s="197">
        <v>14921</v>
      </c>
      <c r="N18" s="197">
        <f t="shared" si="16"/>
        <v>1.1755612969900531</v>
      </c>
      <c r="O18" s="197">
        <f t="shared" si="9"/>
        <v>1.2674052924791088</v>
      </c>
      <c r="P18" s="197">
        <f t="shared" si="10"/>
        <v>1.2197567187185847</v>
      </c>
      <c r="Q18" s="197">
        <f>H18+syoa_out!H18</f>
        <v>273.99979999999999</v>
      </c>
      <c r="R18" s="197">
        <f>I18+syoa_out!I18</f>
        <v>233</v>
      </c>
      <c r="S18" s="197">
        <f t="shared" si="11"/>
        <v>506.99979999999999</v>
      </c>
      <c r="T18" s="197">
        <f t="shared" si="12"/>
        <v>3.5395917840072344</v>
      </c>
      <c r="U18" s="197">
        <f t="shared" si="13"/>
        <v>3.2451253481894149</v>
      </c>
      <c r="V18" s="197">
        <f t="shared" si="14"/>
        <v>3.3978942430132024</v>
      </c>
      <c r="W18" s="197">
        <f t="shared" si="15"/>
        <v>0.29446643581781951</v>
      </c>
      <c r="X18" s="197"/>
      <c r="Y18" s="197"/>
    </row>
    <row r="19" spans="1:25" x14ac:dyDescent="0.35">
      <c r="A19" s="197" t="s">
        <v>72</v>
      </c>
      <c r="B19" s="197">
        <v>8</v>
      </c>
      <c r="C19" s="197" t="s">
        <v>71</v>
      </c>
      <c r="D19" s="197">
        <v>137.0001</v>
      </c>
      <c r="E19" s="197"/>
      <c r="F19" s="197"/>
      <c r="G19" s="197">
        <v>16</v>
      </c>
      <c r="H19" s="197">
        <f t="shared" si="6"/>
        <v>112.00020000000001</v>
      </c>
      <c r="I19" s="197">
        <f t="shared" si="7"/>
        <v>81.999799999999993</v>
      </c>
      <c r="J19" s="197">
        <f t="shared" si="8"/>
        <v>194</v>
      </c>
      <c r="K19" s="197">
        <v>7574</v>
      </c>
      <c r="L19" s="197">
        <v>6903</v>
      </c>
      <c r="M19" s="197">
        <v>14477</v>
      </c>
      <c r="N19" s="197">
        <f t="shared" si="16"/>
        <v>1.4787457090044893</v>
      </c>
      <c r="O19" s="197">
        <f t="shared" si="9"/>
        <v>1.187886426191511</v>
      </c>
      <c r="P19" s="197">
        <f t="shared" si="10"/>
        <v>1.340056641569386</v>
      </c>
      <c r="Q19" s="197">
        <f>H19+syoa_out!H19</f>
        <v>255.00020000000001</v>
      </c>
      <c r="R19" s="197">
        <f>I19+syoa_out!I19</f>
        <v>216.0001</v>
      </c>
      <c r="S19" s="197">
        <f t="shared" si="11"/>
        <v>471.00030000000004</v>
      </c>
      <c r="T19" s="197">
        <f t="shared" si="12"/>
        <v>3.3667837338262481</v>
      </c>
      <c r="U19" s="197">
        <f t="shared" si="13"/>
        <v>3.1290757641605098</v>
      </c>
      <c r="V19" s="197">
        <f t="shared" si="14"/>
        <v>3.2534385577122333</v>
      </c>
      <c r="W19" s="197">
        <f t="shared" si="15"/>
        <v>0.23770796966573826</v>
      </c>
      <c r="X19" s="197"/>
      <c r="Y19" s="197"/>
    </row>
    <row r="20" spans="1:25" x14ac:dyDescent="0.35">
      <c r="A20" s="197" t="s">
        <v>72</v>
      </c>
      <c r="B20" s="197">
        <v>8</v>
      </c>
      <c r="C20" s="197" t="s">
        <v>73</v>
      </c>
      <c r="D20" s="197">
        <v>142.99969999999999</v>
      </c>
      <c r="E20" s="197"/>
      <c r="F20" s="197"/>
      <c r="G20" s="197">
        <v>17</v>
      </c>
      <c r="H20" s="197">
        <f t="shared" si="6"/>
        <v>106.9999</v>
      </c>
      <c r="I20" s="197">
        <f t="shared" si="7"/>
        <v>126.99979999999999</v>
      </c>
      <c r="J20" s="197">
        <f t="shared" si="8"/>
        <v>233.99969999999999</v>
      </c>
      <c r="K20" s="197">
        <v>7318</v>
      </c>
      <c r="L20" s="197">
        <v>6827</v>
      </c>
      <c r="M20" s="197">
        <v>14145</v>
      </c>
      <c r="N20" s="197">
        <f t="shared" si="16"/>
        <v>1.4621467614102213</v>
      </c>
      <c r="O20" s="197">
        <f t="shared" si="9"/>
        <v>1.8602577999121135</v>
      </c>
      <c r="P20" s="197">
        <f t="shared" si="10"/>
        <v>1.6542926829268292</v>
      </c>
      <c r="Q20" s="197">
        <f>H20+syoa_out!H20</f>
        <v>308</v>
      </c>
      <c r="R20" s="197">
        <f>I20+syoa_out!I20</f>
        <v>300.00009999999997</v>
      </c>
      <c r="S20" s="197">
        <f t="shared" si="11"/>
        <v>608.00009999999997</v>
      </c>
      <c r="T20" s="197">
        <f t="shared" si="12"/>
        <v>4.2088002186389719</v>
      </c>
      <c r="U20" s="197">
        <f t="shared" si="13"/>
        <v>4.3943181485279039</v>
      </c>
      <c r="V20" s="197">
        <f t="shared" si="14"/>
        <v>4.2983393425238594</v>
      </c>
      <c r="W20" s="197">
        <f t="shared" si="15"/>
        <v>-0.18551792988893201</v>
      </c>
      <c r="X20" s="197"/>
      <c r="Y20" s="197"/>
    </row>
    <row r="21" spans="1:25" x14ac:dyDescent="0.35">
      <c r="A21" s="197" t="s">
        <v>72</v>
      </c>
      <c r="B21" s="197">
        <v>9</v>
      </c>
      <c r="C21" s="197" t="s">
        <v>71</v>
      </c>
      <c r="D21" s="197">
        <v>120</v>
      </c>
      <c r="E21" s="197"/>
      <c r="F21" s="197"/>
      <c r="G21" s="197">
        <v>18</v>
      </c>
      <c r="H21" s="197">
        <f t="shared" si="6"/>
        <v>468.00029999999998</v>
      </c>
      <c r="I21" s="197">
        <f t="shared" si="7"/>
        <v>762.99980000000005</v>
      </c>
      <c r="J21" s="197">
        <f t="shared" si="8"/>
        <v>1231.0001</v>
      </c>
      <c r="K21" s="197">
        <v>7763</v>
      </c>
      <c r="L21" s="197">
        <v>7571</v>
      </c>
      <c r="M21" s="197">
        <v>15334</v>
      </c>
      <c r="N21" s="197">
        <f t="shared" si="16"/>
        <v>6.0286010562926702</v>
      </c>
      <c r="O21" s="197">
        <f t="shared" si="9"/>
        <v>10.077926297714965</v>
      </c>
      <c r="P21" s="197">
        <f t="shared" si="10"/>
        <v>8.0279124820659966</v>
      </c>
      <c r="Q21" s="197">
        <f>H21+syoa_out!H21</f>
        <v>784.00059999999996</v>
      </c>
      <c r="R21" s="197">
        <f>I21+syoa_out!I21</f>
        <v>1173</v>
      </c>
      <c r="S21" s="197">
        <f t="shared" si="11"/>
        <v>1957.0005999999998</v>
      </c>
      <c r="T21" s="197">
        <f t="shared" si="12"/>
        <v>10.099196187041091</v>
      </c>
      <c r="U21" s="197">
        <f t="shared" si="13"/>
        <v>15.493329811121384</v>
      </c>
      <c r="V21" s="197">
        <f t="shared" si="14"/>
        <v>12.762492500326072</v>
      </c>
      <c r="W21" s="197">
        <f t="shared" si="15"/>
        <v>-5.3941336240802933</v>
      </c>
      <c r="X21" s="197"/>
      <c r="Y21" s="197"/>
    </row>
    <row r="22" spans="1:25" x14ac:dyDescent="0.35">
      <c r="A22" s="197" t="s">
        <v>72</v>
      </c>
      <c r="B22" s="197">
        <v>9</v>
      </c>
      <c r="C22" s="197" t="s">
        <v>73</v>
      </c>
      <c r="D22" s="197">
        <v>136.00030000000001</v>
      </c>
      <c r="E22" s="197"/>
      <c r="F22" s="197"/>
      <c r="G22" s="197">
        <v>19</v>
      </c>
      <c r="H22" s="197">
        <f t="shared" si="6"/>
        <v>2172.9998000000001</v>
      </c>
      <c r="I22" s="197">
        <f t="shared" si="7"/>
        <v>3645.9996999999998</v>
      </c>
      <c r="J22" s="197">
        <f t="shared" si="8"/>
        <v>5818.9994999999999</v>
      </c>
      <c r="K22" s="197">
        <v>9793</v>
      </c>
      <c r="L22" s="197">
        <v>10725</v>
      </c>
      <c r="M22" s="197">
        <v>20518</v>
      </c>
      <c r="N22" s="197">
        <f t="shared" si="16"/>
        <v>22.189316858980906</v>
      </c>
      <c r="O22" s="197">
        <f t="shared" si="9"/>
        <v>33.995335198135194</v>
      </c>
      <c r="P22" s="197">
        <f t="shared" si="10"/>
        <v>28.360461545959641</v>
      </c>
      <c r="Q22" s="197">
        <f>H22+syoa_out!H22</f>
        <v>3078</v>
      </c>
      <c r="R22" s="197">
        <f>I22+syoa_out!I22</f>
        <v>4907.9996000000001</v>
      </c>
      <c r="S22" s="197">
        <f t="shared" si="11"/>
        <v>7985.9996000000001</v>
      </c>
      <c r="T22" s="197">
        <f t="shared" si="12"/>
        <v>31.430613703665884</v>
      </c>
      <c r="U22" s="197">
        <f t="shared" si="13"/>
        <v>45.762234032634034</v>
      </c>
      <c r="V22" s="197">
        <f t="shared" si="14"/>
        <v>38.921920265133053</v>
      </c>
      <c r="W22" s="197">
        <f t="shared" si="15"/>
        <v>-14.33162032896815</v>
      </c>
      <c r="X22" s="197"/>
      <c r="Y22" s="197"/>
    </row>
    <row r="23" spans="1:25" x14ac:dyDescent="0.35">
      <c r="A23" s="197" t="s">
        <v>72</v>
      </c>
      <c r="B23" s="197">
        <v>10</v>
      </c>
      <c r="C23" s="197" t="s">
        <v>71</v>
      </c>
      <c r="D23" s="197">
        <v>109.0001</v>
      </c>
      <c r="E23" s="197"/>
      <c r="F23" s="197"/>
      <c r="G23" s="197">
        <v>20</v>
      </c>
      <c r="H23" s="197">
        <f t="shared" si="6"/>
        <v>1195.0001</v>
      </c>
      <c r="I23" s="197">
        <f t="shared" si="7"/>
        <v>1734</v>
      </c>
      <c r="J23" s="197">
        <f t="shared" si="8"/>
        <v>2929.0001000000002</v>
      </c>
      <c r="K23" s="197">
        <v>10698</v>
      </c>
      <c r="L23" s="197">
        <v>11630</v>
      </c>
      <c r="M23" s="197">
        <v>22328</v>
      </c>
      <c r="N23" s="197">
        <f t="shared" si="16"/>
        <v>11.170313142643485</v>
      </c>
      <c r="O23" s="197">
        <f t="shared" si="9"/>
        <v>14.909716251074807</v>
      </c>
      <c r="P23" s="197">
        <f t="shared" si="10"/>
        <v>13.118058491580079</v>
      </c>
      <c r="Q23" s="197">
        <f>H23+syoa_out!H23</f>
        <v>2238.0001000000002</v>
      </c>
      <c r="R23" s="197">
        <f>I23+syoa_out!I23</f>
        <v>3422.9992999999999</v>
      </c>
      <c r="S23" s="197">
        <f t="shared" si="11"/>
        <v>5660.9994000000006</v>
      </c>
      <c r="T23" s="197">
        <f t="shared" si="12"/>
        <v>20.919799027855674</v>
      </c>
      <c r="U23" s="197">
        <f t="shared" si="13"/>
        <v>29.432496130696471</v>
      </c>
      <c r="V23" s="197">
        <f t="shared" si="14"/>
        <v>25.353813149408815</v>
      </c>
      <c r="W23" s="197">
        <f t="shared" si="15"/>
        <v>-8.5126971028407965</v>
      </c>
      <c r="X23" s="197"/>
      <c r="Y23" s="197"/>
    </row>
    <row r="24" spans="1:25" x14ac:dyDescent="0.35">
      <c r="A24" s="197" t="s">
        <v>72</v>
      </c>
      <c r="B24" s="197">
        <v>10</v>
      </c>
      <c r="C24" s="197" t="s">
        <v>73</v>
      </c>
      <c r="D24" s="197">
        <v>138.0001</v>
      </c>
      <c r="E24" s="197"/>
      <c r="F24" s="197"/>
      <c r="G24" s="197">
        <v>21</v>
      </c>
      <c r="H24" s="197">
        <f t="shared" si="6"/>
        <v>990.00019999999995</v>
      </c>
      <c r="I24" s="197">
        <f t="shared" si="7"/>
        <v>1332.9999</v>
      </c>
      <c r="J24" s="197">
        <f t="shared" si="8"/>
        <v>2323.0001000000002</v>
      </c>
      <c r="K24" s="197">
        <v>10634</v>
      </c>
      <c r="L24" s="197">
        <v>11150</v>
      </c>
      <c r="M24" s="197">
        <v>21784</v>
      </c>
      <c r="N24" s="197">
        <f t="shared" si="16"/>
        <v>9.3097630242618017</v>
      </c>
      <c r="O24" s="197">
        <f t="shared" si="9"/>
        <v>11.95515605381166</v>
      </c>
      <c r="P24" s="197">
        <f t="shared" si="10"/>
        <v>10.663790396621375</v>
      </c>
      <c r="Q24" s="197">
        <f>H24+syoa_out!H24</f>
        <v>2366.0001999999999</v>
      </c>
      <c r="R24" s="197">
        <f>I24+syoa_out!I24</f>
        <v>3447.9997000000003</v>
      </c>
      <c r="S24" s="197">
        <f t="shared" si="11"/>
        <v>5813.9999000000007</v>
      </c>
      <c r="T24" s="197">
        <f t="shared" si="12"/>
        <v>22.249390633816059</v>
      </c>
      <c r="U24" s="197">
        <f t="shared" si="13"/>
        <v>30.923764125560542</v>
      </c>
      <c r="V24" s="197">
        <f t="shared" si="14"/>
        <v>26.68931279838414</v>
      </c>
      <c r="W24" s="197">
        <f t="shared" si="15"/>
        <v>-8.6743734917444826</v>
      </c>
      <c r="X24" s="197"/>
      <c r="Y24" s="197"/>
    </row>
    <row r="25" spans="1:25" x14ac:dyDescent="0.35">
      <c r="A25" s="197" t="s">
        <v>72</v>
      </c>
      <c r="B25" s="197">
        <v>11</v>
      </c>
      <c r="C25" s="197" t="s">
        <v>71</v>
      </c>
      <c r="D25" s="197">
        <v>124</v>
      </c>
      <c r="E25" s="197"/>
      <c r="F25" s="197"/>
      <c r="G25" s="197">
        <v>22</v>
      </c>
      <c r="H25" s="197">
        <f t="shared" si="6"/>
        <v>1197.0001999999999</v>
      </c>
      <c r="I25" s="197">
        <f t="shared" si="7"/>
        <v>1534.9999</v>
      </c>
      <c r="J25" s="197">
        <f t="shared" si="8"/>
        <v>2732.0001000000002</v>
      </c>
      <c r="K25" s="197">
        <v>10574</v>
      </c>
      <c r="L25" s="197">
        <v>10128</v>
      </c>
      <c r="M25" s="197">
        <v>20702</v>
      </c>
      <c r="N25" s="197">
        <f t="shared" si="16"/>
        <v>11.320221297522224</v>
      </c>
      <c r="O25" s="197">
        <f t="shared" si="9"/>
        <v>15.156002172195892</v>
      </c>
      <c r="P25" s="197">
        <f t="shared" si="10"/>
        <v>13.196793063472128</v>
      </c>
      <c r="Q25" s="197">
        <f>H25+syoa_out!H25</f>
        <v>2851.9998999999998</v>
      </c>
      <c r="R25" s="197">
        <f>I25+syoa_out!I25</f>
        <v>4223.0002000000004</v>
      </c>
      <c r="S25" s="197">
        <f t="shared" si="11"/>
        <v>7075.0001000000002</v>
      </c>
      <c r="T25" s="197">
        <f t="shared" si="12"/>
        <v>26.97181672025723</v>
      </c>
      <c r="U25" s="197">
        <f t="shared" si="13"/>
        <v>41.696289494470776</v>
      </c>
      <c r="V25" s="197">
        <f t="shared" si="14"/>
        <v>34.175442469326633</v>
      </c>
      <c r="W25" s="197">
        <f t="shared" si="15"/>
        <v>-14.724472774213545</v>
      </c>
      <c r="X25" s="197"/>
      <c r="Y25" s="197"/>
    </row>
    <row r="26" spans="1:25" x14ac:dyDescent="0.35">
      <c r="A26" s="197" t="s">
        <v>72</v>
      </c>
      <c r="B26" s="197">
        <v>11</v>
      </c>
      <c r="C26" s="197" t="s">
        <v>73</v>
      </c>
      <c r="D26" s="197">
        <v>126.9999</v>
      </c>
      <c r="E26" s="197"/>
      <c r="F26" s="197"/>
      <c r="G26" s="197">
        <v>23</v>
      </c>
      <c r="H26" s="197">
        <f t="shared" si="6"/>
        <v>1153.0001</v>
      </c>
      <c r="I26" s="197">
        <f t="shared" si="7"/>
        <v>1434.9994999999999</v>
      </c>
      <c r="J26" s="197">
        <f t="shared" si="8"/>
        <v>2587.9996000000001</v>
      </c>
      <c r="K26" s="197">
        <v>10316</v>
      </c>
      <c r="L26" s="197">
        <v>10327</v>
      </c>
      <c r="M26" s="197">
        <v>20643</v>
      </c>
      <c r="N26" s="197">
        <f t="shared" si="16"/>
        <v>11.176813687475766</v>
      </c>
      <c r="O26" s="197">
        <f t="shared" si="9"/>
        <v>13.89560859881863</v>
      </c>
      <c r="P26" s="197">
        <f t="shared" si="10"/>
        <v>12.53693552293756</v>
      </c>
      <c r="Q26" s="197">
        <f>H26+syoa_out!H26</f>
        <v>2750.0003999999999</v>
      </c>
      <c r="R26" s="197">
        <f>I26+syoa_out!I26</f>
        <v>3653.9994999999999</v>
      </c>
      <c r="S26" s="197">
        <f t="shared" si="11"/>
        <v>6403.9998999999998</v>
      </c>
      <c r="T26" s="197">
        <f t="shared" si="12"/>
        <v>26.657623109732455</v>
      </c>
      <c r="U26" s="197">
        <f t="shared" si="13"/>
        <v>35.382971821438943</v>
      </c>
      <c r="V26" s="197">
        <f t="shared" si="14"/>
        <v>31.022622196386184</v>
      </c>
      <c r="W26" s="197">
        <f t="shared" si="15"/>
        <v>-8.7253487117064878</v>
      </c>
      <c r="X26" s="197"/>
      <c r="Y26" s="197"/>
    </row>
    <row r="27" spans="1:25" x14ac:dyDescent="0.35">
      <c r="A27" s="197" t="s">
        <v>72</v>
      </c>
      <c r="B27" s="197">
        <v>12</v>
      </c>
      <c r="C27" s="197" t="s">
        <v>71</v>
      </c>
      <c r="D27" s="197">
        <v>112.00020000000001</v>
      </c>
      <c r="E27" s="197"/>
      <c r="F27" s="197"/>
      <c r="G27" s="197">
        <v>24</v>
      </c>
      <c r="H27" s="197">
        <f t="shared" si="6"/>
        <v>819.99990000000003</v>
      </c>
      <c r="I27" s="197">
        <f t="shared" si="7"/>
        <v>1070.9999</v>
      </c>
      <c r="J27" s="197">
        <f t="shared" si="8"/>
        <v>1890.9998000000001</v>
      </c>
      <c r="K27" s="197">
        <v>9909</v>
      </c>
      <c r="L27" s="197">
        <v>9979</v>
      </c>
      <c r="M27" s="197">
        <v>19888</v>
      </c>
      <c r="N27" s="197">
        <f t="shared" si="16"/>
        <v>8.2753042688465026</v>
      </c>
      <c r="O27" s="197">
        <f t="shared" si="9"/>
        <v>10.732537328389618</v>
      </c>
      <c r="P27" s="197">
        <f t="shared" si="10"/>
        <v>9.5082451729686248</v>
      </c>
      <c r="Q27" s="197">
        <f>H27+syoa_out!H27</f>
        <v>1951.9996000000001</v>
      </c>
      <c r="R27" s="197">
        <f>I27+syoa_out!I27</f>
        <v>2720.9992000000002</v>
      </c>
      <c r="S27" s="197">
        <f t="shared" si="11"/>
        <v>4672.9988000000003</v>
      </c>
      <c r="T27" s="197">
        <f t="shared" si="12"/>
        <v>19.699259259259261</v>
      </c>
      <c r="U27" s="197">
        <f t="shared" si="13"/>
        <v>27.267253231786754</v>
      </c>
      <c r="V27" s="197">
        <f t="shared" si="14"/>
        <v>23.496574818986325</v>
      </c>
      <c r="W27" s="197">
        <f t="shared" si="15"/>
        <v>-7.5679939725274927</v>
      </c>
      <c r="X27" s="197"/>
      <c r="Y27" s="197"/>
    </row>
    <row r="28" spans="1:25" x14ac:dyDescent="0.35">
      <c r="A28" s="197" t="s">
        <v>72</v>
      </c>
      <c r="B28" s="197">
        <v>12</v>
      </c>
      <c r="C28" s="197" t="s">
        <v>73</v>
      </c>
      <c r="D28" s="197">
        <v>101.0001</v>
      </c>
      <c r="E28" s="197"/>
      <c r="F28" s="197"/>
      <c r="G28" s="197">
        <v>25</v>
      </c>
      <c r="H28" s="197">
        <f t="shared" si="6"/>
        <v>632.00019999999995</v>
      </c>
      <c r="I28" s="197">
        <f t="shared" si="7"/>
        <v>895.99990000000003</v>
      </c>
      <c r="J28" s="197">
        <f t="shared" si="8"/>
        <v>1528.0001</v>
      </c>
      <c r="K28" s="197">
        <v>10219</v>
      </c>
      <c r="L28" s="197">
        <v>9927</v>
      </c>
      <c r="M28" s="197">
        <v>20146</v>
      </c>
      <c r="N28" s="197">
        <f t="shared" si="16"/>
        <v>6.1845601330854292</v>
      </c>
      <c r="O28" s="197">
        <f t="shared" si="9"/>
        <v>9.0258879822705751</v>
      </c>
      <c r="P28" s="197">
        <f t="shared" si="10"/>
        <v>7.5846326814255933</v>
      </c>
      <c r="Q28" s="197">
        <f>H28+syoa_out!H28</f>
        <v>1559.0003999999999</v>
      </c>
      <c r="R28" s="197">
        <f>I28+syoa_out!I28</f>
        <v>2156.9996000000001</v>
      </c>
      <c r="S28" s="197">
        <f t="shared" si="11"/>
        <v>3716</v>
      </c>
      <c r="T28" s="197">
        <f t="shared" si="12"/>
        <v>15.255899794500438</v>
      </c>
      <c r="U28" s="197">
        <f t="shared" si="13"/>
        <v>21.728614888687421</v>
      </c>
      <c r="V28" s="197">
        <f t="shared" si="14"/>
        <v>18.445348952645688</v>
      </c>
      <c r="W28" s="197">
        <f t="shared" si="15"/>
        <v>-6.4727150941869827</v>
      </c>
      <c r="X28" s="197"/>
      <c r="Y28" s="197"/>
    </row>
    <row r="29" spans="1:25" x14ac:dyDescent="0.35">
      <c r="A29" s="197" t="s">
        <v>72</v>
      </c>
      <c r="B29" s="197">
        <v>13</v>
      </c>
      <c r="C29" s="197" t="s">
        <v>71</v>
      </c>
      <c r="D29" s="197">
        <v>99.000299999999996</v>
      </c>
      <c r="E29" s="197"/>
      <c r="F29" s="197"/>
      <c r="G29" s="197">
        <v>26</v>
      </c>
      <c r="H29" s="197">
        <f t="shared" si="6"/>
        <v>641.99980000000005</v>
      </c>
      <c r="I29" s="197">
        <f t="shared" si="7"/>
        <v>770.99919999999997</v>
      </c>
      <c r="J29" s="197">
        <f t="shared" si="8"/>
        <v>1412.999</v>
      </c>
      <c r="K29" s="197">
        <v>10008</v>
      </c>
      <c r="L29" s="197">
        <v>9721</v>
      </c>
      <c r="M29" s="197">
        <v>19729</v>
      </c>
      <c r="N29" s="197">
        <f t="shared" si="16"/>
        <v>6.4148661071143085</v>
      </c>
      <c r="O29" s="197">
        <f t="shared" si="9"/>
        <v>7.9312745602304293</v>
      </c>
      <c r="P29" s="197">
        <f t="shared" si="10"/>
        <v>7.1620406508185921</v>
      </c>
      <c r="Q29" s="197">
        <f>H29+syoa_out!H29</f>
        <v>1400.9994999999999</v>
      </c>
      <c r="R29" s="197">
        <f>I29+syoa_out!I29</f>
        <v>1794.9987999999998</v>
      </c>
      <c r="S29" s="197">
        <f t="shared" si="11"/>
        <v>3195.9982999999997</v>
      </c>
      <c r="T29" s="197">
        <f t="shared" si="12"/>
        <v>13.998795963229416</v>
      </c>
      <c r="U29" s="197">
        <f t="shared" si="13"/>
        <v>18.465166135171277</v>
      </c>
      <c r="V29" s="197">
        <f t="shared" si="14"/>
        <v>16.199494652541944</v>
      </c>
      <c r="W29" s="197">
        <f t="shared" si="15"/>
        <v>-4.4663701719418611</v>
      </c>
      <c r="X29" s="197"/>
      <c r="Y29" s="197"/>
    </row>
    <row r="30" spans="1:25" x14ac:dyDescent="0.35">
      <c r="A30" s="197" t="s">
        <v>72</v>
      </c>
      <c r="B30" s="197">
        <v>13</v>
      </c>
      <c r="C30" s="197" t="s">
        <v>73</v>
      </c>
      <c r="D30" s="197">
        <v>105.00020000000001</v>
      </c>
      <c r="E30" s="197"/>
      <c r="F30" s="197"/>
      <c r="G30" s="197">
        <v>27</v>
      </c>
      <c r="H30" s="197">
        <f t="shared" si="6"/>
        <v>596.99980000000005</v>
      </c>
      <c r="I30" s="197">
        <f t="shared" si="7"/>
        <v>657.99980000000005</v>
      </c>
      <c r="J30" s="197">
        <f t="shared" si="8"/>
        <v>1254.9996000000001</v>
      </c>
      <c r="K30" s="197">
        <v>10114</v>
      </c>
      <c r="L30" s="197">
        <v>9842</v>
      </c>
      <c r="M30" s="197">
        <v>19956</v>
      </c>
      <c r="N30" s="197">
        <f t="shared" si="16"/>
        <v>5.9027071386197356</v>
      </c>
      <c r="O30" s="197">
        <f t="shared" si="9"/>
        <v>6.6856309693151799</v>
      </c>
      <c r="P30" s="197">
        <f t="shared" si="10"/>
        <v>6.2888334335538181</v>
      </c>
      <c r="Q30" s="197">
        <f>H30+syoa_out!H30</f>
        <v>1273</v>
      </c>
      <c r="R30" s="197">
        <f>I30+syoa_out!I30</f>
        <v>1551.9996000000001</v>
      </c>
      <c r="S30" s="197">
        <f t="shared" si="11"/>
        <v>2824.9996000000001</v>
      </c>
      <c r="T30" s="197">
        <f t="shared" si="12"/>
        <v>12.586513743326083</v>
      </c>
      <c r="U30" s="197">
        <f t="shared" si="13"/>
        <v>15.769148547043285</v>
      </c>
      <c r="V30" s="197">
        <f t="shared" si="14"/>
        <v>14.156141511324915</v>
      </c>
      <c r="W30" s="197">
        <f t="shared" si="15"/>
        <v>-3.1826348037172014</v>
      </c>
      <c r="X30" s="197"/>
      <c r="Y30" s="197"/>
    </row>
    <row r="31" spans="1:25" x14ac:dyDescent="0.35">
      <c r="A31" s="197" t="s">
        <v>72</v>
      </c>
      <c r="B31" s="197">
        <v>14</v>
      </c>
      <c r="C31" s="197" t="s">
        <v>71</v>
      </c>
      <c r="D31" s="197">
        <v>91.999899999999997</v>
      </c>
      <c r="E31" s="197"/>
      <c r="F31" s="197"/>
      <c r="G31" s="197">
        <v>28</v>
      </c>
      <c r="H31" s="197">
        <f t="shared" si="6"/>
        <v>511.00040000000001</v>
      </c>
      <c r="I31" s="197">
        <f t="shared" si="7"/>
        <v>663.00070000000005</v>
      </c>
      <c r="J31" s="197">
        <f t="shared" si="8"/>
        <v>1174.0011</v>
      </c>
      <c r="K31" s="197">
        <v>10010</v>
      </c>
      <c r="L31" s="197">
        <v>9738</v>
      </c>
      <c r="M31" s="197">
        <v>19748</v>
      </c>
      <c r="N31" s="197">
        <f t="shared" si="16"/>
        <v>5.1048991008991011</v>
      </c>
      <c r="O31" s="197">
        <f t="shared" si="9"/>
        <v>6.8083867323885814</v>
      </c>
      <c r="P31" s="197">
        <f t="shared" si="10"/>
        <v>5.9449113834312328</v>
      </c>
      <c r="Q31" s="197">
        <f>H31+syoa_out!H31</f>
        <v>1160.0005999999998</v>
      </c>
      <c r="R31" s="197">
        <f>I31+syoa_out!I31</f>
        <v>1509.0011</v>
      </c>
      <c r="S31" s="197">
        <f t="shared" si="11"/>
        <v>2669.0016999999998</v>
      </c>
      <c r="T31" s="197">
        <f t="shared" si="12"/>
        <v>11.588417582417581</v>
      </c>
      <c r="U31" s="197">
        <f t="shared" si="13"/>
        <v>15.496006366810434</v>
      </c>
      <c r="V31" s="197">
        <f t="shared" si="14"/>
        <v>13.515301296333803</v>
      </c>
      <c r="W31" s="197">
        <f t="shared" si="15"/>
        <v>-3.9075887843928534</v>
      </c>
      <c r="X31" s="197"/>
      <c r="Y31" s="197"/>
    </row>
    <row r="32" spans="1:25" x14ac:dyDescent="0.35">
      <c r="A32" s="197" t="s">
        <v>72</v>
      </c>
      <c r="B32" s="197">
        <v>14</v>
      </c>
      <c r="C32" s="197" t="s">
        <v>73</v>
      </c>
      <c r="D32" s="197">
        <v>101.9999</v>
      </c>
      <c r="E32" s="197"/>
      <c r="F32" s="197"/>
      <c r="G32" s="197">
        <v>29</v>
      </c>
      <c r="H32" s="197">
        <f t="shared" si="6"/>
        <v>488.99950000000001</v>
      </c>
      <c r="I32" s="197">
        <f t="shared" si="7"/>
        <v>520.00009999999997</v>
      </c>
      <c r="J32" s="197">
        <f t="shared" si="8"/>
        <v>1008.9996</v>
      </c>
      <c r="K32" s="197">
        <v>9436</v>
      </c>
      <c r="L32" s="197">
        <v>8759</v>
      </c>
      <c r="M32" s="197">
        <v>18195</v>
      </c>
      <c r="N32" s="197">
        <f t="shared" si="16"/>
        <v>5.1822753285290384</v>
      </c>
      <c r="O32" s="197">
        <f t="shared" si="9"/>
        <v>5.9367519123187575</v>
      </c>
      <c r="P32" s="197">
        <f t="shared" si="10"/>
        <v>5.5454773289365207</v>
      </c>
      <c r="Q32" s="197">
        <f>H32+syoa_out!H32</f>
        <v>1096.9996000000001</v>
      </c>
      <c r="R32" s="197">
        <f>I32+syoa_out!I32</f>
        <v>1306.0001999999999</v>
      </c>
      <c r="S32" s="197">
        <f t="shared" si="11"/>
        <v>2402.9998000000001</v>
      </c>
      <c r="T32" s="197">
        <f t="shared" si="12"/>
        <v>11.625684612123782</v>
      </c>
      <c r="U32" s="197">
        <f t="shared" si="13"/>
        <v>14.910380180385888</v>
      </c>
      <c r="V32" s="197">
        <f t="shared" si="14"/>
        <v>13.206923880186865</v>
      </c>
      <c r="W32" s="197">
        <f t="shared" si="15"/>
        <v>-3.2846955682621051</v>
      </c>
      <c r="X32" s="197"/>
      <c r="Y32" s="197"/>
    </row>
    <row r="33" spans="1:25" x14ac:dyDescent="0.35">
      <c r="A33" s="197" t="s">
        <v>72</v>
      </c>
      <c r="B33" s="197">
        <v>15</v>
      </c>
      <c r="C33" s="197" t="s">
        <v>71</v>
      </c>
      <c r="D33" s="197">
        <v>90.999700000000004</v>
      </c>
      <c r="E33" s="197"/>
      <c r="F33" s="197"/>
      <c r="G33" s="197">
        <v>30</v>
      </c>
      <c r="H33" s="197">
        <f t="shared" si="6"/>
        <v>470.99970000000002</v>
      </c>
      <c r="I33" s="197">
        <f t="shared" si="7"/>
        <v>540.00009999999997</v>
      </c>
      <c r="J33" s="197">
        <f t="shared" si="8"/>
        <v>1010.9998000000001</v>
      </c>
      <c r="K33" s="197">
        <v>8667</v>
      </c>
      <c r="L33" s="197">
        <v>8424</v>
      </c>
      <c r="M33" s="197">
        <v>17091</v>
      </c>
      <c r="N33" s="197">
        <f t="shared" si="16"/>
        <v>5.4344029075804778</v>
      </c>
      <c r="O33" s="197">
        <f t="shared" si="9"/>
        <v>6.410257597340931</v>
      </c>
      <c r="P33" s="197">
        <f t="shared" si="10"/>
        <v>5.9153928968462939</v>
      </c>
      <c r="Q33" s="197">
        <f>H33+syoa_out!H33</f>
        <v>1123.9995000000001</v>
      </c>
      <c r="R33" s="197">
        <f>I33+syoa_out!I33</f>
        <v>1270.0003999999999</v>
      </c>
      <c r="S33" s="197">
        <f t="shared" si="11"/>
        <v>2393.9998999999998</v>
      </c>
      <c r="T33" s="197">
        <f t="shared" si="12"/>
        <v>12.968726202838354</v>
      </c>
      <c r="U33" s="197">
        <f t="shared" si="13"/>
        <v>15.075978157644823</v>
      </c>
      <c r="V33" s="197">
        <f t="shared" si="14"/>
        <v>14.007371716107892</v>
      </c>
      <c r="W33" s="197">
        <f t="shared" si="15"/>
        <v>-2.1072519548064683</v>
      </c>
      <c r="X33" s="197"/>
      <c r="Y33" s="197"/>
    </row>
    <row r="34" spans="1:25" x14ac:dyDescent="0.35">
      <c r="A34" s="197" t="s">
        <v>72</v>
      </c>
      <c r="B34" s="197">
        <v>15</v>
      </c>
      <c r="C34" s="197" t="s">
        <v>73</v>
      </c>
      <c r="D34" s="197">
        <v>91.000200000000007</v>
      </c>
      <c r="E34" s="197"/>
      <c r="F34" s="197"/>
      <c r="G34" s="197">
        <v>31</v>
      </c>
      <c r="H34" s="197">
        <f t="shared" si="6"/>
        <v>464.00020000000001</v>
      </c>
      <c r="I34" s="197">
        <f t="shared" si="7"/>
        <v>498.99979999999999</v>
      </c>
      <c r="J34" s="197">
        <f t="shared" si="8"/>
        <v>963</v>
      </c>
      <c r="K34" s="197">
        <v>8540</v>
      </c>
      <c r="L34" s="197">
        <v>8394</v>
      </c>
      <c r="M34" s="197">
        <v>16934</v>
      </c>
      <c r="N34" s="197">
        <f t="shared" si="16"/>
        <v>5.4332576112412179</v>
      </c>
      <c r="O34" s="197">
        <f t="shared" si="9"/>
        <v>5.9447200381224681</v>
      </c>
      <c r="P34" s="197">
        <f t="shared" si="10"/>
        <v>5.686783984882485</v>
      </c>
      <c r="Q34" s="197">
        <f>H34+syoa_out!H34</f>
        <v>1057.0001</v>
      </c>
      <c r="R34" s="197">
        <f>I34+syoa_out!I34</f>
        <v>1192.9997000000001</v>
      </c>
      <c r="S34" s="197">
        <f t="shared" si="11"/>
        <v>2249.9998000000001</v>
      </c>
      <c r="T34" s="197">
        <f t="shared" si="12"/>
        <v>12.377050351288057</v>
      </c>
      <c r="U34" s="197">
        <f t="shared" si="13"/>
        <v>14.212529187514891</v>
      </c>
      <c r="V34" s="197">
        <f t="shared" si="14"/>
        <v>13.286877288295736</v>
      </c>
      <c r="W34" s="197">
        <f t="shared" si="15"/>
        <v>-1.8354788362268337</v>
      </c>
      <c r="X34" s="197"/>
      <c r="Y34" s="197"/>
    </row>
    <row r="35" spans="1:25" x14ac:dyDescent="0.35">
      <c r="A35" s="197" t="s">
        <v>72</v>
      </c>
      <c r="B35" s="197">
        <v>16</v>
      </c>
      <c r="C35" s="197" t="s">
        <v>71</v>
      </c>
      <c r="D35" s="197">
        <v>81.999799999999993</v>
      </c>
      <c r="E35" s="197"/>
      <c r="F35" s="197"/>
      <c r="G35" s="197">
        <v>32</v>
      </c>
      <c r="H35" s="197">
        <f t="shared" si="6"/>
        <v>473.99990000000003</v>
      </c>
      <c r="I35" s="197">
        <f t="shared" si="7"/>
        <v>483.99990000000003</v>
      </c>
      <c r="J35" s="197">
        <f t="shared" si="8"/>
        <v>957.99980000000005</v>
      </c>
      <c r="K35" s="197">
        <v>8106</v>
      </c>
      <c r="L35" s="197">
        <v>8552</v>
      </c>
      <c r="M35" s="197">
        <v>16658</v>
      </c>
      <c r="N35" s="197">
        <f t="shared" si="16"/>
        <v>5.8475191216382925</v>
      </c>
      <c r="O35" s="197">
        <f t="shared" si="9"/>
        <v>5.6594936856875586</v>
      </c>
      <c r="P35" s="197">
        <f t="shared" si="10"/>
        <v>5.7509893144435109</v>
      </c>
      <c r="Q35" s="197">
        <f>H35+syoa_out!H35</f>
        <v>1043.9994999999999</v>
      </c>
      <c r="R35" s="197">
        <f>I35+syoa_out!I35</f>
        <v>1132.9998000000001</v>
      </c>
      <c r="S35" s="197">
        <f t="shared" si="11"/>
        <v>2176.9992999999999</v>
      </c>
      <c r="T35" s="197">
        <f t="shared" si="12"/>
        <v>12.87934246237355</v>
      </c>
      <c r="U35" s="197">
        <f t="shared" si="13"/>
        <v>13.24836061739944</v>
      </c>
      <c r="V35" s="197">
        <f t="shared" si="14"/>
        <v>13.068791571617242</v>
      </c>
      <c r="W35" s="197">
        <f t="shared" si="15"/>
        <v>-0.36901815502588953</v>
      </c>
      <c r="X35" s="197"/>
      <c r="Y35" s="197"/>
    </row>
    <row r="36" spans="1:25" x14ac:dyDescent="0.35">
      <c r="A36" s="197" t="s">
        <v>72</v>
      </c>
      <c r="B36" s="197">
        <v>16</v>
      </c>
      <c r="C36" s="197" t="s">
        <v>73</v>
      </c>
      <c r="D36" s="197">
        <v>112.00020000000001</v>
      </c>
      <c r="E36" s="197"/>
      <c r="F36" s="197"/>
      <c r="G36" s="197">
        <v>33</v>
      </c>
      <c r="H36" s="197">
        <f t="shared" si="6"/>
        <v>431.00009999999997</v>
      </c>
      <c r="I36" s="197">
        <f t="shared" si="7"/>
        <v>436.99959999999999</v>
      </c>
      <c r="J36" s="197">
        <f t="shared" si="8"/>
        <v>867.99969999999996</v>
      </c>
      <c r="K36" s="197">
        <v>8125</v>
      </c>
      <c r="L36" s="197">
        <v>8097</v>
      </c>
      <c r="M36" s="197">
        <v>16222</v>
      </c>
      <c r="N36" s="197">
        <f t="shared" si="16"/>
        <v>5.3046166153846146</v>
      </c>
      <c r="O36" s="197">
        <f t="shared" si="9"/>
        <v>5.3970556996418422</v>
      </c>
      <c r="P36" s="197">
        <f t="shared" si="10"/>
        <v>5.3507563802243858</v>
      </c>
      <c r="Q36" s="197">
        <f>H36+syoa_out!H36</f>
        <v>997.00019999999995</v>
      </c>
      <c r="R36" s="197">
        <f>I36+syoa_out!I36</f>
        <v>1038.9999</v>
      </c>
      <c r="S36" s="197">
        <f t="shared" si="11"/>
        <v>2036.0001</v>
      </c>
      <c r="T36" s="197">
        <f t="shared" si="12"/>
        <v>12.270771692307692</v>
      </c>
      <c r="U36" s="197">
        <f t="shared" si="13"/>
        <v>12.831911819192293</v>
      </c>
      <c r="V36" s="197">
        <f t="shared" si="14"/>
        <v>12.550857477499692</v>
      </c>
      <c r="W36" s="197">
        <f t="shared" si="15"/>
        <v>-0.56114012688460058</v>
      </c>
      <c r="X36" s="197"/>
      <c r="Y36" s="197"/>
    </row>
    <row r="37" spans="1:25" x14ac:dyDescent="0.35">
      <c r="A37" s="197" t="s">
        <v>72</v>
      </c>
      <c r="B37" s="197">
        <v>17</v>
      </c>
      <c r="C37" s="197" t="s">
        <v>71</v>
      </c>
      <c r="D37" s="197">
        <v>126.99979999999999</v>
      </c>
      <c r="E37" s="197"/>
      <c r="F37" s="197"/>
      <c r="G37" s="197">
        <v>34</v>
      </c>
      <c r="H37" s="197">
        <f t="shared" si="6"/>
        <v>358.00069999999999</v>
      </c>
      <c r="I37" s="197">
        <f t="shared" si="7"/>
        <v>361.00060000000002</v>
      </c>
      <c r="J37" s="197">
        <f t="shared" si="8"/>
        <v>719.00130000000001</v>
      </c>
      <c r="K37" s="197">
        <v>8108</v>
      </c>
      <c r="L37" s="197">
        <v>7719</v>
      </c>
      <c r="M37" s="197">
        <v>15827</v>
      </c>
      <c r="N37" s="197">
        <f t="shared" si="16"/>
        <v>4.4154008386778489</v>
      </c>
      <c r="O37" s="197">
        <f t="shared" si="9"/>
        <v>4.6767793755667837</v>
      </c>
      <c r="P37" s="197">
        <f t="shared" si="10"/>
        <v>4.542877993302584</v>
      </c>
      <c r="Q37" s="197">
        <f>H37+syoa_out!H37</f>
        <v>845.00029999999992</v>
      </c>
      <c r="R37" s="197">
        <f>I37+syoa_out!I37</f>
        <v>857.0005000000001</v>
      </c>
      <c r="S37" s="197">
        <f t="shared" si="11"/>
        <v>1702.0008</v>
      </c>
      <c r="T37" s="197">
        <f t="shared" si="12"/>
        <v>10.42180932412432</v>
      </c>
      <c r="U37" s="197">
        <f t="shared" si="13"/>
        <v>11.102480891307165</v>
      </c>
      <c r="V37" s="197">
        <f t="shared" si="14"/>
        <v>10.753780248941682</v>
      </c>
      <c r="W37" s="197">
        <f t="shared" si="15"/>
        <v>-0.68067156718284494</v>
      </c>
      <c r="X37" s="197"/>
      <c r="Y37" s="197"/>
    </row>
    <row r="38" spans="1:25" x14ac:dyDescent="0.35">
      <c r="A38" s="197" t="s">
        <v>72</v>
      </c>
      <c r="B38" s="197">
        <v>17</v>
      </c>
      <c r="C38" s="197" t="s">
        <v>73</v>
      </c>
      <c r="D38" s="197">
        <v>106.9999</v>
      </c>
      <c r="E38" s="197"/>
      <c r="F38" s="197"/>
      <c r="G38" s="197">
        <v>35</v>
      </c>
      <c r="H38" s="197">
        <f t="shared" si="6"/>
        <v>366.00040000000001</v>
      </c>
      <c r="I38" s="197">
        <f t="shared" si="7"/>
        <v>295.99979999999999</v>
      </c>
      <c r="J38" s="197">
        <f t="shared" si="8"/>
        <v>662.00019999999995</v>
      </c>
      <c r="K38" s="197">
        <v>7553</v>
      </c>
      <c r="L38" s="197">
        <v>7624</v>
      </c>
      <c r="M38" s="197">
        <v>15177</v>
      </c>
      <c r="N38" s="197">
        <f t="shared" si="16"/>
        <v>4.8457619488944799</v>
      </c>
      <c r="O38" s="197">
        <f t="shared" si="9"/>
        <v>3.8824737670514162</v>
      </c>
      <c r="P38" s="197">
        <f t="shared" si="10"/>
        <v>4.3618646636357647</v>
      </c>
      <c r="Q38" s="197">
        <f>H38+syoa_out!H38</f>
        <v>893.00030000000004</v>
      </c>
      <c r="R38" s="197">
        <f>I38+syoa_out!I38</f>
        <v>784</v>
      </c>
      <c r="S38" s="197">
        <f t="shared" si="11"/>
        <v>1677.0003000000002</v>
      </c>
      <c r="T38" s="197">
        <f t="shared" si="12"/>
        <v>11.823120614325434</v>
      </c>
      <c r="U38" s="197">
        <f t="shared" si="13"/>
        <v>10.283315844700944</v>
      </c>
      <c r="V38" s="197">
        <f t="shared" si="14"/>
        <v>11.049616525004943</v>
      </c>
      <c r="W38" s="197">
        <f t="shared" si="15"/>
        <v>1.5398047696244905</v>
      </c>
      <c r="X38" s="197"/>
      <c r="Y38" s="197"/>
    </row>
    <row r="39" spans="1:25" x14ac:dyDescent="0.35">
      <c r="A39" s="197" t="s">
        <v>72</v>
      </c>
      <c r="B39" s="197">
        <v>18</v>
      </c>
      <c r="C39" s="197" t="s">
        <v>71</v>
      </c>
      <c r="D39" s="197">
        <v>762.99980000000005</v>
      </c>
      <c r="E39" s="197"/>
      <c r="F39" s="197"/>
      <c r="G39" s="197">
        <v>36</v>
      </c>
      <c r="H39" s="197">
        <f t="shared" si="6"/>
        <v>329.00040000000001</v>
      </c>
      <c r="I39" s="197">
        <f t="shared" si="7"/>
        <v>340.99979999999999</v>
      </c>
      <c r="J39" s="197">
        <f t="shared" si="8"/>
        <v>670.00019999999995</v>
      </c>
      <c r="K39" s="197">
        <v>7711</v>
      </c>
      <c r="L39" s="197">
        <v>7675</v>
      </c>
      <c r="M39" s="197">
        <v>15386</v>
      </c>
      <c r="N39" s="197">
        <f t="shared" si="16"/>
        <v>4.2666372714304241</v>
      </c>
      <c r="O39" s="197">
        <f t="shared" si="9"/>
        <v>4.4429941368078172</v>
      </c>
      <c r="P39" s="197">
        <f t="shared" si="10"/>
        <v>4.354609385155336</v>
      </c>
      <c r="Q39" s="197">
        <f>H39+syoa_out!H39</f>
        <v>816.00070000000005</v>
      </c>
      <c r="R39" s="197">
        <f>I39+syoa_out!I39</f>
        <v>763.00009999999997</v>
      </c>
      <c r="S39" s="197">
        <f t="shared" si="11"/>
        <v>1579.0008</v>
      </c>
      <c r="T39" s="197">
        <f t="shared" si="12"/>
        <v>10.582294125275581</v>
      </c>
      <c r="U39" s="197">
        <f t="shared" si="13"/>
        <v>9.9413693811074921</v>
      </c>
      <c r="V39" s="197">
        <f t="shared" si="14"/>
        <v>10.262581567658911</v>
      </c>
      <c r="W39" s="197">
        <f t="shared" si="15"/>
        <v>0.64092474416808898</v>
      </c>
      <c r="X39" s="197"/>
      <c r="Y39" s="197"/>
    </row>
    <row r="40" spans="1:25" x14ac:dyDescent="0.35">
      <c r="A40" s="197" t="s">
        <v>72</v>
      </c>
      <c r="B40" s="197">
        <v>18</v>
      </c>
      <c r="C40" s="197" t="s">
        <v>73</v>
      </c>
      <c r="D40" s="197">
        <v>468.00029999999998</v>
      </c>
      <c r="E40" s="197"/>
      <c r="F40" s="197"/>
      <c r="G40" s="197">
        <v>37</v>
      </c>
      <c r="H40" s="197">
        <f t="shared" si="6"/>
        <v>322.00040000000001</v>
      </c>
      <c r="I40" s="197">
        <f t="shared" si="7"/>
        <v>301.00049999999999</v>
      </c>
      <c r="J40" s="197">
        <f t="shared" si="8"/>
        <v>623.0009</v>
      </c>
      <c r="K40" s="197">
        <v>7401</v>
      </c>
      <c r="L40" s="197">
        <v>7603</v>
      </c>
      <c r="M40" s="197">
        <v>15004</v>
      </c>
      <c r="N40" s="197">
        <f t="shared" si="16"/>
        <v>4.3507688150249972</v>
      </c>
      <c r="O40" s="197">
        <f t="shared" si="9"/>
        <v>3.9589701433644611</v>
      </c>
      <c r="P40" s="197">
        <f t="shared" si="10"/>
        <v>4.1522320714476137</v>
      </c>
      <c r="Q40" s="197">
        <f>H40+syoa_out!H40</f>
        <v>766.00040000000001</v>
      </c>
      <c r="R40" s="197">
        <f>I40+syoa_out!I40</f>
        <v>716.00049999999999</v>
      </c>
      <c r="S40" s="197">
        <f t="shared" si="11"/>
        <v>1482.0009</v>
      </c>
      <c r="T40" s="197">
        <f t="shared" si="12"/>
        <v>10.349958113768409</v>
      </c>
      <c r="U40" s="197">
        <f t="shared" si="13"/>
        <v>9.4173418387478627</v>
      </c>
      <c r="V40" s="197">
        <f t="shared" si="14"/>
        <v>9.8773720341242335</v>
      </c>
      <c r="W40" s="197">
        <f t="shared" si="15"/>
        <v>0.93261627502054623</v>
      </c>
      <c r="X40" s="197"/>
      <c r="Y40" s="197"/>
    </row>
    <row r="41" spans="1:25" x14ac:dyDescent="0.35">
      <c r="A41" s="197" t="s">
        <v>72</v>
      </c>
      <c r="B41" s="197">
        <v>19</v>
      </c>
      <c r="C41" s="197" t="s">
        <v>71</v>
      </c>
      <c r="D41" s="197">
        <v>3645.9996999999998</v>
      </c>
      <c r="E41" s="197"/>
      <c r="F41" s="197"/>
      <c r="G41" s="197">
        <v>38</v>
      </c>
      <c r="H41" s="197">
        <f t="shared" si="6"/>
        <v>311.00040000000001</v>
      </c>
      <c r="I41" s="197">
        <f t="shared" si="7"/>
        <v>272</v>
      </c>
      <c r="J41" s="197">
        <f t="shared" si="8"/>
        <v>583.00040000000001</v>
      </c>
      <c r="K41" s="197">
        <v>7428</v>
      </c>
      <c r="L41" s="197">
        <v>7794</v>
      </c>
      <c r="M41" s="197">
        <v>15222</v>
      </c>
      <c r="N41" s="197">
        <f t="shared" si="16"/>
        <v>4.1868659127625207</v>
      </c>
      <c r="O41" s="197">
        <f t="shared" si="9"/>
        <v>3.4898639979471389</v>
      </c>
      <c r="P41" s="197">
        <f t="shared" si="10"/>
        <v>3.8299855472342665</v>
      </c>
      <c r="Q41" s="197">
        <f>H41+syoa_out!H41</f>
        <v>755.00040000000001</v>
      </c>
      <c r="R41" s="197">
        <f>I41+syoa_out!I41</f>
        <v>679</v>
      </c>
      <c r="S41" s="197">
        <f t="shared" si="11"/>
        <v>1434.0003999999999</v>
      </c>
      <c r="T41" s="197">
        <f t="shared" si="12"/>
        <v>10.164248788368337</v>
      </c>
      <c r="U41" s="197">
        <f t="shared" si="13"/>
        <v>8.7118296125224539</v>
      </c>
      <c r="V41" s="197">
        <f t="shared" si="14"/>
        <v>9.4205781106293518</v>
      </c>
      <c r="W41" s="197">
        <f t="shared" si="15"/>
        <v>1.4524191758458826</v>
      </c>
      <c r="X41" s="197"/>
      <c r="Y41" s="197"/>
    </row>
    <row r="42" spans="1:25" x14ac:dyDescent="0.35">
      <c r="A42" s="197" t="s">
        <v>72</v>
      </c>
      <c r="B42" s="197">
        <v>19</v>
      </c>
      <c r="C42" s="197" t="s">
        <v>73</v>
      </c>
      <c r="D42" s="197">
        <v>2172.9998000000001</v>
      </c>
      <c r="E42" s="197"/>
      <c r="F42" s="197"/>
      <c r="G42" s="197">
        <v>39</v>
      </c>
      <c r="H42" s="197">
        <f t="shared" si="6"/>
        <v>296</v>
      </c>
      <c r="I42" s="197">
        <f t="shared" si="7"/>
        <v>206.99979999999999</v>
      </c>
      <c r="J42" s="197">
        <f t="shared" si="8"/>
        <v>502.99979999999999</v>
      </c>
      <c r="K42" s="197">
        <v>7500</v>
      </c>
      <c r="L42" s="197">
        <v>7905</v>
      </c>
      <c r="M42" s="197">
        <v>15405</v>
      </c>
      <c r="N42" s="197">
        <f t="shared" si="16"/>
        <v>3.9466666666666663</v>
      </c>
      <c r="O42" s="197">
        <f t="shared" si="9"/>
        <v>2.6185932953826692</v>
      </c>
      <c r="P42" s="197">
        <f t="shared" si="10"/>
        <v>3.2651723466407012</v>
      </c>
      <c r="Q42" s="197">
        <f>H42+syoa_out!H42</f>
        <v>697.99990000000003</v>
      </c>
      <c r="R42" s="197">
        <f>I42+syoa_out!I42</f>
        <v>529.99990000000003</v>
      </c>
      <c r="S42" s="197">
        <f t="shared" si="11"/>
        <v>1227.9998000000001</v>
      </c>
      <c r="T42" s="197">
        <f t="shared" si="12"/>
        <v>9.3066653333333331</v>
      </c>
      <c r="U42" s="197">
        <f t="shared" si="13"/>
        <v>6.7046160657811518</v>
      </c>
      <c r="V42" s="197">
        <f t="shared" si="14"/>
        <v>7.971436546575787</v>
      </c>
      <c r="W42" s="197">
        <f t="shared" si="15"/>
        <v>2.6020492675521814</v>
      </c>
      <c r="X42" s="197"/>
      <c r="Y42" s="197"/>
    </row>
    <row r="43" spans="1:25" x14ac:dyDescent="0.35">
      <c r="A43" s="197" t="s">
        <v>72</v>
      </c>
      <c r="B43" s="197">
        <v>20</v>
      </c>
      <c r="C43" s="197" t="s">
        <v>71</v>
      </c>
      <c r="D43" s="197">
        <v>1734</v>
      </c>
      <c r="E43" s="197"/>
      <c r="F43" s="197"/>
      <c r="G43" s="197">
        <v>40</v>
      </c>
      <c r="H43" s="197">
        <f t="shared" si="6"/>
        <v>304.99970000000002</v>
      </c>
      <c r="I43" s="197">
        <f t="shared" si="7"/>
        <v>197.9999</v>
      </c>
      <c r="J43" s="197">
        <f t="shared" si="8"/>
        <v>502.99959999999999</v>
      </c>
      <c r="K43" s="197">
        <v>7091</v>
      </c>
      <c r="L43" s="197">
        <v>7233</v>
      </c>
      <c r="M43" s="197">
        <v>14324</v>
      </c>
      <c r="N43" s="197">
        <f t="shared" si="16"/>
        <v>4.3012226766323511</v>
      </c>
      <c r="O43" s="197">
        <f t="shared" si="9"/>
        <v>2.7374519563113506</v>
      </c>
      <c r="P43" s="197">
        <f t="shared" si="10"/>
        <v>3.5115861491203577</v>
      </c>
      <c r="Q43" s="197">
        <f>H43+syoa_out!H43</f>
        <v>692.00040000000001</v>
      </c>
      <c r="R43" s="197">
        <f>I43+syoa_out!I43</f>
        <v>512.9991</v>
      </c>
      <c r="S43" s="197">
        <f t="shared" si="11"/>
        <v>1204.9994999999999</v>
      </c>
      <c r="T43" s="197">
        <f t="shared" si="12"/>
        <v>9.7588548864758149</v>
      </c>
      <c r="U43" s="197">
        <f t="shared" si="13"/>
        <v>7.0924802986312736</v>
      </c>
      <c r="V43" s="197">
        <f t="shared" si="14"/>
        <v>8.4124511309690018</v>
      </c>
      <c r="W43" s="197">
        <f t="shared" si="15"/>
        <v>2.6663745878445413</v>
      </c>
      <c r="X43" s="197"/>
      <c r="Y43" s="197"/>
    </row>
    <row r="44" spans="1:25" x14ac:dyDescent="0.35">
      <c r="A44" s="197" t="s">
        <v>72</v>
      </c>
      <c r="B44" s="197">
        <v>20</v>
      </c>
      <c r="C44" s="197" t="s">
        <v>73</v>
      </c>
      <c r="D44" s="197">
        <v>1195.0001</v>
      </c>
      <c r="E44" s="197"/>
      <c r="F44" s="197"/>
      <c r="G44" s="197">
        <v>41</v>
      </c>
      <c r="H44" s="197">
        <f t="shared" si="6"/>
        <v>250.99959999999999</v>
      </c>
      <c r="I44" s="197">
        <f t="shared" si="7"/>
        <v>184</v>
      </c>
      <c r="J44" s="197">
        <f t="shared" si="8"/>
        <v>434.99959999999999</v>
      </c>
      <c r="K44" s="197">
        <v>6572</v>
      </c>
      <c r="L44" s="197">
        <v>6799</v>
      </c>
      <c r="M44" s="197">
        <v>13371</v>
      </c>
      <c r="N44" s="197">
        <f t="shared" si="16"/>
        <v>3.8192270237370658</v>
      </c>
      <c r="O44" s="197">
        <f t="shared" si="9"/>
        <v>2.706280335343433</v>
      </c>
      <c r="P44" s="197">
        <f t="shared" si="10"/>
        <v>3.2533064093934629</v>
      </c>
      <c r="Q44" s="197">
        <f>H44+syoa_out!H44</f>
        <v>583.9991</v>
      </c>
      <c r="R44" s="197">
        <f>I44+syoa_out!I44</f>
        <v>473.00069999999999</v>
      </c>
      <c r="S44" s="197">
        <f t="shared" si="11"/>
        <v>1056.9998000000001</v>
      </c>
      <c r="T44" s="197">
        <f t="shared" si="12"/>
        <v>8.886170115642118</v>
      </c>
      <c r="U44" s="197">
        <f t="shared" si="13"/>
        <v>6.956915722900427</v>
      </c>
      <c r="V44" s="197">
        <f t="shared" si="14"/>
        <v>7.9051664049061401</v>
      </c>
      <c r="W44" s="197">
        <f t="shared" si="15"/>
        <v>1.929254392741691</v>
      </c>
      <c r="X44" s="197"/>
      <c r="Y44" s="197"/>
    </row>
    <row r="45" spans="1:25" x14ac:dyDescent="0.35">
      <c r="A45" s="197" t="s">
        <v>72</v>
      </c>
      <c r="B45" s="197">
        <v>21</v>
      </c>
      <c r="C45" s="197" t="s">
        <v>71</v>
      </c>
      <c r="D45" s="197">
        <v>1332.9999</v>
      </c>
      <c r="E45" s="197"/>
      <c r="F45" s="197"/>
      <c r="G45" s="197">
        <v>42</v>
      </c>
      <c r="H45" s="197">
        <f t="shared" si="6"/>
        <v>222.99979999999999</v>
      </c>
      <c r="I45" s="197">
        <f t="shared" si="7"/>
        <v>158.00040000000001</v>
      </c>
      <c r="J45" s="197">
        <f t="shared" si="8"/>
        <v>381.00020000000001</v>
      </c>
      <c r="K45" s="197">
        <v>6542</v>
      </c>
      <c r="L45" s="197">
        <v>6625</v>
      </c>
      <c r="M45" s="197">
        <v>13167</v>
      </c>
      <c r="N45" s="197">
        <f t="shared" si="16"/>
        <v>3.4087404463466831</v>
      </c>
      <c r="O45" s="197">
        <f t="shared" si="9"/>
        <v>2.3849116981132079</v>
      </c>
      <c r="P45" s="197">
        <f t="shared" si="10"/>
        <v>2.8935991493886233</v>
      </c>
      <c r="Q45" s="197">
        <f>H45+syoa_out!H45</f>
        <v>495.00020000000001</v>
      </c>
      <c r="R45" s="197">
        <f>I45+syoa_out!I45</f>
        <v>404.00040000000001</v>
      </c>
      <c r="S45" s="197">
        <f t="shared" si="11"/>
        <v>899.00060000000008</v>
      </c>
      <c r="T45" s="197">
        <f t="shared" si="12"/>
        <v>7.5664964842555786</v>
      </c>
      <c r="U45" s="197">
        <f t="shared" si="13"/>
        <v>6.0981192452830193</v>
      </c>
      <c r="V45" s="197">
        <f t="shared" si="14"/>
        <v>6.8276798055745438</v>
      </c>
      <c r="W45" s="197">
        <f t="shared" si="15"/>
        <v>1.4683772389725593</v>
      </c>
      <c r="X45" s="197"/>
      <c r="Y45" s="197"/>
    </row>
    <row r="46" spans="1:25" x14ac:dyDescent="0.35">
      <c r="A46" s="197" t="s">
        <v>72</v>
      </c>
      <c r="B46" s="197">
        <v>21</v>
      </c>
      <c r="C46" s="197" t="s">
        <v>73</v>
      </c>
      <c r="D46" s="197">
        <v>990.00019999999995</v>
      </c>
      <c r="E46" s="197"/>
      <c r="F46" s="197"/>
      <c r="G46" s="197">
        <v>43</v>
      </c>
      <c r="H46" s="197">
        <f t="shared" si="6"/>
        <v>188.00020000000001</v>
      </c>
      <c r="I46" s="197">
        <f t="shared" si="7"/>
        <v>162.99979999999999</v>
      </c>
      <c r="J46" s="197">
        <f t="shared" si="8"/>
        <v>351</v>
      </c>
      <c r="K46" s="197">
        <v>6531</v>
      </c>
      <c r="L46" s="197">
        <v>6644</v>
      </c>
      <c r="M46" s="197">
        <v>13175</v>
      </c>
      <c r="N46" s="197">
        <f t="shared" si="16"/>
        <v>2.8785821466850403</v>
      </c>
      <c r="O46" s="197">
        <f t="shared" si="9"/>
        <v>2.4533383503913306</v>
      </c>
      <c r="P46" s="197">
        <f t="shared" si="10"/>
        <v>2.6641366223908918</v>
      </c>
      <c r="Q46" s="197">
        <f>H46+syoa_out!H46</f>
        <v>475.00010000000003</v>
      </c>
      <c r="R46" s="197">
        <f>I46+syoa_out!I46</f>
        <v>394.99979999999999</v>
      </c>
      <c r="S46" s="197">
        <f t="shared" si="11"/>
        <v>869.99990000000003</v>
      </c>
      <c r="T46" s="197">
        <f t="shared" si="12"/>
        <v>7.2730071964477112</v>
      </c>
      <c r="U46" s="197">
        <f t="shared" si="13"/>
        <v>5.9452107164358825</v>
      </c>
      <c r="V46" s="197">
        <f t="shared" si="14"/>
        <v>6.6034148007590137</v>
      </c>
      <c r="W46" s="197">
        <f t="shared" si="15"/>
        <v>1.3277964800118287</v>
      </c>
      <c r="X46" s="197"/>
      <c r="Y46" s="197"/>
    </row>
    <row r="47" spans="1:25" x14ac:dyDescent="0.35">
      <c r="A47" s="197" t="s">
        <v>72</v>
      </c>
      <c r="B47" s="197">
        <v>22</v>
      </c>
      <c r="C47" s="197" t="s">
        <v>71</v>
      </c>
      <c r="D47" s="197">
        <v>1534.9999</v>
      </c>
      <c r="E47" s="197"/>
      <c r="F47" s="197"/>
      <c r="G47" s="197">
        <v>44</v>
      </c>
      <c r="H47" s="197">
        <f t="shared" si="6"/>
        <v>201.00020000000001</v>
      </c>
      <c r="I47" s="197">
        <f t="shared" si="7"/>
        <v>124.9999</v>
      </c>
      <c r="J47" s="197">
        <f t="shared" si="8"/>
        <v>326.00009999999997</v>
      </c>
      <c r="K47" s="197">
        <v>6517</v>
      </c>
      <c r="L47" s="197">
        <v>6427</v>
      </c>
      <c r="M47" s="197">
        <v>12944</v>
      </c>
      <c r="N47" s="197">
        <f t="shared" si="16"/>
        <v>3.0842442841798374</v>
      </c>
      <c r="O47" s="197">
        <f t="shared" si="9"/>
        <v>1.9449183133654895</v>
      </c>
      <c r="P47" s="197">
        <f t="shared" si="10"/>
        <v>2.5185421817058096</v>
      </c>
      <c r="Q47" s="197">
        <f>H47+syoa_out!H47</f>
        <v>474.00020000000001</v>
      </c>
      <c r="R47" s="197">
        <f>I47+syoa_out!I47</f>
        <v>329.00020000000001</v>
      </c>
      <c r="S47" s="197">
        <f t="shared" si="11"/>
        <v>803.00040000000001</v>
      </c>
      <c r="T47" s="197">
        <f t="shared" si="12"/>
        <v>7.2732883228479359</v>
      </c>
      <c r="U47" s="197">
        <f t="shared" si="13"/>
        <v>5.1190322078730359</v>
      </c>
      <c r="V47" s="197">
        <f t="shared" si="14"/>
        <v>6.2036495673671199</v>
      </c>
      <c r="W47" s="197">
        <f t="shared" si="15"/>
        <v>2.1542561149749</v>
      </c>
      <c r="X47" s="197"/>
      <c r="Y47" s="197"/>
    </row>
    <row r="48" spans="1:25" x14ac:dyDescent="0.35">
      <c r="A48" s="197" t="s">
        <v>72</v>
      </c>
      <c r="B48" s="197">
        <v>22</v>
      </c>
      <c r="C48" s="197" t="s">
        <v>73</v>
      </c>
      <c r="D48" s="197">
        <v>1197.0001999999999</v>
      </c>
      <c r="E48" s="197"/>
      <c r="F48" s="197"/>
      <c r="G48" s="197">
        <v>45</v>
      </c>
      <c r="H48" s="197">
        <f t="shared" si="6"/>
        <v>203.99979999999999</v>
      </c>
      <c r="I48" s="197">
        <f t="shared" si="7"/>
        <v>109.00060000000001</v>
      </c>
      <c r="J48" s="197">
        <f t="shared" si="8"/>
        <v>313.00040000000001</v>
      </c>
      <c r="K48" s="197">
        <v>6431</v>
      </c>
      <c r="L48" s="197">
        <v>6259</v>
      </c>
      <c r="M48" s="197">
        <v>12690</v>
      </c>
      <c r="N48" s="197">
        <f t="shared" si="16"/>
        <v>3.172131861296843</v>
      </c>
      <c r="O48" s="197">
        <f t="shared" si="9"/>
        <v>1.7415018373542102</v>
      </c>
      <c r="P48" s="197">
        <f t="shared" si="10"/>
        <v>2.4665122143420017</v>
      </c>
      <c r="Q48" s="197">
        <f>H48+syoa_out!H48</f>
        <v>453.99959999999999</v>
      </c>
      <c r="R48" s="197">
        <f>I48+syoa_out!I48</f>
        <v>320.00040000000001</v>
      </c>
      <c r="S48" s="197">
        <f t="shared" si="11"/>
        <v>774</v>
      </c>
      <c r="T48" s="197">
        <f t="shared" si="12"/>
        <v>7.0595490592442856</v>
      </c>
      <c r="U48" s="197">
        <f t="shared" si="13"/>
        <v>5.1126441923629971</v>
      </c>
      <c r="V48" s="197">
        <f t="shared" si="14"/>
        <v>6.0992907801418434</v>
      </c>
      <c r="W48" s="197">
        <f t="shared" si="15"/>
        <v>1.9469048668812885</v>
      </c>
      <c r="X48" s="197"/>
      <c r="Y48" s="197"/>
    </row>
    <row r="49" spans="1:25" x14ac:dyDescent="0.35">
      <c r="A49" s="197" t="s">
        <v>72</v>
      </c>
      <c r="B49" s="197">
        <v>23</v>
      </c>
      <c r="C49" s="197" t="s">
        <v>71</v>
      </c>
      <c r="D49" s="197">
        <v>1434.9994999999999</v>
      </c>
      <c r="E49" s="197"/>
      <c r="F49" s="197"/>
      <c r="G49" s="197">
        <v>46</v>
      </c>
      <c r="H49" s="197">
        <f t="shared" si="6"/>
        <v>189.00020000000001</v>
      </c>
      <c r="I49" s="197">
        <f t="shared" si="7"/>
        <v>137</v>
      </c>
      <c r="J49" s="197">
        <f t="shared" si="8"/>
        <v>326.00020000000001</v>
      </c>
      <c r="K49" s="197">
        <v>6598</v>
      </c>
      <c r="L49" s="197">
        <v>6602</v>
      </c>
      <c r="M49" s="197">
        <v>13200</v>
      </c>
      <c r="N49" s="197">
        <f t="shared" si="16"/>
        <v>2.8645074264928767</v>
      </c>
      <c r="O49" s="197">
        <f t="shared" si="9"/>
        <v>2.0751287488639805</v>
      </c>
      <c r="P49" s="197">
        <f t="shared" si="10"/>
        <v>2.4696984848484851</v>
      </c>
      <c r="Q49" s="197">
        <f>H49+syoa_out!H49</f>
        <v>420</v>
      </c>
      <c r="R49" s="197">
        <f>I49+syoa_out!I49</f>
        <v>331</v>
      </c>
      <c r="S49" s="197">
        <f t="shared" si="11"/>
        <v>751</v>
      </c>
      <c r="T49" s="197">
        <f t="shared" si="12"/>
        <v>6.3655653228250983</v>
      </c>
      <c r="U49" s="197">
        <f t="shared" si="13"/>
        <v>5.0136322326567706</v>
      </c>
      <c r="V49" s="197">
        <f t="shared" si="14"/>
        <v>5.6893939393939394</v>
      </c>
      <c r="W49" s="197">
        <f t="shared" si="15"/>
        <v>1.3519330901683277</v>
      </c>
      <c r="X49" s="197"/>
      <c r="Y49" s="197"/>
    </row>
    <row r="50" spans="1:25" x14ac:dyDescent="0.35">
      <c r="A50" s="197" t="s">
        <v>72</v>
      </c>
      <c r="B50" s="197">
        <v>23</v>
      </c>
      <c r="C50" s="197" t="s">
        <v>73</v>
      </c>
      <c r="D50" s="197">
        <v>1153.0001</v>
      </c>
      <c r="E50" s="197"/>
      <c r="F50" s="197"/>
      <c r="G50" s="197">
        <v>47</v>
      </c>
      <c r="H50" s="197">
        <f t="shared" si="6"/>
        <v>207.00040000000001</v>
      </c>
      <c r="I50" s="197">
        <f t="shared" si="7"/>
        <v>122.9999</v>
      </c>
      <c r="J50" s="197">
        <f t="shared" si="8"/>
        <v>330.00030000000004</v>
      </c>
      <c r="K50" s="197">
        <v>6707</v>
      </c>
      <c r="L50" s="197">
        <v>6845</v>
      </c>
      <c r="M50" s="197">
        <v>13552</v>
      </c>
      <c r="N50" s="197">
        <f t="shared" si="16"/>
        <v>3.0863336812285675</v>
      </c>
      <c r="O50" s="197">
        <f t="shared" si="9"/>
        <v>1.7969306062819577</v>
      </c>
      <c r="P50" s="197">
        <f t="shared" si="10"/>
        <v>2.4350671487603308</v>
      </c>
      <c r="Q50" s="197">
        <f>H50+syoa_out!H50</f>
        <v>432.00020000000001</v>
      </c>
      <c r="R50" s="197">
        <f>I50+syoa_out!I50</f>
        <v>289.00009999999997</v>
      </c>
      <c r="S50" s="197">
        <f t="shared" si="11"/>
        <v>721.00029999999992</v>
      </c>
      <c r="T50" s="197">
        <f t="shared" si="12"/>
        <v>6.4410347398240644</v>
      </c>
      <c r="U50" s="197">
        <f t="shared" si="13"/>
        <v>4.222061358655953</v>
      </c>
      <c r="V50" s="197">
        <f t="shared" si="14"/>
        <v>5.3202501475796922</v>
      </c>
      <c r="W50" s="197">
        <f t="shared" si="15"/>
        <v>2.2189733811681114</v>
      </c>
      <c r="X50" s="197"/>
      <c r="Y50" s="197"/>
    </row>
    <row r="51" spans="1:25" x14ac:dyDescent="0.35">
      <c r="A51" s="197" t="s">
        <v>72</v>
      </c>
      <c r="B51" s="197">
        <v>24</v>
      </c>
      <c r="C51" s="197" t="s">
        <v>71</v>
      </c>
      <c r="D51" s="197">
        <v>1070.9999</v>
      </c>
      <c r="E51" s="197"/>
      <c r="F51" s="197"/>
      <c r="G51" s="197">
        <v>48</v>
      </c>
      <c r="H51" s="197">
        <f t="shared" si="6"/>
        <v>177</v>
      </c>
      <c r="I51" s="197">
        <f t="shared" si="7"/>
        <v>107.0001</v>
      </c>
      <c r="J51" s="197">
        <f t="shared" si="8"/>
        <v>284.00009999999997</v>
      </c>
      <c r="K51" s="197">
        <v>6592</v>
      </c>
      <c r="L51" s="197">
        <v>7047</v>
      </c>
      <c r="M51" s="197">
        <v>13639</v>
      </c>
      <c r="N51" s="197">
        <f t="shared" si="16"/>
        <v>2.6850728155339803</v>
      </c>
      <c r="O51" s="197">
        <f t="shared" si="9"/>
        <v>1.5183780332056194</v>
      </c>
      <c r="P51" s="197">
        <f t="shared" si="10"/>
        <v>2.0822648287997652</v>
      </c>
      <c r="Q51" s="197">
        <f>H51+syoa_out!H51</f>
        <v>398</v>
      </c>
      <c r="R51" s="197">
        <f>I51+syoa_out!I51</f>
        <v>302</v>
      </c>
      <c r="S51" s="197">
        <f t="shared" si="11"/>
        <v>700</v>
      </c>
      <c r="T51" s="197">
        <f t="shared" si="12"/>
        <v>6.0376213592233015</v>
      </c>
      <c r="U51" s="197">
        <f t="shared" si="13"/>
        <v>4.2855115652050513</v>
      </c>
      <c r="V51" s="197">
        <f t="shared" si="14"/>
        <v>5.1323410807243928</v>
      </c>
      <c r="W51" s="197">
        <f t="shared" si="15"/>
        <v>1.7521097940182502</v>
      </c>
      <c r="X51" s="197"/>
      <c r="Y51" s="197"/>
    </row>
    <row r="52" spans="1:25" x14ac:dyDescent="0.35">
      <c r="A52" s="197" t="s">
        <v>72</v>
      </c>
      <c r="B52" s="197">
        <v>24</v>
      </c>
      <c r="C52" s="197" t="s">
        <v>73</v>
      </c>
      <c r="D52" s="197">
        <v>819.99990000000003</v>
      </c>
      <c r="E52" s="197"/>
      <c r="F52" s="197"/>
      <c r="G52" s="197">
        <v>49</v>
      </c>
      <c r="H52" s="197">
        <f t="shared" si="6"/>
        <v>164</v>
      </c>
      <c r="I52" s="197">
        <f t="shared" si="7"/>
        <v>102.00020000000001</v>
      </c>
      <c r="J52" s="197">
        <f t="shared" si="8"/>
        <v>266.00020000000001</v>
      </c>
      <c r="K52" s="197">
        <v>6707</v>
      </c>
      <c r="L52" s="197">
        <v>6914</v>
      </c>
      <c r="M52" s="197">
        <v>13621</v>
      </c>
      <c r="N52" s="197">
        <f t="shared" si="16"/>
        <v>2.4452065006709409</v>
      </c>
      <c r="O52" s="197">
        <f t="shared" si="9"/>
        <v>1.4752704657217242</v>
      </c>
      <c r="P52" s="197">
        <f t="shared" si="10"/>
        <v>1.9528683650245946</v>
      </c>
      <c r="Q52" s="197">
        <f>H52+syoa_out!H52</f>
        <v>370.00009999999997</v>
      </c>
      <c r="R52" s="197">
        <f>I52+syoa_out!I52</f>
        <v>254</v>
      </c>
      <c r="S52" s="197">
        <f t="shared" si="11"/>
        <v>624.00009999999997</v>
      </c>
      <c r="T52" s="197">
        <f t="shared" si="12"/>
        <v>5.5166259132249884</v>
      </c>
      <c r="U52" s="197">
        <f t="shared" si="13"/>
        <v>3.673705525021695</v>
      </c>
      <c r="V52" s="197">
        <f t="shared" si="14"/>
        <v>4.5811621760516852</v>
      </c>
      <c r="W52" s="197">
        <f t="shared" si="15"/>
        <v>1.8429203882032934</v>
      </c>
      <c r="X52" s="197"/>
      <c r="Y52" s="197"/>
    </row>
    <row r="53" spans="1:25" x14ac:dyDescent="0.35">
      <c r="A53" s="197" t="s">
        <v>72</v>
      </c>
      <c r="B53" s="197">
        <v>25</v>
      </c>
      <c r="C53" s="197" t="s">
        <v>71</v>
      </c>
      <c r="D53" s="197">
        <v>895.99990000000003</v>
      </c>
      <c r="E53" s="197"/>
      <c r="F53" s="197"/>
      <c r="G53" s="197">
        <v>50</v>
      </c>
      <c r="H53" s="197">
        <f t="shared" si="6"/>
        <v>129.01</v>
      </c>
      <c r="I53" s="197">
        <f t="shared" si="7"/>
        <v>103.99979999999999</v>
      </c>
      <c r="J53" s="197">
        <f t="shared" si="8"/>
        <v>233.00979999999998</v>
      </c>
      <c r="K53" s="197">
        <v>6558</v>
      </c>
      <c r="L53" s="197">
        <v>6751</v>
      </c>
      <c r="M53" s="197">
        <v>13309</v>
      </c>
      <c r="N53" s="197">
        <f t="shared" si="16"/>
        <v>1.9672156145166209</v>
      </c>
      <c r="O53" s="197">
        <f t="shared" si="9"/>
        <v>1.5405095541401272</v>
      </c>
      <c r="P53" s="197">
        <f t="shared" si="10"/>
        <v>1.750768652791344</v>
      </c>
      <c r="Q53" s="197">
        <f>H53+syoa_out!H53</f>
        <v>351.01030000000003</v>
      </c>
      <c r="R53" s="197">
        <f>I53+syoa_out!I53</f>
        <v>293.99990000000003</v>
      </c>
      <c r="S53" s="197">
        <f t="shared" si="11"/>
        <v>645.01020000000005</v>
      </c>
      <c r="T53" s="197">
        <f t="shared" si="12"/>
        <v>5.3523985971332726</v>
      </c>
      <c r="U53" s="197">
        <f t="shared" si="13"/>
        <v>4.3549089023848326</v>
      </c>
      <c r="V53" s="197">
        <f t="shared" si="14"/>
        <v>4.8464212187241724</v>
      </c>
      <c r="W53" s="197">
        <f t="shared" si="15"/>
        <v>0.99748969474843996</v>
      </c>
      <c r="X53" s="197"/>
      <c r="Y53" s="197"/>
    </row>
    <row r="54" spans="1:25" x14ac:dyDescent="0.35">
      <c r="A54" s="197" t="s">
        <v>72</v>
      </c>
      <c r="B54" s="197">
        <v>25</v>
      </c>
      <c r="C54" s="197" t="s">
        <v>73</v>
      </c>
      <c r="D54" s="197">
        <v>632.00019999999995</v>
      </c>
      <c r="E54" s="197"/>
      <c r="F54" s="197"/>
      <c r="G54" s="197">
        <v>51</v>
      </c>
      <c r="H54" s="197">
        <f t="shared" si="6"/>
        <v>163.9999</v>
      </c>
      <c r="I54" s="197">
        <f t="shared" si="7"/>
        <v>112.99979999999999</v>
      </c>
      <c r="J54" s="197">
        <f t="shared" si="8"/>
        <v>276.99969999999996</v>
      </c>
      <c r="K54" s="197">
        <v>6588</v>
      </c>
      <c r="L54" s="197">
        <v>6790</v>
      </c>
      <c r="M54" s="197">
        <v>13378</v>
      </c>
      <c r="N54" s="197">
        <f t="shared" si="16"/>
        <v>2.4893731026108075</v>
      </c>
      <c r="O54" s="197">
        <f t="shared" si="9"/>
        <v>1.6642091310751104</v>
      </c>
      <c r="P54" s="197">
        <f t="shared" si="10"/>
        <v>2.0705613694124678</v>
      </c>
      <c r="Q54" s="197">
        <f>H54+syoa_out!H54</f>
        <v>386.99959999999999</v>
      </c>
      <c r="R54" s="197">
        <f>I54+syoa_out!I54</f>
        <v>276.99959999999999</v>
      </c>
      <c r="S54" s="197">
        <f t="shared" si="11"/>
        <v>663.99919999999997</v>
      </c>
      <c r="T54" s="197">
        <f t="shared" si="12"/>
        <v>5.8743108682452947</v>
      </c>
      <c r="U54" s="197">
        <f t="shared" si="13"/>
        <v>4.079522827687776</v>
      </c>
      <c r="V54" s="197">
        <f t="shared" si="14"/>
        <v>4.9633667214830322</v>
      </c>
      <c r="W54" s="197">
        <f t="shared" si="15"/>
        <v>1.7947880405575187</v>
      </c>
      <c r="X54" s="197"/>
      <c r="Y54" s="197"/>
    </row>
    <row r="55" spans="1:25" x14ac:dyDescent="0.35">
      <c r="A55" s="197" t="s">
        <v>72</v>
      </c>
      <c r="B55" s="197">
        <v>26</v>
      </c>
      <c r="C55" s="197" t="s">
        <v>71</v>
      </c>
      <c r="D55" s="197">
        <v>770.99919999999997</v>
      </c>
      <c r="E55" s="197"/>
      <c r="F55" s="197"/>
      <c r="G55" s="197">
        <v>52</v>
      </c>
      <c r="H55" s="197">
        <f t="shared" si="6"/>
        <v>154.00020000000001</v>
      </c>
      <c r="I55" s="197">
        <f t="shared" si="7"/>
        <v>110.0003</v>
      </c>
      <c r="J55" s="197">
        <f t="shared" si="8"/>
        <v>264.00049999999999</v>
      </c>
      <c r="K55" s="197">
        <v>6346</v>
      </c>
      <c r="L55" s="197">
        <v>6731</v>
      </c>
      <c r="M55" s="197">
        <v>13077</v>
      </c>
      <c r="N55" s="197">
        <f t="shared" si="16"/>
        <v>2.4267286479672237</v>
      </c>
      <c r="O55" s="197">
        <f t="shared" si="9"/>
        <v>1.6342341405437528</v>
      </c>
      <c r="P55" s="197">
        <f t="shared" si="10"/>
        <v>2.0188154775560143</v>
      </c>
      <c r="Q55" s="197">
        <f>H55+syoa_out!H55</f>
        <v>357.00030000000004</v>
      </c>
      <c r="R55" s="197">
        <f>I55+syoa_out!I55</f>
        <v>254.00040000000001</v>
      </c>
      <c r="S55" s="197">
        <f t="shared" si="11"/>
        <v>611.00070000000005</v>
      </c>
      <c r="T55" s="197">
        <f t="shared" si="12"/>
        <v>5.6255956508036569</v>
      </c>
      <c r="U55" s="197">
        <f t="shared" si="13"/>
        <v>3.7735908483137721</v>
      </c>
      <c r="V55" s="197">
        <f t="shared" si="14"/>
        <v>4.6723308098187664</v>
      </c>
      <c r="W55" s="197">
        <f t="shared" si="15"/>
        <v>1.8520048024898847</v>
      </c>
      <c r="X55" s="197"/>
      <c r="Y55" s="197"/>
    </row>
    <row r="56" spans="1:25" x14ac:dyDescent="0.35">
      <c r="A56" s="197" t="s">
        <v>72</v>
      </c>
      <c r="B56" s="197">
        <v>26</v>
      </c>
      <c r="C56" s="197" t="s">
        <v>73</v>
      </c>
      <c r="D56" s="197">
        <v>641.99980000000005</v>
      </c>
      <c r="E56" s="197"/>
      <c r="F56" s="197"/>
      <c r="G56" s="197">
        <v>53</v>
      </c>
      <c r="H56" s="197">
        <f t="shared" si="6"/>
        <v>138</v>
      </c>
      <c r="I56" s="197">
        <f t="shared" si="7"/>
        <v>81.000100000000003</v>
      </c>
      <c r="J56" s="197">
        <f t="shared" si="8"/>
        <v>219.0001</v>
      </c>
      <c r="K56" s="197">
        <v>6280</v>
      </c>
      <c r="L56" s="197">
        <v>6664</v>
      </c>
      <c r="M56" s="197">
        <v>12944</v>
      </c>
      <c r="N56" s="197">
        <f t="shared" si="16"/>
        <v>2.1974522292993628</v>
      </c>
      <c r="O56" s="197">
        <f t="shared" si="9"/>
        <v>1.2154876950780313</v>
      </c>
      <c r="P56" s="197">
        <f t="shared" si="10"/>
        <v>1.6919043572311494</v>
      </c>
      <c r="Q56" s="197">
        <f>H56+syoa_out!H56</f>
        <v>332.00009999999997</v>
      </c>
      <c r="R56" s="197">
        <f>I56+syoa_out!I56</f>
        <v>234.99979999999999</v>
      </c>
      <c r="S56" s="197">
        <f t="shared" si="11"/>
        <v>566.99990000000003</v>
      </c>
      <c r="T56" s="197">
        <f t="shared" si="12"/>
        <v>5.2866257961783436</v>
      </c>
      <c r="U56" s="197">
        <f t="shared" si="13"/>
        <v>3.5264075630252099</v>
      </c>
      <c r="V56" s="197">
        <f t="shared" si="14"/>
        <v>4.3804071384425223</v>
      </c>
      <c r="W56" s="197">
        <f t="shared" si="15"/>
        <v>1.7602182331531337</v>
      </c>
      <c r="X56" s="197"/>
      <c r="Y56" s="197"/>
    </row>
    <row r="57" spans="1:25" x14ac:dyDescent="0.35">
      <c r="A57" s="197" t="s">
        <v>72</v>
      </c>
      <c r="B57" s="197">
        <v>27</v>
      </c>
      <c r="C57" s="197" t="s">
        <v>71</v>
      </c>
      <c r="D57" s="197">
        <v>657.99980000000005</v>
      </c>
      <c r="E57" s="197"/>
      <c r="F57" s="197"/>
      <c r="G57" s="197">
        <v>54</v>
      </c>
      <c r="H57" s="197">
        <f t="shared" si="6"/>
        <v>116.9997</v>
      </c>
      <c r="I57" s="197">
        <f t="shared" si="7"/>
        <v>74.999899999999997</v>
      </c>
      <c r="J57" s="197">
        <f t="shared" si="8"/>
        <v>191.99959999999999</v>
      </c>
      <c r="K57" s="197">
        <v>6244</v>
      </c>
      <c r="L57" s="197">
        <v>6600</v>
      </c>
      <c r="M57" s="197">
        <v>12844</v>
      </c>
      <c r="N57" s="197">
        <f t="shared" si="16"/>
        <v>1.8737940422805897</v>
      </c>
      <c r="O57" s="197">
        <f t="shared" si="9"/>
        <v>1.1363621212121211</v>
      </c>
      <c r="P57" s="197">
        <f t="shared" si="10"/>
        <v>1.4948582995951416</v>
      </c>
      <c r="Q57" s="197">
        <f>H57+syoa_out!H57</f>
        <v>315.99939999999998</v>
      </c>
      <c r="R57" s="197">
        <f>I57+syoa_out!I57</f>
        <v>269.00009999999997</v>
      </c>
      <c r="S57" s="197">
        <f t="shared" si="11"/>
        <v>584.9994999999999</v>
      </c>
      <c r="T57" s="197">
        <f t="shared" si="12"/>
        <v>5.0608488148622675</v>
      </c>
      <c r="U57" s="197">
        <f t="shared" si="13"/>
        <v>4.0757590909090906</v>
      </c>
      <c r="V57" s="197">
        <f t="shared" si="14"/>
        <v>4.5546519775770777</v>
      </c>
      <c r="W57" s="197">
        <f t="shared" si="15"/>
        <v>0.98508972395317684</v>
      </c>
      <c r="X57" s="197"/>
      <c r="Y57" s="197"/>
    </row>
    <row r="58" spans="1:25" x14ac:dyDescent="0.35">
      <c r="A58" s="197" t="s">
        <v>72</v>
      </c>
      <c r="B58" s="197">
        <v>27</v>
      </c>
      <c r="C58" s="197" t="s">
        <v>73</v>
      </c>
      <c r="D58" s="197">
        <v>596.99980000000005</v>
      </c>
      <c r="E58" s="197"/>
      <c r="F58" s="197"/>
      <c r="G58" s="197">
        <v>55</v>
      </c>
      <c r="H58" s="197">
        <f t="shared" si="6"/>
        <v>112</v>
      </c>
      <c r="I58" s="197">
        <f t="shared" si="7"/>
        <v>80.999799999999993</v>
      </c>
      <c r="J58" s="197">
        <f t="shared" si="8"/>
        <v>192.99979999999999</v>
      </c>
      <c r="K58" s="197">
        <v>6028</v>
      </c>
      <c r="L58" s="197">
        <v>6447</v>
      </c>
      <c r="M58" s="197">
        <v>12475</v>
      </c>
      <c r="N58" s="197">
        <f t="shared" si="16"/>
        <v>1.85799601857996</v>
      </c>
      <c r="O58" s="197">
        <f t="shared" si="9"/>
        <v>1.2563952225841475</v>
      </c>
      <c r="P58" s="197">
        <f t="shared" si="10"/>
        <v>1.5470925851703405</v>
      </c>
      <c r="Q58" s="197">
        <f>H58+syoa_out!H58</f>
        <v>288.99969999999996</v>
      </c>
      <c r="R58" s="197">
        <f>I58+syoa_out!I58</f>
        <v>260.99990000000003</v>
      </c>
      <c r="S58" s="197">
        <f t="shared" si="11"/>
        <v>549.99959999999999</v>
      </c>
      <c r="T58" s="197">
        <f t="shared" si="12"/>
        <v>4.7942883211678824</v>
      </c>
      <c r="U58" s="197">
        <f t="shared" si="13"/>
        <v>4.0483930510314883</v>
      </c>
      <c r="V58" s="197">
        <f t="shared" si="14"/>
        <v>4.4088144288577151</v>
      </c>
      <c r="W58" s="197">
        <f t="shared" si="15"/>
        <v>0.74589527013639412</v>
      </c>
      <c r="X58" s="197"/>
      <c r="Y58" s="197"/>
    </row>
    <row r="59" spans="1:25" x14ac:dyDescent="0.35">
      <c r="A59" s="197" t="s">
        <v>72</v>
      </c>
      <c r="B59" s="197">
        <v>28</v>
      </c>
      <c r="C59" s="197" t="s">
        <v>71</v>
      </c>
      <c r="D59" s="197">
        <v>663.00070000000005</v>
      </c>
      <c r="E59" s="197"/>
      <c r="F59" s="197"/>
      <c r="G59" s="197">
        <v>56</v>
      </c>
      <c r="H59" s="197">
        <f t="shared" si="6"/>
        <v>114.9999</v>
      </c>
      <c r="I59" s="197">
        <f t="shared" si="7"/>
        <v>78</v>
      </c>
      <c r="J59" s="197">
        <f t="shared" si="8"/>
        <v>192.9999</v>
      </c>
      <c r="K59" s="197">
        <v>6265</v>
      </c>
      <c r="L59" s="197">
        <v>6243</v>
      </c>
      <c r="M59" s="197">
        <v>12508</v>
      </c>
      <c r="N59" s="197">
        <f t="shared" si="16"/>
        <v>1.8355929768555466</v>
      </c>
      <c r="O59" s="197">
        <f t="shared" si="9"/>
        <v>1.2493993272465163</v>
      </c>
      <c r="P59" s="197">
        <f t="shared" si="10"/>
        <v>1.543011672529581</v>
      </c>
      <c r="Q59" s="197">
        <f>H59+syoa_out!H59</f>
        <v>299.99950000000001</v>
      </c>
      <c r="R59" s="197">
        <f>I59+syoa_out!I59</f>
        <v>217</v>
      </c>
      <c r="S59" s="197">
        <f t="shared" si="11"/>
        <v>516.99950000000001</v>
      </c>
      <c r="T59" s="197">
        <f t="shared" si="12"/>
        <v>4.7884996009577021</v>
      </c>
      <c r="U59" s="197">
        <f t="shared" si="13"/>
        <v>3.4758930001601795</v>
      </c>
      <c r="V59" s="197">
        <f t="shared" si="14"/>
        <v>4.1333506555804282</v>
      </c>
      <c r="W59" s="197">
        <f t="shared" si="15"/>
        <v>1.3126066007975226</v>
      </c>
      <c r="X59" s="197"/>
      <c r="Y59" s="197"/>
    </row>
    <row r="60" spans="1:25" x14ac:dyDescent="0.35">
      <c r="A60" s="197" t="s">
        <v>72</v>
      </c>
      <c r="B60" s="197">
        <v>28</v>
      </c>
      <c r="C60" s="197" t="s">
        <v>73</v>
      </c>
      <c r="D60" s="197">
        <v>511.00040000000001</v>
      </c>
      <c r="E60" s="197"/>
      <c r="F60" s="197"/>
      <c r="G60" s="197">
        <v>57</v>
      </c>
      <c r="H60" s="197">
        <f t="shared" si="6"/>
        <v>92.999700000000004</v>
      </c>
      <c r="I60" s="197">
        <f t="shared" si="7"/>
        <v>76.000299999999996</v>
      </c>
      <c r="J60" s="197">
        <f t="shared" si="8"/>
        <v>169</v>
      </c>
      <c r="K60" s="197">
        <v>6003</v>
      </c>
      <c r="L60" s="197">
        <v>6271</v>
      </c>
      <c r="M60" s="197">
        <v>12274</v>
      </c>
      <c r="N60" s="197">
        <f t="shared" si="16"/>
        <v>1.5492203898050976</v>
      </c>
      <c r="O60" s="197">
        <f t="shared" si="9"/>
        <v>1.2119327061074789</v>
      </c>
      <c r="P60" s="197">
        <f t="shared" si="10"/>
        <v>1.3768942480039106</v>
      </c>
      <c r="Q60" s="197">
        <f>H60+syoa_out!H60</f>
        <v>263.99920000000003</v>
      </c>
      <c r="R60" s="197">
        <f>I60+syoa_out!I60</f>
        <v>221.00029999999998</v>
      </c>
      <c r="S60" s="197">
        <f t="shared" si="11"/>
        <v>484.99950000000001</v>
      </c>
      <c r="T60" s="197">
        <f t="shared" si="12"/>
        <v>4.3977877727802772</v>
      </c>
      <c r="U60" s="197">
        <f t="shared" si="13"/>
        <v>3.5241636102694942</v>
      </c>
      <c r="V60" s="197">
        <f t="shared" si="14"/>
        <v>3.9514379990223238</v>
      </c>
      <c r="W60" s="197">
        <f t="shared" si="15"/>
        <v>0.87362416251078301</v>
      </c>
      <c r="X60" s="197"/>
      <c r="Y60" s="197"/>
    </row>
    <row r="61" spans="1:25" x14ac:dyDescent="0.35">
      <c r="A61" s="197" t="s">
        <v>72</v>
      </c>
      <c r="B61" s="197">
        <v>29</v>
      </c>
      <c r="C61" s="197" t="s">
        <v>71</v>
      </c>
      <c r="D61" s="197">
        <v>520.00009999999997</v>
      </c>
      <c r="E61" s="197"/>
      <c r="F61" s="197"/>
      <c r="G61" s="197">
        <v>58</v>
      </c>
      <c r="H61" s="197">
        <f t="shared" si="6"/>
        <v>69.000200000000007</v>
      </c>
      <c r="I61" s="197">
        <f t="shared" si="7"/>
        <v>57</v>
      </c>
      <c r="J61" s="197">
        <f t="shared" si="8"/>
        <v>126.00020000000001</v>
      </c>
      <c r="K61" s="197">
        <v>5440</v>
      </c>
      <c r="L61" s="197">
        <v>5841</v>
      </c>
      <c r="M61" s="197">
        <v>11281</v>
      </c>
      <c r="N61" s="197">
        <f t="shared" si="16"/>
        <v>1.2683860294117648</v>
      </c>
      <c r="O61" s="197">
        <f t="shared" si="9"/>
        <v>0.97586029789419626</v>
      </c>
      <c r="P61" s="197">
        <f t="shared" si="10"/>
        <v>1.1169240315574862</v>
      </c>
      <c r="Q61" s="197">
        <f>H61+syoa_out!H61</f>
        <v>247.00030000000001</v>
      </c>
      <c r="R61" s="197">
        <f>I61+syoa_out!I61</f>
        <v>212</v>
      </c>
      <c r="S61" s="197">
        <f t="shared" si="11"/>
        <v>459.00030000000004</v>
      </c>
      <c r="T61" s="197">
        <f t="shared" si="12"/>
        <v>4.5404466911764709</v>
      </c>
      <c r="U61" s="197">
        <f t="shared" si="13"/>
        <v>3.6295154939222738</v>
      </c>
      <c r="V61" s="197">
        <f t="shared" si="14"/>
        <v>4.0687908873326837</v>
      </c>
      <c r="W61" s="197">
        <f t="shared" si="15"/>
        <v>0.91093119725419713</v>
      </c>
      <c r="X61" s="197"/>
      <c r="Y61" s="197"/>
    </row>
    <row r="62" spans="1:25" x14ac:dyDescent="0.35">
      <c r="A62" s="197" t="s">
        <v>72</v>
      </c>
      <c r="B62" s="197">
        <v>29</v>
      </c>
      <c r="C62" s="197" t="s">
        <v>73</v>
      </c>
      <c r="D62" s="197">
        <v>488.99950000000001</v>
      </c>
      <c r="E62" s="197"/>
      <c r="F62" s="197"/>
      <c r="G62" s="197">
        <v>59</v>
      </c>
      <c r="H62" s="197">
        <f t="shared" si="6"/>
        <v>81</v>
      </c>
      <c r="I62" s="197">
        <f t="shared" si="7"/>
        <v>59.000100000000003</v>
      </c>
      <c r="J62" s="197">
        <f t="shared" si="8"/>
        <v>140.0001</v>
      </c>
      <c r="K62" s="197">
        <v>5271</v>
      </c>
      <c r="L62" s="197">
        <v>5597</v>
      </c>
      <c r="M62" s="197">
        <v>10868</v>
      </c>
      <c r="N62" s="197">
        <f t="shared" si="16"/>
        <v>1.5367103016505406</v>
      </c>
      <c r="O62" s="197">
        <f t="shared" si="9"/>
        <v>1.0541379310344827</v>
      </c>
      <c r="P62" s="197">
        <f t="shared" si="10"/>
        <v>1.2881864188443135</v>
      </c>
      <c r="Q62" s="197">
        <f>H62+syoa_out!H62</f>
        <v>235.00020000000001</v>
      </c>
      <c r="R62" s="197">
        <f>I62+syoa_out!I62</f>
        <v>186.0001</v>
      </c>
      <c r="S62" s="197">
        <f t="shared" si="11"/>
        <v>421.00030000000004</v>
      </c>
      <c r="T62" s="197">
        <f t="shared" si="12"/>
        <v>4.4583608423449066</v>
      </c>
      <c r="U62" s="197">
        <f t="shared" si="13"/>
        <v>3.3232106485617292</v>
      </c>
      <c r="V62" s="197">
        <f t="shared" si="14"/>
        <v>3.8737605815237401</v>
      </c>
      <c r="W62" s="197">
        <f t="shared" si="15"/>
        <v>1.1351501937831774</v>
      </c>
      <c r="X62" s="197"/>
      <c r="Y62" s="197"/>
    </row>
    <row r="63" spans="1:25" x14ac:dyDescent="0.35">
      <c r="A63" s="197" t="s">
        <v>72</v>
      </c>
      <c r="B63" s="197">
        <v>30</v>
      </c>
      <c r="C63" s="197" t="s">
        <v>71</v>
      </c>
      <c r="D63" s="197">
        <v>540.00009999999997</v>
      </c>
      <c r="E63" s="197"/>
      <c r="F63" s="197"/>
      <c r="G63" s="197">
        <v>60</v>
      </c>
      <c r="H63" s="197">
        <f t="shared" si="6"/>
        <v>72.999700000000004</v>
      </c>
      <c r="I63" s="197">
        <f t="shared" si="7"/>
        <v>44.000100000000003</v>
      </c>
      <c r="J63" s="197">
        <f t="shared" si="8"/>
        <v>116.99980000000001</v>
      </c>
      <c r="K63" s="197">
        <v>4991</v>
      </c>
      <c r="L63" s="197">
        <v>5444</v>
      </c>
      <c r="M63" s="197">
        <v>10435</v>
      </c>
      <c r="N63" s="197">
        <f t="shared" si="16"/>
        <v>1.4626267281105991</v>
      </c>
      <c r="O63" s="197">
        <f t="shared" si="9"/>
        <v>0.80823108008817057</v>
      </c>
      <c r="P63" s="197">
        <f t="shared" si="10"/>
        <v>1.1212247244849065</v>
      </c>
      <c r="Q63" s="197">
        <f>H63+syoa_out!H63</f>
        <v>199.99950000000001</v>
      </c>
      <c r="R63" s="197">
        <f>I63+syoa_out!I63</f>
        <v>179</v>
      </c>
      <c r="S63" s="197">
        <f t="shared" si="11"/>
        <v>378.99950000000001</v>
      </c>
      <c r="T63" s="197">
        <f t="shared" si="12"/>
        <v>4.0072029653376076</v>
      </c>
      <c r="U63" s="197">
        <f t="shared" si="13"/>
        <v>3.2880235121234382</v>
      </c>
      <c r="V63" s="197">
        <f t="shared" si="14"/>
        <v>3.6320028749401052</v>
      </c>
      <c r="W63" s="197">
        <f t="shared" si="15"/>
        <v>0.71917945321416932</v>
      </c>
      <c r="X63" s="197"/>
      <c r="Y63" s="197"/>
    </row>
    <row r="64" spans="1:25" x14ac:dyDescent="0.35">
      <c r="A64" s="197" t="s">
        <v>72</v>
      </c>
      <c r="B64" s="197">
        <v>30</v>
      </c>
      <c r="C64" s="197" t="s">
        <v>73</v>
      </c>
      <c r="D64" s="197">
        <v>470.99970000000002</v>
      </c>
      <c r="E64" s="197"/>
      <c r="F64" s="197"/>
      <c r="G64" s="197">
        <v>61</v>
      </c>
      <c r="H64" s="197">
        <f t="shared" si="6"/>
        <v>82.999899999999997</v>
      </c>
      <c r="I64" s="197">
        <f t="shared" si="7"/>
        <v>54.999899999999997</v>
      </c>
      <c r="J64" s="197">
        <f t="shared" si="8"/>
        <v>137.99979999999999</v>
      </c>
      <c r="K64" s="197">
        <v>5081</v>
      </c>
      <c r="L64" s="197">
        <v>5104</v>
      </c>
      <c r="M64" s="197">
        <v>10185</v>
      </c>
      <c r="N64" s="197">
        <f t="shared" si="16"/>
        <v>1.6335347372564455</v>
      </c>
      <c r="O64" s="197">
        <f t="shared" si="9"/>
        <v>1.0775842476489028</v>
      </c>
      <c r="P64" s="197">
        <f t="shared" si="10"/>
        <v>1.35493176239568</v>
      </c>
      <c r="Q64" s="197">
        <f>H64+syoa_out!H64</f>
        <v>190.9999</v>
      </c>
      <c r="R64" s="197">
        <f>I64+syoa_out!I64</f>
        <v>180.99969999999999</v>
      </c>
      <c r="S64" s="197">
        <f t="shared" si="11"/>
        <v>371.99959999999999</v>
      </c>
      <c r="T64" s="197">
        <f t="shared" si="12"/>
        <v>3.7591005707537888</v>
      </c>
      <c r="U64" s="197">
        <f t="shared" si="13"/>
        <v>3.5462323667711599</v>
      </c>
      <c r="V64" s="197">
        <f t="shared" si="14"/>
        <v>3.6524261168384879</v>
      </c>
      <c r="W64" s="197">
        <f t="shared" si="15"/>
        <v>0.21286820398262885</v>
      </c>
      <c r="X64" s="197"/>
      <c r="Y64" s="197"/>
    </row>
    <row r="65" spans="1:25" x14ac:dyDescent="0.35">
      <c r="A65" s="197" t="s">
        <v>72</v>
      </c>
      <c r="B65" s="197">
        <v>31</v>
      </c>
      <c r="C65" s="197" t="s">
        <v>71</v>
      </c>
      <c r="D65" s="197">
        <v>498.99979999999999</v>
      </c>
      <c r="E65" s="197"/>
      <c r="F65" s="197"/>
      <c r="G65" s="197">
        <v>62</v>
      </c>
      <c r="H65" s="197">
        <f t="shared" si="6"/>
        <v>56.999699999999997</v>
      </c>
      <c r="I65" s="197">
        <f t="shared" si="7"/>
        <v>27.0002</v>
      </c>
      <c r="J65" s="197">
        <f t="shared" si="8"/>
        <v>83.999899999999997</v>
      </c>
      <c r="K65" s="197">
        <v>4702</v>
      </c>
      <c r="L65" s="197">
        <v>5036</v>
      </c>
      <c r="M65" s="197">
        <v>9738</v>
      </c>
      <c r="N65" s="197">
        <f t="shared" si="16"/>
        <v>1.2122437260740111</v>
      </c>
      <c r="O65" s="197">
        <f t="shared" si="9"/>
        <v>0.53614376489277205</v>
      </c>
      <c r="P65" s="197">
        <f t="shared" si="10"/>
        <v>0.86259909632368048</v>
      </c>
      <c r="Q65" s="197">
        <f>H65+syoa_out!H65</f>
        <v>180.99940000000001</v>
      </c>
      <c r="R65" s="197">
        <f>I65+syoa_out!I65</f>
        <v>125.00049999999999</v>
      </c>
      <c r="S65" s="197">
        <f t="shared" si="11"/>
        <v>305.99990000000003</v>
      </c>
      <c r="T65" s="197">
        <f t="shared" si="12"/>
        <v>3.849413015737984</v>
      </c>
      <c r="U65" s="197">
        <f t="shared" si="13"/>
        <v>2.4821386020651306</v>
      </c>
      <c r="V65" s="197">
        <f t="shared" si="14"/>
        <v>3.1423279934278092</v>
      </c>
      <c r="W65" s="197">
        <f t="shared" si="15"/>
        <v>1.3672744136728534</v>
      </c>
      <c r="X65" s="197"/>
      <c r="Y65" s="197"/>
    </row>
    <row r="66" spans="1:25" x14ac:dyDescent="0.35">
      <c r="A66" s="197" t="s">
        <v>72</v>
      </c>
      <c r="B66" s="197">
        <v>31</v>
      </c>
      <c r="C66" s="197" t="s">
        <v>73</v>
      </c>
      <c r="D66" s="197">
        <v>464.00020000000001</v>
      </c>
      <c r="E66" s="197"/>
      <c r="F66" s="197"/>
      <c r="G66" s="197">
        <v>63</v>
      </c>
      <c r="H66" s="197">
        <f t="shared" si="6"/>
        <v>46.0002</v>
      </c>
      <c r="I66" s="197">
        <f t="shared" si="7"/>
        <v>38.999899999999997</v>
      </c>
      <c r="J66" s="197">
        <f t="shared" si="8"/>
        <v>85.000100000000003</v>
      </c>
      <c r="K66" s="197">
        <v>4514</v>
      </c>
      <c r="L66" s="197">
        <v>4599</v>
      </c>
      <c r="M66" s="197">
        <v>9113</v>
      </c>
      <c r="N66" s="197">
        <f t="shared" si="16"/>
        <v>1.0190562693841383</v>
      </c>
      <c r="O66" s="197">
        <f t="shared" si="9"/>
        <v>0.84800826266579687</v>
      </c>
      <c r="P66" s="197">
        <f t="shared" si="10"/>
        <v>0.932734555031274</v>
      </c>
      <c r="Q66" s="197">
        <f>H66+syoa_out!H66</f>
        <v>173.00049999999999</v>
      </c>
      <c r="R66" s="197">
        <f>I66+syoa_out!I66</f>
        <v>135.0001</v>
      </c>
      <c r="S66" s="197">
        <f t="shared" si="11"/>
        <v>308.00059999999996</v>
      </c>
      <c r="T66" s="197">
        <f t="shared" si="12"/>
        <v>3.8325321222862203</v>
      </c>
      <c r="U66" s="197">
        <f t="shared" si="13"/>
        <v>2.9354229180256581</v>
      </c>
      <c r="V66" s="197">
        <f t="shared" si="14"/>
        <v>3.3797937013058261</v>
      </c>
      <c r="W66" s="197">
        <f t="shared" si="15"/>
        <v>0.89710920426056218</v>
      </c>
      <c r="X66" s="197"/>
      <c r="Y66" s="197"/>
    </row>
    <row r="67" spans="1:25" x14ac:dyDescent="0.35">
      <c r="A67" s="197" t="s">
        <v>72</v>
      </c>
      <c r="B67" s="197">
        <v>32</v>
      </c>
      <c r="C67" s="197" t="s">
        <v>71</v>
      </c>
      <c r="D67" s="197">
        <v>483.99990000000003</v>
      </c>
      <c r="E67" s="197"/>
      <c r="F67" s="197"/>
      <c r="G67" s="197">
        <v>64</v>
      </c>
      <c r="H67" s="197">
        <f t="shared" si="6"/>
        <v>37</v>
      </c>
      <c r="I67" s="197">
        <f t="shared" si="7"/>
        <v>34</v>
      </c>
      <c r="J67" s="197">
        <f t="shared" si="8"/>
        <v>71</v>
      </c>
      <c r="K67" s="197">
        <v>4504</v>
      </c>
      <c r="L67" s="197">
        <v>4492</v>
      </c>
      <c r="M67" s="197">
        <v>8996</v>
      </c>
      <c r="N67" s="197">
        <f t="shared" si="16"/>
        <v>0.82149200710479575</v>
      </c>
      <c r="O67" s="197">
        <f t="shared" si="9"/>
        <v>0.75690115761353516</v>
      </c>
      <c r="P67" s="197">
        <f t="shared" si="10"/>
        <v>0.789239662072032</v>
      </c>
      <c r="Q67" s="197">
        <f>H67+syoa_out!H67</f>
        <v>131</v>
      </c>
      <c r="R67" s="197">
        <f>I67+syoa_out!I67</f>
        <v>126.0001</v>
      </c>
      <c r="S67" s="197">
        <f t="shared" si="11"/>
        <v>257.00009999999997</v>
      </c>
      <c r="T67" s="197">
        <f t="shared" si="12"/>
        <v>2.9085257548845473</v>
      </c>
      <c r="U67" s="197">
        <f t="shared" si="13"/>
        <v>2.8049888691006233</v>
      </c>
      <c r="V67" s="197">
        <f t="shared" si="14"/>
        <v>2.8568263672743437</v>
      </c>
      <c r="W67" s="197">
        <f t="shared" si="15"/>
        <v>0.10353688578392406</v>
      </c>
      <c r="X67" s="197"/>
      <c r="Y67" s="197"/>
    </row>
    <row r="68" spans="1:25" x14ac:dyDescent="0.35">
      <c r="A68" s="197" t="s">
        <v>72</v>
      </c>
      <c r="B68" s="197">
        <v>32</v>
      </c>
      <c r="C68" s="197" t="s">
        <v>73</v>
      </c>
      <c r="D68" s="197">
        <v>473.99990000000003</v>
      </c>
      <c r="E68" s="197"/>
      <c r="F68" s="197"/>
      <c r="G68" s="197">
        <v>65</v>
      </c>
      <c r="H68" s="197">
        <f t="shared" ref="H68:H92" si="17">SUMIFS($D$3:$D$201,$B$3:$B$201,G68,$C$3:$C$201,$H$2)</f>
        <v>61.999899999999997</v>
      </c>
      <c r="I68" s="197">
        <f t="shared" ref="I68:I92" si="18">SUMIFS($D$3:$D$201,$B$3:$B$201,G68,$C$3:$C$201,$I$2)</f>
        <v>32.0002</v>
      </c>
      <c r="J68" s="197">
        <f t="shared" ref="J68:J93" si="19">H68+I68</f>
        <v>94.000100000000003</v>
      </c>
      <c r="K68" s="197">
        <v>4436</v>
      </c>
      <c r="L68" s="197">
        <v>4444</v>
      </c>
      <c r="M68" s="197">
        <v>8880</v>
      </c>
      <c r="N68" s="197">
        <f t="shared" ref="N68:N92" si="20">H68/K68*100</f>
        <v>1.3976532912533814</v>
      </c>
      <c r="O68" s="197">
        <f t="shared" ref="O68:O92" si="21">I68/L68*100</f>
        <v>0.72007650765076503</v>
      </c>
      <c r="P68" s="197">
        <f t="shared" ref="P68:P92" si="22">J68/M68*100</f>
        <v>1.0585596846846848</v>
      </c>
      <c r="Q68" s="197">
        <f>H68+syoa_out!H68</f>
        <v>174.9999</v>
      </c>
      <c r="R68" s="197">
        <f>I68+syoa_out!I68</f>
        <v>115.00040000000001</v>
      </c>
      <c r="S68" s="197">
        <f t="shared" ref="S68:S93" si="23">Q68+R68</f>
        <v>290.00030000000004</v>
      </c>
      <c r="T68" s="197">
        <f t="shared" ref="T68:T93" si="24">Q68/K68*100</f>
        <v>3.944993237150586</v>
      </c>
      <c r="U68" s="197">
        <f t="shared" ref="U68:U93" si="25">R68/L68*100</f>
        <v>2.5877677767776781</v>
      </c>
      <c r="V68" s="197">
        <f t="shared" ref="V68:V93" si="26">S68/M68*100</f>
        <v>3.2657691441441448</v>
      </c>
      <c r="W68" s="197">
        <f t="shared" ref="W68:W94" si="27">T68-U68</f>
        <v>1.3572254603729079</v>
      </c>
      <c r="X68" s="197"/>
      <c r="Y68" s="197"/>
    </row>
    <row r="69" spans="1:25" x14ac:dyDescent="0.35">
      <c r="A69" s="197" t="s">
        <v>72</v>
      </c>
      <c r="B69" s="197">
        <v>33</v>
      </c>
      <c r="C69" s="197" t="s">
        <v>71</v>
      </c>
      <c r="D69" s="197">
        <v>436.99959999999999</v>
      </c>
      <c r="E69" s="197"/>
      <c r="F69" s="197"/>
      <c r="G69" s="197">
        <v>66</v>
      </c>
      <c r="H69" s="197">
        <f t="shared" si="17"/>
        <v>49.000300000000003</v>
      </c>
      <c r="I69" s="197">
        <f t="shared" si="18"/>
        <v>23.0001</v>
      </c>
      <c r="J69" s="197">
        <f t="shared" si="19"/>
        <v>72.000399999999999</v>
      </c>
      <c r="K69" s="197">
        <v>4339</v>
      </c>
      <c r="L69" s="197">
        <v>4381</v>
      </c>
      <c r="M69" s="197">
        <v>8720</v>
      </c>
      <c r="N69" s="197">
        <f t="shared" si="20"/>
        <v>1.1292993777368059</v>
      </c>
      <c r="O69" s="197">
        <f t="shared" si="21"/>
        <v>0.52499657612417261</v>
      </c>
      <c r="P69" s="197">
        <f t="shared" si="22"/>
        <v>0.82569266055045865</v>
      </c>
      <c r="Q69" s="197">
        <f>H69+syoa_out!H69</f>
        <v>157.00020000000001</v>
      </c>
      <c r="R69" s="197">
        <f>I69+syoa_out!I69</f>
        <v>116.0001</v>
      </c>
      <c r="S69" s="197">
        <f t="shared" si="23"/>
        <v>273.00030000000004</v>
      </c>
      <c r="T69" s="197">
        <f t="shared" si="24"/>
        <v>3.6183498501958975</v>
      </c>
      <c r="U69" s="197">
        <f t="shared" si="25"/>
        <v>2.6477995891349009</v>
      </c>
      <c r="V69" s="197">
        <f t="shared" si="26"/>
        <v>3.1307373853211016</v>
      </c>
      <c r="W69" s="197">
        <f t="shared" si="27"/>
        <v>0.97055026106099662</v>
      </c>
      <c r="X69" s="197"/>
      <c r="Y69" s="197"/>
    </row>
    <row r="70" spans="1:25" x14ac:dyDescent="0.35">
      <c r="A70" s="197" t="s">
        <v>72</v>
      </c>
      <c r="B70" s="197">
        <v>33</v>
      </c>
      <c r="C70" s="197" t="s">
        <v>73</v>
      </c>
      <c r="D70" s="197">
        <v>431.00009999999997</v>
      </c>
      <c r="E70" s="197"/>
      <c r="F70" s="197"/>
      <c r="G70" s="197">
        <v>67</v>
      </c>
      <c r="H70" s="197">
        <f t="shared" si="17"/>
        <v>34.000100000000003</v>
      </c>
      <c r="I70" s="197">
        <f t="shared" si="18"/>
        <v>30.005700000000001</v>
      </c>
      <c r="J70" s="197">
        <f t="shared" si="19"/>
        <v>64.005800000000008</v>
      </c>
      <c r="K70" s="197">
        <v>4123</v>
      </c>
      <c r="L70" s="197">
        <v>4167</v>
      </c>
      <c r="M70" s="197">
        <v>8290</v>
      </c>
      <c r="N70" s="197">
        <f t="shared" si="20"/>
        <v>0.82464467620664583</v>
      </c>
      <c r="O70" s="197">
        <f t="shared" si="21"/>
        <v>0.7200791936645069</v>
      </c>
      <c r="P70" s="197">
        <f t="shared" si="22"/>
        <v>0.77208443908323288</v>
      </c>
      <c r="Q70" s="197">
        <f>H70+syoa_out!H70</f>
        <v>119.00030000000001</v>
      </c>
      <c r="R70" s="197">
        <f>I70+syoa_out!I70</f>
        <v>96.005499999999998</v>
      </c>
      <c r="S70" s="197">
        <f t="shared" si="23"/>
        <v>215.00580000000002</v>
      </c>
      <c r="T70" s="197">
        <f t="shared" si="24"/>
        <v>2.8862551540140675</v>
      </c>
      <c r="U70" s="197">
        <f t="shared" si="25"/>
        <v>2.3039476841852649</v>
      </c>
      <c r="V70" s="197">
        <f t="shared" si="26"/>
        <v>2.5935560916767195</v>
      </c>
      <c r="W70" s="197">
        <f t="shared" si="27"/>
        <v>0.58230746982880266</v>
      </c>
      <c r="X70" s="197"/>
      <c r="Y70" s="197"/>
    </row>
    <row r="71" spans="1:25" x14ac:dyDescent="0.35">
      <c r="A71" s="197" t="s">
        <v>72</v>
      </c>
      <c r="B71" s="197">
        <v>34</v>
      </c>
      <c r="C71" s="197" t="s">
        <v>71</v>
      </c>
      <c r="D71" s="197">
        <v>361.00060000000002</v>
      </c>
      <c r="E71" s="197"/>
      <c r="F71" s="197"/>
      <c r="G71" s="197">
        <v>68</v>
      </c>
      <c r="H71" s="197">
        <f t="shared" si="17"/>
        <v>27.9999</v>
      </c>
      <c r="I71" s="197">
        <f t="shared" si="18"/>
        <v>17</v>
      </c>
      <c r="J71" s="197">
        <f t="shared" si="19"/>
        <v>44.999899999999997</v>
      </c>
      <c r="K71" s="197">
        <v>3748</v>
      </c>
      <c r="L71" s="197">
        <v>3979</v>
      </c>
      <c r="M71" s="197">
        <v>7727</v>
      </c>
      <c r="N71" s="197">
        <f t="shared" si="20"/>
        <v>0.74706243329775879</v>
      </c>
      <c r="O71" s="197">
        <f t="shared" si="21"/>
        <v>0.42724302588590096</v>
      </c>
      <c r="P71" s="197">
        <f t="shared" si="22"/>
        <v>0.58237220137181311</v>
      </c>
      <c r="Q71" s="197">
        <f>H71+syoa_out!H71</f>
        <v>100.9999</v>
      </c>
      <c r="R71" s="197">
        <f>I71+syoa_out!I71</f>
        <v>80.999899999999997</v>
      </c>
      <c r="S71" s="197">
        <f t="shared" si="23"/>
        <v>181.99979999999999</v>
      </c>
      <c r="T71" s="197">
        <f t="shared" si="24"/>
        <v>2.6947678762006402</v>
      </c>
      <c r="U71" s="197">
        <f t="shared" si="25"/>
        <v>2.0356848454385523</v>
      </c>
      <c r="V71" s="197">
        <f t="shared" si="26"/>
        <v>2.3553746602821275</v>
      </c>
      <c r="W71" s="197">
        <f t="shared" si="27"/>
        <v>0.65908303076208785</v>
      </c>
      <c r="X71" s="197"/>
      <c r="Y71" s="197"/>
    </row>
    <row r="72" spans="1:25" x14ac:dyDescent="0.35">
      <c r="A72" s="197" t="s">
        <v>72</v>
      </c>
      <c r="B72" s="197">
        <v>34</v>
      </c>
      <c r="C72" s="197" t="s">
        <v>73</v>
      </c>
      <c r="D72" s="197">
        <v>358.00069999999999</v>
      </c>
      <c r="E72" s="197"/>
      <c r="F72" s="197"/>
      <c r="G72" s="197">
        <v>69</v>
      </c>
      <c r="H72" s="197">
        <f t="shared" si="17"/>
        <v>26.0001</v>
      </c>
      <c r="I72" s="197">
        <f t="shared" si="18"/>
        <v>27.0002</v>
      </c>
      <c r="J72" s="197">
        <f t="shared" si="19"/>
        <v>53.000299999999996</v>
      </c>
      <c r="K72" s="197">
        <v>3736</v>
      </c>
      <c r="L72" s="197">
        <v>4154</v>
      </c>
      <c r="M72" s="197">
        <v>7890</v>
      </c>
      <c r="N72" s="197">
        <f t="shared" si="20"/>
        <v>0.69593415417558879</v>
      </c>
      <c r="O72" s="197">
        <f t="shared" si="21"/>
        <v>0.64998074145402018</v>
      </c>
      <c r="P72" s="197">
        <f t="shared" si="22"/>
        <v>0.67174017743979719</v>
      </c>
      <c r="Q72" s="197">
        <f>H72+syoa_out!H72</f>
        <v>94.000100000000003</v>
      </c>
      <c r="R72" s="197">
        <f>I72+syoa_out!I72</f>
        <v>76</v>
      </c>
      <c r="S72" s="197">
        <f t="shared" si="23"/>
        <v>170.0001</v>
      </c>
      <c r="T72" s="197">
        <f t="shared" si="24"/>
        <v>2.5160626338329766</v>
      </c>
      <c r="U72" s="197">
        <f t="shared" si="25"/>
        <v>1.82956186807896</v>
      </c>
      <c r="V72" s="197">
        <f t="shared" si="26"/>
        <v>2.1546273764258559</v>
      </c>
      <c r="W72" s="197">
        <f t="shared" si="27"/>
        <v>0.68650076575401653</v>
      </c>
      <c r="X72" s="197"/>
      <c r="Y72" s="197"/>
    </row>
    <row r="73" spans="1:25" x14ac:dyDescent="0.35">
      <c r="A73" s="197" t="s">
        <v>72</v>
      </c>
      <c r="B73" s="197">
        <v>35</v>
      </c>
      <c r="C73" s="197" t="s">
        <v>71</v>
      </c>
      <c r="D73" s="197">
        <v>295.99979999999999</v>
      </c>
      <c r="E73" s="197"/>
      <c r="F73" s="197"/>
      <c r="G73" s="197">
        <v>70</v>
      </c>
      <c r="H73" s="197">
        <f t="shared" si="17"/>
        <v>28.0002</v>
      </c>
      <c r="I73" s="197">
        <f t="shared" si="18"/>
        <v>34.999899999999997</v>
      </c>
      <c r="J73" s="197">
        <f t="shared" si="19"/>
        <v>63.000099999999996</v>
      </c>
      <c r="K73" s="197">
        <v>3547</v>
      </c>
      <c r="L73" s="197">
        <v>3980</v>
      </c>
      <c r="M73" s="197">
        <v>7527</v>
      </c>
      <c r="N73" s="197">
        <f t="shared" si="20"/>
        <v>0.7894051310967013</v>
      </c>
      <c r="O73" s="197">
        <f t="shared" si="21"/>
        <v>0.8793944723618089</v>
      </c>
      <c r="P73" s="197">
        <f t="shared" si="22"/>
        <v>0.83698817590009289</v>
      </c>
      <c r="Q73" s="197">
        <f>H73+syoa_out!H73</f>
        <v>87.00030000000001</v>
      </c>
      <c r="R73" s="197">
        <f>I73+syoa_out!I73</f>
        <v>85.999599999999987</v>
      </c>
      <c r="S73" s="197">
        <f t="shared" si="23"/>
        <v>172.9999</v>
      </c>
      <c r="T73" s="197">
        <f t="shared" si="24"/>
        <v>2.4527854524950663</v>
      </c>
      <c r="U73" s="197">
        <f t="shared" si="25"/>
        <v>2.1607939698492458</v>
      </c>
      <c r="V73" s="197">
        <f t="shared" si="26"/>
        <v>2.2983911252823166</v>
      </c>
      <c r="W73" s="197">
        <f t="shared" si="27"/>
        <v>0.29199148264582053</v>
      </c>
      <c r="X73" s="197"/>
      <c r="Y73" s="197"/>
    </row>
    <row r="74" spans="1:25" x14ac:dyDescent="0.35">
      <c r="A74" s="197" t="s">
        <v>72</v>
      </c>
      <c r="B74" s="197">
        <v>35</v>
      </c>
      <c r="C74" s="197" t="s">
        <v>73</v>
      </c>
      <c r="D74" s="197">
        <v>366.00040000000001</v>
      </c>
      <c r="E74" s="197"/>
      <c r="F74" s="197"/>
      <c r="G74" s="197">
        <v>71</v>
      </c>
      <c r="H74" s="197">
        <f t="shared" si="17"/>
        <v>29.9999</v>
      </c>
      <c r="I74" s="197">
        <f t="shared" si="18"/>
        <v>25</v>
      </c>
      <c r="J74" s="197">
        <f t="shared" si="19"/>
        <v>54.999899999999997</v>
      </c>
      <c r="K74" s="197">
        <v>3595</v>
      </c>
      <c r="L74" s="197">
        <v>4157</v>
      </c>
      <c r="M74" s="197">
        <v>7752</v>
      </c>
      <c r="N74" s="197">
        <f t="shared" si="20"/>
        <v>0.83448956884561898</v>
      </c>
      <c r="O74" s="197">
        <f t="shared" si="21"/>
        <v>0.6013952369497233</v>
      </c>
      <c r="P74" s="197">
        <f t="shared" si="22"/>
        <v>0.7094930340557275</v>
      </c>
      <c r="Q74" s="197">
        <f>H74+syoa_out!H74</f>
        <v>90</v>
      </c>
      <c r="R74" s="197">
        <f>I74+syoa_out!I74</f>
        <v>80</v>
      </c>
      <c r="S74" s="197">
        <f t="shared" si="23"/>
        <v>170</v>
      </c>
      <c r="T74" s="197">
        <f t="shared" si="24"/>
        <v>2.5034770514603615</v>
      </c>
      <c r="U74" s="197">
        <f t="shared" si="25"/>
        <v>1.9244647582391146</v>
      </c>
      <c r="V74" s="197">
        <f t="shared" si="26"/>
        <v>2.1929824561403506</v>
      </c>
      <c r="W74" s="197">
        <f t="shared" si="27"/>
        <v>0.57901229322124692</v>
      </c>
      <c r="X74" s="197"/>
      <c r="Y74" s="197"/>
    </row>
    <row r="75" spans="1:25" x14ac:dyDescent="0.35">
      <c r="A75" s="197" t="s">
        <v>72</v>
      </c>
      <c r="B75" s="197">
        <v>36</v>
      </c>
      <c r="C75" s="197" t="s">
        <v>71</v>
      </c>
      <c r="D75" s="197">
        <v>340.99979999999999</v>
      </c>
      <c r="E75" s="197"/>
      <c r="F75" s="197"/>
      <c r="G75" s="197">
        <v>72</v>
      </c>
      <c r="H75" s="197">
        <f t="shared" si="17"/>
        <v>18</v>
      </c>
      <c r="I75" s="197">
        <f t="shared" si="18"/>
        <v>37</v>
      </c>
      <c r="J75" s="197">
        <f t="shared" si="19"/>
        <v>55</v>
      </c>
      <c r="K75" s="197">
        <v>3780</v>
      </c>
      <c r="L75" s="197">
        <v>4263</v>
      </c>
      <c r="M75" s="197">
        <v>8043</v>
      </c>
      <c r="N75" s="197">
        <f t="shared" si="20"/>
        <v>0.47619047619047622</v>
      </c>
      <c r="O75" s="197">
        <f t="shared" si="21"/>
        <v>0.86793338024865119</v>
      </c>
      <c r="P75" s="197">
        <f t="shared" si="22"/>
        <v>0.68382444361556627</v>
      </c>
      <c r="Q75" s="197">
        <f>H75+syoa_out!H75</f>
        <v>72.000200000000007</v>
      </c>
      <c r="R75" s="197">
        <f>I75+syoa_out!I75</f>
        <v>77</v>
      </c>
      <c r="S75" s="197">
        <f t="shared" si="23"/>
        <v>149.00020000000001</v>
      </c>
      <c r="T75" s="197">
        <f t="shared" si="24"/>
        <v>1.9047671957671959</v>
      </c>
      <c r="U75" s="197">
        <f t="shared" si="25"/>
        <v>1.8062397372742198</v>
      </c>
      <c r="V75" s="197">
        <f t="shared" si="26"/>
        <v>1.8525450702474202</v>
      </c>
      <c r="W75" s="197">
        <f t="shared" si="27"/>
        <v>9.8527458492976061E-2</v>
      </c>
      <c r="X75" s="197"/>
      <c r="Y75" s="197"/>
    </row>
    <row r="76" spans="1:25" x14ac:dyDescent="0.35">
      <c r="A76" s="197" t="s">
        <v>72</v>
      </c>
      <c r="B76" s="197">
        <v>36</v>
      </c>
      <c r="C76" s="197" t="s">
        <v>73</v>
      </c>
      <c r="D76" s="197">
        <v>329.00040000000001</v>
      </c>
      <c r="E76" s="197"/>
      <c r="F76" s="197"/>
      <c r="G76" s="197">
        <v>73</v>
      </c>
      <c r="H76" s="197">
        <f t="shared" si="17"/>
        <v>31.9998</v>
      </c>
      <c r="I76" s="197">
        <f t="shared" si="18"/>
        <v>14</v>
      </c>
      <c r="J76" s="197">
        <f t="shared" si="19"/>
        <v>45.9998</v>
      </c>
      <c r="K76" s="197">
        <v>3009</v>
      </c>
      <c r="L76" s="197">
        <v>3407</v>
      </c>
      <c r="M76" s="197">
        <v>6416</v>
      </c>
      <c r="N76" s="197">
        <f t="shared" si="20"/>
        <v>1.063469591226321</v>
      </c>
      <c r="O76" s="197">
        <f t="shared" si="21"/>
        <v>0.41091869680070442</v>
      </c>
      <c r="P76" s="197">
        <f t="shared" si="22"/>
        <v>0.7169544887780549</v>
      </c>
      <c r="Q76" s="197">
        <f>H76+syoa_out!H76</f>
        <v>75.99969999999999</v>
      </c>
      <c r="R76" s="197">
        <f>I76+syoa_out!I76</f>
        <v>65</v>
      </c>
      <c r="S76" s="197">
        <f t="shared" si="23"/>
        <v>140.99969999999999</v>
      </c>
      <c r="T76" s="197">
        <f t="shared" si="24"/>
        <v>2.5257460950481883</v>
      </c>
      <c r="U76" s="197">
        <f t="shared" si="25"/>
        <v>1.9078368065746993</v>
      </c>
      <c r="V76" s="197">
        <f t="shared" si="26"/>
        <v>2.197626246882793</v>
      </c>
      <c r="W76" s="197">
        <f t="shared" si="27"/>
        <v>0.61790928847348892</v>
      </c>
      <c r="X76" s="197"/>
      <c r="Y76" s="197"/>
    </row>
    <row r="77" spans="1:25" x14ac:dyDescent="0.35">
      <c r="A77" s="197" t="s">
        <v>72</v>
      </c>
      <c r="B77" s="197">
        <v>37</v>
      </c>
      <c r="C77" s="197" t="s">
        <v>71</v>
      </c>
      <c r="D77" s="197">
        <v>301.00049999999999</v>
      </c>
      <c r="E77" s="197"/>
      <c r="F77" s="197"/>
      <c r="G77" s="197">
        <v>74</v>
      </c>
      <c r="H77" s="197">
        <f t="shared" si="17"/>
        <v>19</v>
      </c>
      <c r="I77" s="197">
        <f t="shared" si="18"/>
        <v>22.9999</v>
      </c>
      <c r="J77" s="197">
        <f t="shared" si="19"/>
        <v>41.999899999999997</v>
      </c>
      <c r="K77" s="197">
        <v>2957</v>
      </c>
      <c r="L77" s="197">
        <v>3419</v>
      </c>
      <c r="M77" s="197">
        <v>6376</v>
      </c>
      <c r="N77" s="197">
        <f t="shared" si="20"/>
        <v>0.64254311802502539</v>
      </c>
      <c r="O77" s="197">
        <f t="shared" si="21"/>
        <v>0.67270839426732965</v>
      </c>
      <c r="P77" s="197">
        <f t="shared" si="22"/>
        <v>0.65871863237139261</v>
      </c>
      <c r="Q77" s="197">
        <f>H77+syoa_out!H77</f>
        <v>68</v>
      </c>
      <c r="R77" s="197">
        <f>I77+syoa_out!I77</f>
        <v>59.999700000000004</v>
      </c>
      <c r="S77" s="197">
        <f t="shared" si="23"/>
        <v>127.9997</v>
      </c>
      <c r="T77" s="197">
        <f t="shared" si="24"/>
        <v>2.2996280013527222</v>
      </c>
      <c r="U77" s="197">
        <f t="shared" si="25"/>
        <v>1.7548903188066689</v>
      </c>
      <c r="V77" s="197">
        <f t="shared" si="26"/>
        <v>2.0075235257214556</v>
      </c>
      <c r="W77" s="197">
        <f t="shared" si="27"/>
        <v>0.54473768254605326</v>
      </c>
      <c r="X77" s="197"/>
      <c r="Y77" s="197"/>
    </row>
    <row r="78" spans="1:25" x14ac:dyDescent="0.35">
      <c r="A78" s="197" t="s">
        <v>72</v>
      </c>
      <c r="B78" s="197">
        <v>37</v>
      </c>
      <c r="C78" s="197" t="s">
        <v>73</v>
      </c>
      <c r="D78" s="197">
        <v>322.00040000000001</v>
      </c>
      <c r="E78" s="197"/>
      <c r="F78" s="197"/>
      <c r="G78" s="197">
        <v>75</v>
      </c>
      <c r="H78" s="197">
        <f t="shared" si="17"/>
        <v>19</v>
      </c>
      <c r="I78" s="197">
        <f t="shared" si="18"/>
        <v>25.007300000000001</v>
      </c>
      <c r="J78" s="197">
        <f t="shared" si="19"/>
        <v>44.007300000000001</v>
      </c>
      <c r="K78" s="197">
        <v>2993</v>
      </c>
      <c r="L78" s="197">
        <v>3459</v>
      </c>
      <c r="M78" s="197">
        <v>6452</v>
      </c>
      <c r="N78" s="197">
        <f t="shared" si="20"/>
        <v>0.63481456732375541</v>
      </c>
      <c r="O78" s="197">
        <f t="shared" si="21"/>
        <v>0.72296328418618105</v>
      </c>
      <c r="P78" s="197">
        <f t="shared" si="22"/>
        <v>0.68207222566646009</v>
      </c>
      <c r="Q78" s="197">
        <f>H78+syoa_out!H78</f>
        <v>53.999899999999997</v>
      </c>
      <c r="R78" s="197">
        <f>I78+syoa_out!I78</f>
        <v>67.007199999999997</v>
      </c>
      <c r="S78" s="197">
        <f t="shared" si="23"/>
        <v>121.00709999999999</v>
      </c>
      <c r="T78" s="197">
        <f t="shared" si="24"/>
        <v>1.8042064817908452</v>
      </c>
      <c r="U78" s="197">
        <f t="shared" si="25"/>
        <v>1.9371841572708874</v>
      </c>
      <c r="V78" s="197">
        <f t="shared" si="26"/>
        <v>1.8754975201487909</v>
      </c>
      <c r="W78" s="197">
        <f t="shared" si="27"/>
        <v>-0.13297767548004225</v>
      </c>
      <c r="X78" s="197"/>
      <c r="Y78" s="197"/>
    </row>
    <row r="79" spans="1:25" x14ac:dyDescent="0.35">
      <c r="A79" s="197" t="s">
        <v>72</v>
      </c>
      <c r="B79" s="197">
        <v>38</v>
      </c>
      <c r="C79" s="197" t="s">
        <v>71</v>
      </c>
      <c r="D79" s="197">
        <v>272</v>
      </c>
      <c r="E79" s="197"/>
      <c r="F79" s="197"/>
      <c r="G79" s="197">
        <v>76</v>
      </c>
      <c r="H79" s="197">
        <f t="shared" si="17"/>
        <v>22.006900000000002</v>
      </c>
      <c r="I79" s="197">
        <f t="shared" si="18"/>
        <v>29.9999</v>
      </c>
      <c r="J79" s="197">
        <f t="shared" si="19"/>
        <v>52.006799999999998</v>
      </c>
      <c r="K79" s="197">
        <v>2727</v>
      </c>
      <c r="L79" s="197">
        <v>3350</v>
      </c>
      <c r="M79" s="197">
        <v>6077</v>
      </c>
      <c r="N79" s="197">
        <f t="shared" si="20"/>
        <v>0.80700036670333708</v>
      </c>
      <c r="O79" s="197">
        <f t="shared" si="21"/>
        <v>0.8955194029850746</v>
      </c>
      <c r="P79" s="197">
        <f t="shared" si="22"/>
        <v>0.85579726838900771</v>
      </c>
      <c r="Q79" s="197">
        <f>H79+syoa_out!H79</f>
        <v>56.006900000000002</v>
      </c>
      <c r="R79" s="197">
        <f>I79+syoa_out!I79</f>
        <v>70.999899999999997</v>
      </c>
      <c r="S79" s="197">
        <f t="shared" si="23"/>
        <v>127.0068</v>
      </c>
      <c r="T79" s="197">
        <f t="shared" si="24"/>
        <v>2.0537917125045837</v>
      </c>
      <c r="U79" s="197">
        <f t="shared" si="25"/>
        <v>2.1193999999999997</v>
      </c>
      <c r="V79" s="197">
        <f t="shared" si="26"/>
        <v>2.0899588612802367</v>
      </c>
      <c r="W79" s="197">
        <f t="shared" si="27"/>
        <v>-6.5608287495416029E-2</v>
      </c>
      <c r="X79" s="197"/>
      <c r="Y79" s="197"/>
    </row>
    <row r="80" spans="1:25" x14ac:dyDescent="0.35">
      <c r="A80" s="197" t="s">
        <v>72</v>
      </c>
      <c r="B80" s="197">
        <v>38</v>
      </c>
      <c r="C80" s="197" t="s">
        <v>73</v>
      </c>
      <c r="D80" s="197">
        <v>311.00040000000001</v>
      </c>
      <c r="E80" s="197"/>
      <c r="F80" s="197"/>
      <c r="G80" s="197">
        <v>77</v>
      </c>
      <c r="H80" s="197">
        <f t="shared" si="17"/>
        <v>24.0001</v>
      </c>
      <c r="I80" s="197">
        <f t="shared" si="18"/>
        <v>26.0001</v>
      </c>
      <c r="J80" s="197">
        <f t="shared" si="19"/>
        <v>50.0002</v>
      </c>
      <c r="K80" s="197">
        <v>2428</v>
      </c>
      <c r="L80" s="197">
        <v>3009</v>
      </c>
      <c r="M80" s="197">
        <v>5437</v>
      </c>
      <c r="N80" s="197">
        <f t="shared" si="20"/>
        <v>0.98847199341021408</v>
      </c>
      <c r="O80" s="197">
        <f t="shared" si="21"/>
        <v>0.86407776669990033</v>
      </c>
      <c r="P80" s="197">
        <f t="shared" si="22"/>
        <v>0.91962847158359384</v>
      </c>
      <c r="Q80" s="197">
        <f>H80+syoa_out!H80</f>
        <v>49.0002</v>
      </c>
      <c r="R80" s="197">
        <f>I80+syoa_out!I80</f>
        <v>67.000100000000003</v>
      </c>
      <c r="S80" s="197">
        <f t="shared" si="23"/>
        <v>116.00030000000001</v>
      </c>
      <c r="T80" s="197">
        <f t="shared" si="24"/>
        <v>2.0181301482701812</v>
      </c>
      <c r="U80" s="197">
        <f t="shared" si="25"/>
        <v>2.2266566965769359</v>
      </c>
      <c r="V80" s="197">
        <f t="shared" si="26"/>
        <v>2.1335350377046169</v>
      </c>
      <c r="W80" s="197">
        <f t="shared" si="27"/>
        <v>-0.20852654830675466</v>
      </c>
      <c r="X80" s="197"/>
      <c r="Y80" s="197"/>
    </row>
    <row r="81" spans="1:25" x14ac:dyDescent="0.35">
      <c r="A81" s="197" t="s">
        <v>72</v>
      </c>
      <c r="B81" s="197">
        <v>39</v>
      </c>
      <c r="C81" s="197" t="s">
        <v>71</v>
      </c>
      <c r="D81" s="197">
        <v>206.99979999999999</v>
      </c>
      <c r="E81" s="197"/>
      <c r="F81" s="197"/>
      <c r="G81" s="197">
        <v>78</v>
      </c>
      <c r="H81" s="197">
        <f t="shared" si="17"/>
        <v>13</v>
      </c>
      <c r="I81" s="197">
        <f t="shared" si="18"/>
        <v>21.0001</v>
      </c>
      <c r="J81" s="197">
        <f t="shared" si="19"/>
        <v>34.000100000000003</v>
      </c>
      <c r="K81" s="197">
        <v>2132</v>
      </c>
      <c r="L81" s="197">
        <v>2628</v>
      </c>
      <c r="M81" s="197">
        <v>4760</v>
      </c>
      <c r="N81" s="197">
        <f t="shared" si="20"/>
        <v>0.6097560975609756</v>
      </c>
      <c r="O81" s="197">
        <f t="shared" si="21"/>
        <v>0.79909056316590565</v>
      </c>
      <c r="P81" s="197">
        <f t="shared" si="22"/>
        <v>0.71428781512605055</v>
      </c>
      <c r="Q81" s="197">
        <f>H81+syoa_out!H81</f>
        <v>36</v>
      </c>
      <c r="R81" s="197">
        <f>I81+syoa_out!I81</f>
        <v>47.0002</v>
      </c>
      <c r="S81" s="197">
        <f t="shared" si="23"/>
        <v>83.000200000000007</v>
      </c>
      <c r="T81" s="197">
        <f t="shared" si="24"/>
        <v>1.6885553470919326</v>
      </c>
      <c r="U81" s="197">
        <f t="shared" si="25"/>
        <v>1.7884398782343987</v>
      </c>
      <c r="V81" s="197">
        <f t="shared" si="26"/>
        <v>1.7437016806722692</v>
      </c>
      <c r="W81" s="197">
        <f t="shared" si="27"/>
        <v>-9.9884531142466093E-2</v>
      </c>
      <c r="X81" s="197"/>
      <c r="Y81" s="197"/>
    </row>
    <row r="82" spans="1:25" x14ac:dyDescent="0.35">
      <c r="A82" s="197" t="s">
        <v>72</v>
      </c>
      <c r="B82" s="197">
        <v>39</v>
      </c>
      <c r="C82" s="197" t="s">
        <v>73</v>
      </c>
      <c r="D82" s="197">
        <v>296</v>
      </c>
      <c r="E82" s="197"/>
      <c r="F82" s="197"/>
      <c r="G82" s="197">
        <v>79</v>
      </c>
      <c r="H82" s="197">
        <f t="shared" si="17"/>
        <v>20.9998</v>
      </c>
      <c r="I82" s="197">
        <f t="shared" si="18"/>
        <v>13.9947</v>
      </c>
      <c r="J82" s="197">
        <f t="shared" si="19"/>
        <v>34.994500000000002</v>
      </c>
      <c r="K82" s="197">
        <v>2186</v>
      </c>
      <c r="L82" s="197">
        <v>2740</v>
      </c>
      <c r="M82" s="197">
        <v>4926</v>
      </c>
      <c r="N82" s="197">
        <f t="shared" si="20"/>
        <v>0.96064958828911262</v>
      </c>
      <c r="O82" s="197">
        <f t="shared" si="21"/>
        <v>0.51075547445255476</v>
      </c>
      <c r="P82" s="197">
        <f t="shared" si="22"/>
        <v>0.71040397888753559</v>
      </c>
      <c r="Q82" s="197">
        <f>H82+syoa_out!H82</f>
        <v>55.999699999999997</v>
      </c>
      <c r="R82" s="197">
        <f>I82+syoa_out!I82</f>
        <v>46.994800000000005</v>
      </c>
      <c r="S82" s="197">
        <f t="shared" si="23"/>
        <v>102.9945</v>
      </c>
      <c r="T82" s="197">
        <f t="shared" si="24"/>
        <v>2.5617429094236046</v>
      </c>
      <c r="U82" s="197">
        <f t="shared" si="25"/>
        <v>1.7151386861313873</v>
      </c>
      <c r="V82" s="197">
        <f t="shared" si="26"/>
        <v>2.090834348355664</v>
      </c>
      <c r="W82" s="197">
        <f t="shared" si="27"/>
        <v>0.84660422329221729</v>
      </c>
      <c r="X82" s="197"/>
      <c r="Y82" s="197"/>
    </row>
    <row r="83" spans="1:25" x14ac:dyDescent="0.35">
      <c r="A83" s="197" t="s">
        <v>72</v>
      </c>
      <c r="B83" s="197">
        <v>40</v>
      </c>
      <c r="C83" s="197" t="s">
        <v>71</v>
      </c>
      <c r="D83" s="197">
        <v>197.9999</v>
      </c>
      <c r="E83" s="197"/>
      <c r="F83" s="197"/>
      <c r="G83" s="197">
        <v>80</v>
      </c>
      <c r="H83" s="197">
        <f t="shared" si="17"/>
        <v>22.9999</v>
      </c>
      <c r="I83" s="197">
        <f t="shared" si="18"/>
        <v>27.9999</v>
      </c>
      <c r="J83" s="197">
        <f t="shared" si="19"/>
        <v>50.9998</v>
      </c>
      <c r="K83" s="197">
        <v>2299</v>
      </c>
      <c r="L83" s="197">
        <v>2683</v>
      </c>
      <c r="M83" s="197">
        <v>4982</v>
      </c>
      <c r="N83" s="197">
        <f t="shared" si="20"/>
        <v>1.0004306220095693</v>
      </c>
      <c r="O83" s="197">
        <f t="shared" si="21"/>
        <v>1.0436041744316065</v>
      </c>
      <c r="P83" s="197">
        <f t="shared" si="22"/>
        <v>1.0236812525090324</v>
      </c>
      <c r="Q83" s="197">
        <f>H83+syoa_out!H83</f>
        <v>57.000100000000003</v>
      </c>
      <c r="R83" s="197">
        <f>I83+syoa_out!I83</f>
        <v>53.9998</v>
      </c>
      <c r="S83" s="197">
        <f t="shared" si="23"/>
        <v>110.9999</v>
      </c>
      <c r="T83" s="197">
        <f t="shared" si="24"/>
        <v>2.4793431926924749</v>
      </c>
      <c r="U83" s="197">
        <f t="shared" si="25"/>
        <v>2.0126649273201642</v>
      </c>
      <c r="V83" s="197">
        <f t="shared" si="26"/>
        <v>2.2280188679245283</v>
      </c>
      <c r="W83" s="197">
        <f t="shared" si="27"/>
        <v>0.46667826537231072</v>
      </c>
      <c r="X83" s="197"/>
      <c r="Y83" s="197"/>
    </row>
    <row r="84" spans="1:25" x14ac:dyDescent="0.35">
      <c r="A84" s="197" t="s">
        <v>72</v>
      </c>
      <c r="B84" s="197">
        <v>40</v>
      </c>
      <c r="C84" s="197" t="s">
        <v>73</v>
      </c>
      <c r="D84" s="197">
        <v>304.99970000000002</v>
      </c>
      <c r="E84" s="197"/>
      <c r="F84" s="197"/>
      <c r="G84" s="197">
        <v>81</v>
      </c>
      <c r="H84" s="197">
        <f t="shared" si="17"/>
        <v>15.9999</v>
      </c>
      <c r="I84" s="197">
        <f t="shared" si="18"/>
        <v>25</v>
      </c>
      <c r="J84" s="197">
        <f t="shared" si="19"/>
        <v>40.999899999999997</v>
      </c>
      <c r="K84" s="197">
        <v>2012</v>
      </c>
      <c r="L84" s="197">
        <v>2661</v>
      </c>
      <c r="M84" s="197">
        <v>4673</v>
      </c>
      <c r="N84" s="197">
        <f t="shared" si="20"/>
        <v>0.79522365805168982</v>
      </c>
      <c r="O84" s="197">
        <f t="shared" si="21"/>
        <v>0.9394964299135663</v>
      </c>
      <c r="P84" s="197">
        <f t="shared" si="22"/>
        <v>0.87737855767173123</v>
      </c>
      <c r="Q84" s="197">
        <f>H84+syoa_out!H84</f>
        <v>37.9998</v>
      </c>
      <c r="R84" s="197">
        <f>I84+syoa_out!I84</f>
        <v>64.000100000000003</v>
      </c>
      <c r="S84" s="197">
        <f t="shared" si="23"/>
        <v>101.9999</v>
      </c>
      <c r="T84" s="197">
        <f t="shared" si="24"/>
        <v>1.8886580516898608</v>
      </c>
      <c r="U84" s="197">
        <f t="shared" si="25"/>
        <v>2.4051146185644496</v>
      </c>
      <c r="V84" s="197">
        <f t="shared" si="26"/>
        <v>2.1827498395035305</v>
      </c>
      <c r="W84" s="197">
        <f t="shared" si="27"/>
        <v>-0.51645656687458885</v>
      </c>
      <c r="X84" s="197"/>
      <c r="Y84" s="197"/>
    </row>
    <row r="85" spans="1:25" x14ac:dyDescent="0.35">
      <c r="A85" s="197" t="s">
        <v>72</v>
      </c>
      <c r="B85" s="197">
        <v>41</v>
      </c>
      <c r="C85" s="197" t="s">
        <v>71</v>
      </c>
      <c r="D85" s="197">
        <v>184</v>
      </c>
      <c r="E85" s="197"/>
      <c r="F85" s="197"/>
      <c r="G85" s="197">
        <v>82</v>
      </c>
      <c r="H85" s="197">
        <f t="shared" si="17"/>
        <v>14.0002</v>
      </c>
      <c r="I85" s="197">
        <f t="shared" si="18"/>
        <v>15</v>
      </c>
      <c r="J85" s="197">
        <f t="shared" si="19"/>
        <v>29.0002</v>
      </c>
      <c r="K85" s="197">
        <v>1838</v>
      </c>
      <c r="L85" s="197">
        <v>2568</v>
      </c>
      <c r="M85" s="197">
        <v>4406</v>
      </c>
      <c r="N85" s="197">
        <f t="shared" si="20"/>
        <v>0.76170837867246999</v>
      </c>
      <c r="O85" s="197">
        <f t="shared" si="21"/>
        <v>0.58411214953271029</v>
      </c>
      <c r="P85" s="197">
        <f t="shared" si="22"/>
        <v>0.65819791193826604</v>
      </c>
      <c r="Q85" s="197">
        <f>H85+syoa_out!H85</f>
        <v>39.000100000000003</v>
      </c>
      <c r="R85" s="197">
        <f>I85+syoa_out!I85</f>
        <v>54.000100000000003</v>
      </c>
      <c r="S85" s="197">
        <f t="shared" si="23"/>
        <v>93.000200000000007</v>
      </c>
      <c r="T85" s="197">
        <f t="shared" si="24"/>
        <v>2.1218770402611535</v>
      </c>
      <c r="U85" s="197">
        <f t="shared" si="25"/>
        <v>2.1028076323987541</v>
      </c>
      <c r="V85" s="197">
        <f t="shared" si="26"/>
        <v>2.1107625964593737</v>
      </c>
      <c r="W85" s="197">
        <f t="shared" si="27"/>
        <v>1.9069407862399412E-2</v>
      </c>
      <c r="X85" s="197"/>
      <c r="Y85" s="197"/>
    </row>
    <row r="86" spans="1:25" x14ac:dyDescent="0.35">
      <c r="A86" s="197" t="s">
        <v>72</v>
      </c>
      <c r="B86" s="197">
        <v>41</v>
      </c>
      <c r="C86" s="197" t="s">
        <v>73</v>
      </c>
      <c r="D86" s="197">
        <v>250.99959999999999</v>
      </c>
      <c r="E86" s="197"/>
      <c r="F86" s="197"/>
      <c r="G86" s="197">
        <v>83</v>
      </c>
      <c r="H86" s="197">
        <f t="shared" si="17"/>
        <v>18.9998</v>
      </c>
      <c r="I86" s="197">
        <f t="shared" si="18"/>
        <v>28.9999</v>
      </c>
      <c r="J86" s="197">
        <f t="shared" si="19"/>
        <v>47.999700000000004</v>
      </c>
      <c r="K86" s="197">
        <v>1783</v>
      </c>
      <c r="L86" s="197">
        <v>2470</v>
      </c>
      <c r="M86" s="197">
        <v>4253</v>
      </c>
      <c r="N86" s="197">
        <f t="shared" si="20"/>
        <v>1.0656085249579361</v>
      </c>
      <c r="O86" s="197">
        <f t="shared" si="21"/>
        <v>1.1740850202429149</v>
      </c>
      <c r="P86" s="197">
        <f t="shared" si="22"/>
        <v>1.1286080413825537</v>
      </c>
      <c r="Q86" s="197">
        <f>H86+syoa_out!H86</f>
        <v>33.9998</v>
      </c>
      <c r="R86" s="197">
        <f>I86+syoa_out!I86</f>
        <v>56.0002</v>
      </c>
      <c r="S86" s="197">
        <f t="shared" si="23"/>
        <v>90</v>
      </c>
      <c r="T86" s="197">
        <f t="shared" si="24"/>
        <v>1.9068872686483453</v>
      </c>
      <c r="U86" s="197">
        <f t="shared" si="25"/>
        <v>2.2672145748987855</v>
      </c>
      <c r="V86" s="197">
        <f t="shared" si="26"/>
        <v>2.1161533035504347</v>
      </c>
      <c r="W86" s="197">
        <f t="shared" si="27"/>
        <v>-0.36032730625044018</v>
      </c>
      <c r="X86" s="197"/>
      <c r="Y86" s="197"/>
    </row>
    <row r="87" spans="1:25" x14ac:dyDescent="0.35">
      <c r="A87" s="197" t="s">
        <v>72</v>
      </c>
      <c r="B87" s="197">
        <v>42</v>
      </c>
      <c r="C87" s="197" t="s">
        <v>71</v>
      </c>
      <c r="D87" s="197">
        <v>158.00040000000001</v>
      </c>
      <c r="E87" s="197"/>
      <c r="F87" s="197"/>
      <c r="G87" s="197">
        <v>84</v>
      </c>
      <c r="H87" s="197">
        <f t="shared" si="17"/>
        <v>13.9999</v>
      </c>
      <c r="I87" s="197">
        <f t="shared" si="18"/>
        <v>26.009499999999999</v>
      </c>
      <c r="J87" s="197">
        <f t="shared" si="19"/>
        <v>40.009399999999999</v>
      </c>
      <c r="K87" s="197">
        <v>1619</v>
      </c>
      <c r="L87" s="197">
        <v>2175</v>
      </c>
      <c r="M87" s="197">
        <v>3794</v>
      </c>
      <c r="N87" s="197">
        <f t="shared" si="20"/>
        <v>0.86472513897467573</v>
      </c>
      <c r="O87" s="197">
        <f t="shared" si="21"/>
        <v>1.1958390804597701</v>
      </c>
      <c r="P87" s="197">
        <f t="shared" si="22"/>
        <v>1.0545440168687401</v>
      </c>
      <c r="Q87" s="197">
        <f>H87+syoa_out!H87</f>
        <v>28.9998</v>
      </c>
      <c r="R87" s="197">
        <f>I87+syoa_out!I87</f>
        <v>66.009500000000003</v>
      </c>
      <c r="S87" s="197">
        <f t="shared" si="23"/>
        <v>95.009299999999996</v>
      </c>
      <c r="T87" s="197">
        <f t="shared" si="24"/>
        <v>1.791216800494132</v>
      </c>
      <c r="U87" s="197">
        <f t="shared" si="25"/>
        <v>3.0349195402298852</v>
      </c>
      <c r="V87" s="197">
        <f t="shared" si="26"/>
        <v>2.5041987348444912</v>
      </c>
      <c r="W87" s="197">
        <f t="shared" si="27"/>
        <v>-1.2437027397357532</v>
      </c>
      <c r="X87" s="197"/>
      <c r="Y87" s="197"/>
    </row>
    <row r="88" spans="1:25" x14ac:dyDescent="0.35">
      <c r="A88" s="197" t="s">
        <v>72</v>
      </c>
      <c r="B88" s="197">
        <v>42</v>
      </c>
      <c r="C88" s="197" t="s">
        <v>73</v>
      </c>
      <c r="D88" s="197">
        <v>222.99979999999999</v>
      </c>
      <c r="E88" s="197"/>
      <c r="F88" s="197"/>
      <c r="G88" s="197">
        <v>85</v>
      </c>
      <c r="H88" s="197">
        <f t="shared" si="17"/>
        <v>10.0015</v>
      </c>
      <c r="I88" s="197">
        <f t="shared" si="18"/>
        <v>30</v>
      </c>
      <c r="J88" s="197">
        <f t="shared" si="19"/>
        <v>40.0015</v>
      </c>
      <c r="K88" s="197">
        <v>1352</v>
      </c>
      <c r="L88" s="197">
        <v>1902</v>
      </c>
      <c r="M88" s="197">
        <v>3254</v>
      </c>
      <c r="N88" s="197">
        <f t="shared" si="20"/>
        <v>0.7397559171597633</v>
      </c>
      <c r="O88" s="197">
        <f t="shared" si="21"/>
        <v>1.5772870662460567</v>
      </c>
      <c r="P88" s="197">
        <f t="shared" si="22"/>
        <v>1.2293023970497849</v>
      </c>
      <c r="Q88" s="197">
        <f>H88+syoa_out!H88</f>
        <v>25.0014</v>
      </c>
      <c r="R88" s="197">
        <f>I88+syoa_out!I88</f>
        <v>71.00030000000001</v>
      </c>
      <c r="S88" s="197">
        <f t="shared" si="23"/>
        <v>96.001700000000014</v>
      </c>
      <c r="T88" s="197">
        <f t="shared" si="24"/>
        <v>1.8492159763313611</v>
      </c>
      <c r="U88" s="197">
        <f t="shared" si="25"/>
        <v>3.7329284963196638</v>
      </c>
      <c r="V88" s="197">
        <f t="shared" si="26"/>
        <v>2.9502673632452372</v>
      </c>
      <c r="W88" s="197">
        <f t="shared" si="27"/>
        <v>-1.8837125199883027</v>
      </c>
      <c r="X88" s="197"/>
      <c r="Y88" s="197"/>
    </row>
    <row r="89" spans="1:25" x14ac:dyDescent="0.35">
      <c r="A89" s="197" t="s">
        <v>72</v>
      </c>
      <c r="B89" s="197">
        <v>43</v>
      </c>
      <c r="C89" s="197" t="s">
        <v>71</v>
      </c>
      <c r="D89" s="197">
        <v>162.99979999999999</v>
      </c>
      <c r="E89" s="197"/>
      <c r="F89" s="197"/>
      <c r="G89" s="197">
        <v>86</v>
      </c>
      <c r="H89" s="197">
        <f t="shared" si="17"/>
        <v>14.9978</v>
      </c>
      <c r="I89" s="197">
        <f t="shared" si="18"/>
        <v>23.0001</v>
      </c>
      <c r="J89" s="197">
        <f t="shared" si="19"/>
        <v>37.997900000000001</v>
      </c>
      <c r="K89" s="197">
        <v>1335</v>
      </c>
      <c r="L89" s="197">
        <v>1828</v>
      </c>
      <c r="M89" s="197">
        <v>3163</v>
      </c>
      <c r="N89" s="197">
        <f t="shared" si="20"/>
        <v>1.1234307116104869</v>
      </c>
      <c r="O89" s="197">
        <f t="shared" si="21"/>
        <v>1.2582111597374179</v>
      </c>
      <c r="P89" s="197">
        <f t="shared" si="22"/>
        <v>1.2013246917483402</v>
      </c>
      <c r="Q89" s="197">
        <f>H89+syoa_out!H89</f>
        <v>38.997799999999998</v>
      </c>
      <c r="R89" s="197">
        <f>I89+syoa_out!I89</f>
        <v>47.0002</v>
      </c>
      <c r="S89" s="197">
        <f t="shared" si="23"/>
        <v>85.99799999999999</v>
      </c>
      <c r="T89" s="197">
        <f t="shared" si="24"/>
        <v>2.9211835205992505</v>
      </c>
      <c r="U89" s="197">
        <f t="shared" si="25"/>
        <v>2.5711269146608315</v>
      </c>
      <c r="V89" s="197">
        <f t="shared" si="26"/>
        <v>2.7188744862472336</v>
      </c>
      <c r="W89" s="197">
        <f t="shared" si="27"/>
        <v>0.35005660593841892</v>
      </c>
      <c r="X89" s="197"/>
      <c r="Y89" s="197"/>
    </row>
    <row r="90" spans="1:25" x14ac:dyDescent="0.35">
      <c r="A90" s="197" t="s">
        <v>72</v>
      </c>
      <c r="B90" s="197">
        <v>43</v>
      </c>
      <c r="C90" s="197" t="s">
        <v>73</v>
      </c>
      <c r="D90" s="197">
        <v>188.00020000000001</v>
      </c>
      <c r="E90" s="197"/>
      <c r="F90" s="197"/>
      <c r="G90" s="197">
        <v>87</v>
      </c>
      <c r="H90" s="197">
        <f t="shared" si="17"/>
        <v>18.9833</v>
      </c>
      <c r="I90" s="197">
        <f t="shared" si="18"/>
        <v>18.0002</v>
      </c>
      <c r="J90" s="197">
        <f t="shared" si="19"/>
        <v>36.983499999999999</v>
      </c>
      <c r="K90" s="197">
        <v>1110</v>
      </c>
      <c r="L90" s="197">
        <v>1694</v>
      </c>
      <c r="M90" s="197">
        <v>2804</v>
      </c>
      <c r="N90" s="197">
        <f t="shared" si="20"/>
        <v>1.7102072072072074</v>
      </c>
      <c r="O90" s="197">
        <f t="shared" si="21"/>
        <v>1.0625855962219599</v>
      </c>
      <c r="P90" s="197">
        <f t="shared" si="22"/>
        <v>1.3189550641940087</v>
      </c>
      <c r="Q90" s="197">
        <f>H90+syoa_out!H90</f>
        <v>33.9833</v>
      </c>
      <c r="R90" s="197">
        <f>I90+syoa_out!I90</f>
        <v>51.0002</v>
      </c>
      <c r="S90" s="197">
        <f t="shared" si="23"/>
        <v>84.983499999999992</v>
      </c>
      <c r="T90" s="197">
        <f t="shared" si="24"/>
        <v>3.0615585585585583</v>
      </c>
      <c r="U90" s="197">
        <f t="shared" si="25"/>
        <v>3.0106375442739077</v>
      </c>
      <c r="V90" s="197">
        <f t="shared" si="26"/>
        <v>3.0307952924393722</v>
      </c>
      <c r="W90" s="197">
        <f t="shared" si="27"/>
        <v>5.0921014284650568E-2</v>
      </c>
      <c r="X90" s="197"/>
      <c r="Y90" s="197"/>
    </row>
    <row r="91" spans="1:25" x14ac:dyDescent="0.35">
      <c r="A91" s="197" t="s">
        <v>72</v>
      </c>
      <c r="B91" s="197">
        <v>44</v>
      </c>
      <c r="C91" s="197" t="s">
        <v>71</v>
      </c>
      <c r="D91" s="197">
        <v>124.9999</v>
      </c>
      <c r="E91" s="197"/>
      <c r="F91" s="197"/>
      <c r="G91" s="197">
        <v>88</v>
      </c>
      <c r="H91" s="197">
        <f t="shared" si="17"/>
        <v>10.9839</v>
      </c>
      <c r="I91" s="197">
        <f t="shared" si="18"/>
        <v>24.0001</v>
      </c>
      <c r="J91" s="197">
        <f t="shared" si="19"/>
        <v>34.984000000000002</v>
      </c>
      <c r="K91" s="197">
        <v>953</v>
      </c>
      <c r="L91" s="197">
        <v>1538</v>
      </c>
      <c r="M91" s="197">
        <v>2491</v>
      </c>
      <c r="N91" s="197">
        <f t="shared" si="20"/>
        <v>1.1525603357817418</v>
      </c>
      <c r="O91" s="197">
        <f t="shared" si="21"/>
        <v>1.5604746423927178</v>
      </c>
      <c r="P91" s="197">
        <f t="shared" si="22"/>
        <v>1.404415897230028</v>
      </c>
      <c r="Q91" s="197">
        <f>H91+syoa_out!H91</f>
        <v>28.984000000000002</v>
      </c>
      <c r="R91" s="197">
        <f>I91+syoa_out!I91</f>
        <v>47.000100000000003</v>
      </c>
      <c r="S91" s="197">
        <f t="shared" si="23"/>
        <v>75.984100000000012</v>
      </c>
      <c r="T91" s="197">
        <f t="shared" si="24"/>
        <v>3.0413431269674716</v>
      </c>
      <c r="U91" s="197">
        <f t="shared" si="25"/>
        <v>3.0559232769830951</v>
      </c>
      <c r="V91" s="197">
        <f t="shared" si="26"/>
        <v>3.0503452428743483</v>
      </c>
      <c r="W91" s="197">
        <f t="shared" si="27"/>
        <v>-1.4580150015623516E-2</v>
      </c>
      <c r="X91" s="197"/>
      <c r="Y91" s="197"/>
    </row>
    <row r="92" spans="1:25" x14ac:dyDescent="0.35">
      <c r="A92" s="197" t="s">
        <v>72</v>
      </c>
      <c r="B92" s="197">
        <v>44</v>
      </c>
      <c r="C92" s="197" t="s">
        <v>73</v>
      </c>
      <c r="D92" s="197">
        <v>201.00020000000001</v>
      </c>
      <c r="E92" s="197"/>
      <c r="F92" s="197"/>
      <c r="G92" s="197">
        <v>89</v>
      </c>
      <c r="H92" s="197">
        <f t="shared" si="17"/>
        <v>11.014799999999999</v>
      </c>
      <c r="I92" s="197">
        <f t="shared" si="18"/>
        <v>18.999700000000001</v>
      </c>
      <c r="J92" s="197">
        <f t="shared" si="19"/>
        <v>30.014499999999998</v>
      </c>
      <c r="K92" s="197">
        <v>801</v>
      </c>
      <c r="L92" s="197">
        <v>1417</v>
      </c>
      <c r="M92" s="197">
        <v>2218</v>
      </c>
      <c r="N92" s="197">
        <f t="shared" si="20"/>
        <v>1.375131086142322</v>
      </c>
      <c r="O92" s="197">
        <f t="shared" si="21"/>
        <v>1.3408398023994355</v>
      </c>
      <c r="P92" s="197">
        <f t="shared" si="22"/>
        <v>1.3532236248872858</v>
      </c>
      <c r="Q92" s="197">
        <f>H92+syoa_out!H92</f>
        <v>21.014699999999998</v>
      </c>
      <c r="R92" s="197">
        <f>I92+syoa_out!I92</f>
        <v>47.999899999999997</v>
      </c>
      <c r="S92" s="197">
        <f t="shared" si="23"/>
        <v>69.014600000000002</v>
      </c>
      <c r="T92" s="197">
        <f t="shared" si="24"/>
        <v>2.6235580524344564</v>
      </c>
      <c r="U92" s="197">
        <f t="shared" si="25"/>
        <v>3.3874311926605505</v>
      </c>
      <c r="V92" s="197">
        <f t="shared" si="26"/>
        <v>3.1115689810640217</v>
      </c>
      <c r="W92" s="197">
        <f t="shared" si="27"/>
        <v>-0.76387314022609409</v>
      </c>
      <c r="X92" s="197"/>
      <c r="Y92" s="197"/>
    </row>
    <row r="93" spans="1:25" x14ac:dyDescent="0.35">
      <c r="A93" s="197" t="s">
        <v>72</v>
      </c>
      <c r="B93" s="197">
        <v>45</v>
      </c>
      <c r="C93" s="197" t="s">
        <v>71</v>
      </c>
      <c r="D93" s="197">
        <v>109.00060000000001</v>
      </c>
      <c r="E93" s="197"/>
      <c r="F93" s="197"/>
      <c r="G93" s="197" t="s">
        <v>85</v>
      </c>
      <c r="H93" s="197">
        <f>SUMIFS($D$3:$D$201,$B$3:$B$201,"&gt;89",$C$3:$C$201,$H$2)</f>
        <v>52.999999999999993</v>
      </c>
      <c r="I93" s="197">
        <f>SUMIFS($D$3:$D$201,$B$3:$B$201,"&gt;89",$C$3:$C$201,$I$2)</f>
        <v>116.00040000000001</v>
      </c>
      <c r="J93" s="197">
        <f t="shared" si="19"/>
        <v>169.00040000000001</v>
      </c>
      <c r="K93" s="197">
        <v>2620</v>
      </c>
      <c r="L93" s="197">
        <v>5487</v>
      </c>
      <c r="M93" s="197">
        <v>8107</v>
      </c>
      <c r="N93" s="197">
        <f>H98/K93*100</f>
        <v>0.29280534351145038</v>
      </c>
      <c r="O93" s="197">
        <f>I98/L93*100</f>
        <v>0.38372699106980135</v>
      </c>
      <c r="P93" s="197">
        <f>J98/M93*100</f>
        <v>0.35434316023189832</v>
      </c>
      <c r="Q93" s="197">
        <f>H93+syoa_out!H93</f>
        <v>109</v>
      </c>
      <c r="R93" s="197">
        <f>I93+syoa_out!I93</f>
        <v>276.00010000000003</v>
      </c>
      <c r="S93" s="197">
        <f t="shared" si="23"/>
        <v>385.00010000000003</v>
      </c>
      <c r="T93" s="197">
        <f t="shared" si="24"/>
        <v>4.1603053435114496</v>
      </c>
      <c r="U93" s="197">
        <f t="shared" si="25"/>
        <v>5.0300728995808281</v>
      </c>
      <c r="V93" s="197">
        <f t="shared" si="26"/>
        <v>4.7489835944245717</v>
      </c>
      <c r="W93" s="197">
        <f t="shared" si="27"/>
        <v>-0.8697675560693785</v>
      </c>
      <c r="X93" s="197"/>
      <c r="Y93" s="197"/>
    </row>
    <row r="94" spans="1:25" x14ac:dyDescent="0.35">
      <c r="A94" s="197" t="s">
        <v>72</v>
      </c>
      <c r="B94" s="197">
        <v>45</v>
      </c>
      <c r="C94" s="197" t="s">
        <v>73</v>
      </c>
      <c r="D94" s="197">
        <v>203.99979999999999</v>
      </c>
      <c r="E94" s="197"/>
      <c r="F94" s="197"/>
      <c r="G94" s="197"/>
      <c r="H94" s="197">
        <f>SUM(H3:H93)</f>
        <v>21606.999899999992</v>
      </c>
      <c r="I94" s="197">
        <f t="shared" ref="I94:J94" si="28">SUM(I3:I93)</f>
        <v>24506.017100000008</v>
      </c>
      <c r="J94" s="197">
        <f t="shared" si="28"/>
        <v>46113.017</v>
      </c>
      <c r="K94" s="197">
        <f t="shared" ref="K94:M94" si="29">SUM(K3:K93)</f>
        <v>565492</v>
      </c>
      <c r="L94" s="197">
        <f t="shared" si="29"/>
        <v>576324</v>
      </c>
      <c r="M94" s="197">
        <f t="shared" si="29"/>
        <v>1141816</v>
      </c>
      <c r="N94" s="197"/>
      <c r="O94" s="197" t="s">
        <v>82</v>
      </c>
      <c r="P94" s="197"/>
      <c r="Q94" s="197">
        <f t="shared" ref="Q94:S94" si="30">SUM(Q3:Q93)</f>
        <v>49255.997100000001</v>
      </c>
      <c r="R94" s="197">
        <f t="shared" si="30"/>
        <v>56326.018899999988</v>
      </c>
      <c r="S94" s="197">
        <f t="shared" si="30"/>
        <v>105582.01600000003</v>
      </c>
      <c r="T94" s="197"/>
      <c r="U94" s="197"/>
      <c r="V94" s="197"/>
      <c r="W94" s="197">
        <f t="shared" si="27"/>
        <v>0</v>
      </c>
      <c r="X94" s="197"/>
      <c r="Y94" s="197"/>
    </row>
    <row r="95" spans="1:25" x14ac:dyDescent="0.35">
      <c r="A95" s="197" t="s">
        <v>72</v>
      </c>
      <c r="B95" s="197">
        <v>46</v>
      </c>
      <c r="C95" s="197" t="s">
        <v>71</v>
      </c>
      <c r="D95" s="197">
        <v>137</v>
      </c>
      <c r="E95" s="197"/>
      <c r="F95" s="197"/>
      <c r="G95" s="197"/>
      <c r="H95" s="197"/>
      <c r="I95" s="197"/>
      <c r="J95" s="197"/>
      <c r="K95" s="197"/>
      <c r="L95" s="197"/>
      <c r="M95" s="197"/>
      <c r="N95" s="197"/>
      <c r="O95" s="197"/>
      <c r="P95" s="197"/>
      <c r="Q95" s="197"/>
      <c r="R95" s="197"/>
      <c r="S95" s="197"/>
      <c r="T95" s="197"/>
      <c r="U95" s="197"/>
      <c r="V95" s="197"/>
      <c r="W95" s="197"/>
      <c r="X95" s="197"/>
      <c r="Y95" s="197"/>
    </row>
    <row r="96" spans="1:25" x14ac:dyDescent="0.35">
      <c r="A96" s="197" t="s">
        <v>72</v>
      </c>
      <c r="B96" s="197">
        <v>46</v>
      </c>
      <c r="C96" s="197" t="s">
        <v>73</v>
      </c>
      <c r="D96" s="197">
        <v>189.00020000000001</v>
      </c>
      <c r="E96" s="197"/>
      <c r="F96" s="197"/>
      <c r="G96" s="197"/>
      <c r="H96" s="197"/>
      <c r="I96" s="197"/>
      <c r="J96" s="197"/>
      <c r="K96" s="197"/>
      <c r="L96" s="197"/>
      <c r="M96" s="197"/>
      <c r="N96" s="197"/>
      <c r="O96" s="197"/>
      <c r="P96" s="197"/>
      <c r="Q96" s="197"/>
      <c r="R96" s="197"/>
      <c r="S96" s="197"/>
      <c r="T96" s="197"/>
      <c r="U96" s="197"/>
      <c r="V96" s="197"/>
      <c r="W96" s="197"/>
      <c r="X96" s="197"/>
      <c r="Y96" s="197"/>
    </row>
    <row r="97" spans="1:25" x14ac:dyDescent="0.35">
      <c r="A97" s="197" t="s">
        <v>72</v>
      </c>
      <c r="B97" s="197">
        <v>47</v>
      </c>
      <c r="C97" s="197" t="s">
        <v>71</v>
      </c>
      <c r="D97" s="197">
        <v>122.9999</v>
      </c>
      <c r="E97" s="197"/>
      <c r="F97" s="197"/>
      <c r="G97" s="197"/>
      <c r="H97" s="197" t="s">
        <v>85</v>
      </c>
      <c r="I97" s="197"/>
      <c r="J97" s="197"/>
      <c r="K97" s="197"/>
      <c r="L97" s="197" t="s">
        <v>92</v>
      </c>
      <c r="M97" s="197"/>
      <c r="N97" s="197"/>
      <c r="O97" s="197"/>
      <c r="P97" s="197"/>
      <c r="Q97" s="197"/>
      <c r="R97" s="197"/>
      <c r="S97" s="197"/>
      <c r="T97" s="197"/>
      <c r="U97" s="197"/>
      <c r="V97" s="197"/>
      <c r="W97" s="197"/>
      <c r="X97" s="197"/>
      <c r="Y97" s="197"/>
    </row>
    <row r="98" spans="1:25" x14ac:dyDescent="0.35">
      <c r="A98" s="197" t="s">
        <v>72</v>
      </c>
      <c r="B98" s="197">
        <v>47</v>
      </c>
      <c r="C98" s="197" t="s">
        <v>73</v>
      </c>
      <c r="D98" s="197">
        <v>207.00040000000001</v>
      </c>
      <c r="E98" s="197"/>
      <c r="F98" s="197"/>
      <c r="G98" s="197">
        <v>90</v>
      </c>
      <c r="H98" s="197">
        <f t="shared" ref="H98:H108" si="31">SUMIFS($D$3:$D$205,$B$3:$B$205,G98,$C$3:$C$205,$H$2)</f>
        <v>7.6715</v>
      </c>
      <c r="I98" s="197">
        <f t="shared" ref="I98:I108" si="32">SUMIFS($D$3:$D$205,$B$3:$B$205,G98,$C$3:$C$205,$I$2)</f>
        <v>21.055099999999999</v>
      </c>
      <c r="J98" s="197">
        <f t="shared" ref="J98:J108" si="33">H98+I98</f>
        <v>28.726599999999998</v>
      </c>
      <c r="K98" s="197"/>
      <c r="L98" s="197"/>
      <c r="M98" s="197" t="s">
        <v>9</v>
      </c>
      <c r="N98" s="197" t="s">
        <v>10</v>
      </c>
      <c r="O98" s="197" t="s">
        <v>452</v>
      </c>
      <c r="P98" s="197"/>
      <c r="Q98" s="197"/>
      <c r="R98" s="197"/>
      <c r="S98" s="197"/>
      <c r="T98" s="197"/>
      <c r="U98" s="197"/>
      <c r="V98" s="197"/>
      <c r="W98" s="197"/>
      <c r="X98" s="197"/>
      <c r="Y98" s="197"/>
    </row>
    <row r="99" spans="1:25" x14ac:dyDescent="0.35">
      <c r="A99" s="197" t="s">
        <v>72</v>
      </c>
      <c r="B99" s="197">
        <v>48</v>
      </c>
      <c r="C99" s="197" t="s">
        <v>71</v>
      </c>
      <c r="D99" s="197">
        <v>107.0001</v>
      </c>
      <c r="E99" s="197"/>
      <c r="F99" s="197"/>
      <c r="G99" s="197">
        <v>91</v>
      </c>
      <c r="H99" s="197">
        <f t="shared" si="31"/>
        <v>9.8575999999999997</v>
      </c>
      <c r="I99" s="197">
        <f t="shared" si="32"/>
        <v>18.6692</v>
      </c>
      <c r="J99" s="197">
        <f t="shared" si="33"/>
        <v>28.526800000000001</v>
      </c>
      <c r="K99" s="197"/>
      <c r="L99" s="197" t="s">
        <v>445</v>
      </c>
      <c r="M99" s="197">
        <f>SUMIFS($D$3:$D$201,$B$3:$B$201,"&gt;64",$B$3:$B$201,"&lt;70")</f>
        <v>328.00650000000002</v>
      </c>
      <c r="N99" s="197">
        <f>SUMIFS(syoa_out!$D$3:'syoa_out'!$D$204,syoa_out!$B$3:'syoa_out'!$B$204,"&gt;64",syoa_out!$B$3:'syoa_out'!$B$204,"&lt;70")</f>
        <v>801.99980000000005</v>
      </c>
      <c r="O99" s="197">
        <f>M99-N99</f>
        <v>-473.99330000000003</v>
      </c>
      <c r="P99" s="197"/>
      <c r="Q99" s="197"/>
      <c r="R99" s="197"/>
      <c r="S99" s="197"/>
      <c r="T99" s="197"/>
      <c r="U99" s="197"/>
      <c r="V99" s="197"/>
      <c r="W99" s="197"/>
      <c r="X99" s="197"/>
      <c r="Y99" s="197"/>
    </row>
    <row r="100" spans="1:25" x14ac:dyDescent="0.35">
      <c r="A100" s="197" t="s">
        <v>72</v>
      </c>
      <c r="B100" s="197">
        <v>48</v>
      </c>
      <c r="C100" s="197" t="s">
        <v>73</v>
      </c>
      <c r="D100" s="197">
        <v>177</v>
      </c>
      <c r="E100" s="197"/>
      <c r="F100" s="197"/>
      <c r="G100" s="197">
        <v>92</v>
      </c>
      <c r="H100" s="197">
        <f t="shared" si="31"/>
        <v>10.2422</v>
      </c>
      <c r="I100" s="197">
        <f t="shared" si="32"/>
        <v>17.358499999999999</v>
      </c>
      <c r="J100" s="197">
        <f t="shared" si="33"/>
        <v>27.6007</v>
      </c>
      <c r="K100" s="197"/>
      <c r="L100" s="197" t="s">
        <v>479</v>
      </c>
      <c r="M100" s="197">
        <f>SUMIFS($D$3:$D$201,$B$3:$B$201,"&gt;69",$B$3:$B$201,"&lt;80")</f>
        <v>476.00859999999989</v>
      </c>
      <c r="N100" s="197">
        <f>SUMIFS(syoa_out!$D$3:'syoa_out'!$D$204,syoa_out!$B$3:'syoa_out'!$B$204,"&gt;69",syoa_out!$B$3:'syoa_out'!$B$204,"&lt;80")</f>
        <v>834.99979999999994</v>
      </c>
      <c r="O100" s="197">
        <f t="shared" ref="O100:O103" si="34">M100-N100</f>
        <v>-358.99120000000005</v>
      </c>
      <c r="P100" s="197"/>
      <c r="Q100" s="197"/>
      <c r="R100" s="197"/>
      <c r="S100" s="197"/>
      <c r="T100" s="197"/>
      <c r="U100" s="197"/>
      <c r="V100" s="197"/>
      <c r="W100" s="197"/>
      <c r="X100" s="197"/>
      <c r="Y100" s="197"/>
    </row>
    <row r="101" spans="1:25" x14ac:dyDescent="0.35">
      <c r="A101" s="197" t="s">
        <v>72</v>
      </c>
      <c r="B101" s="197">
        <v>49</v>
      </c>
      <c r="C101" s="197" t="s">
        <v>71</v>
      </c>
      <c r="D101" s="197">
        <v>102.00020000000001</v>
      </c>
      <c r="E101" s="197"/>
      <c r="F101" s="197"/>
      <c r="G101" s="197">
        <v>93</v>
      </c>
      <c r="H101" s="197">
        <f t="shared" si="31"/>
        <v>6.2274000000000003</v>
      </c>
      <c r="I101" s="197">
        <f t="shared" si="32"/>
        <v>13.5657</v>
      </c>
      <c r="J101" s="197">
        <f t="shared" si="33"/>
        <v>19.793099999999999</v>
      </c>
      <c r="K101" s="197"/>
      <c r="L101" s="197" t="s">
        <v>480</v>
      </c>
      <c r="M101" s="197">
        <f>SUMIFS($D$3:$D$201,$B$3:$B$201,"&gt;79",$B$3:$B$201,"&lt;90")</f>
        <v>388.99039999999991</v>
      </c>
      <c r="N101" s="197">
        <f>SUMIFS(syoa_out!$D$3:'syoa_out'!$D$204,syoa_out!$B$3:'syoa_out'!$B$204,"&gt;79",syoa_out!$B$3:'syoa_out'!$B$204,"&lt;90")</f>
        <v>514.00080000000003</v>
      </c>
      <c r="O101" s="197">
        <f t="shared" si="34"/>
        <v>-125.01040000000012</v>
      </c>
      <c r="P101" s="197"/>
      <c r="Q101" s="197"/>
      <c r="R101" s="197"/>
      <c r="S101" s="197"/>
      <c r="T101" s="197"/>
      <c r="U101" s="197"/>
      <c r="V101" s="197"/>
      <c r="W101" s="197"/>
      <c r="X101" s="197"/>
      <c r="Y101" s="197"/>
    </row>
    <row r="102" spans="1:25" x14ac:dyDescent="0.35">
      <c r="A102" s="197" t="s">
        <v>72</v>
      </c>
      <c r="B102" s="197">
        <v>49</v>
      </c>
      <c r="C102" s="197" t="s">
        <v>73</v>
      </c>
      <c r="D102" s="197">
        <v>164</v>
      </c>
      <c r="E102" s="197"/>
      <c r="F102" s="197"/>
      <c r="G102" s="197">
        <v>94</v>
      </c>
      <c r="H102" s="197">
        <f t="shared" si="31"/>
        <v>12.536</v>
      </c>
      <c r="I102" s="197">
        <f t="shared" si="32"/>
        <v>12.6325</v>
      </c>
      <c r="J102" s="197">
        <f t="shared" si="33"/>
        <v>25.168500000000002</v>
      </c>
      <c r="K102" s="197"/>
      <c r="L102" s="197" t="s">
        <v>85</v>
      </c>
      <c r="M102" s="197">
        <f>SUMIFS($D$3:$D$201,$B$3:$B$201,"&gt;89")</f>
        <v>169.00039999999996</v>
      </c>
      <c r="N102" s="197">
        <f>SUMIFS(syoa_out!$D$3:'syoa_out'!$D$204,syoa_out!$B$3:'syoa_out'!$B$204,"&gt;89")</f>
        <v>215.99969999999999</v>
      </c>
      <c r="O102" s="197">
        <f t="shared" si="34"/>
        <v>-46.999300000000034</v>
      </c>
      <c r="P102" s="197"/>
      <c r="Q102" s="197"/>
      <c r="R102" s="197"/>
      <c r="S102" s="197"/>
      <c r="T102" s="197"/>
      <c r="U102" s="197"/>
      <c r="V102" s="197"/>
      <c r="W102" s="197"/>
      <c r="X102" s="197"/>
      <c r="Y102" s="197"/>
    </row>
    <row r="103" spans="1:25" x14ac:dyDescent="0.35">
      <c r="A103" s="197" t="s">
        <v>72</v>
      </c>
      <c r="B103" s="197">
        <v>50</v>
      </c>
      <c r="C103" s="197" t="s">
        <v>71</v>
      </c>
      <c r="D103" s="197">
        <v>103.99979999999999</v>
      </c>
      <c r="E103" s="197"/>
      <c r="F103" s="197"/>
      <c r="G103" s="197">
        <v>95</v>
      </c>
      <c r="H103" s="197">
        <f t="shared" si="31"/>
        <v>2.7284999999999999</v>
      </c>
      <c r="I103" s="197">
        <f t="shared" si="32"/>
        <v>16.224499999999999</v>
      </c>
      <c r="J103" s="197">
        <f t="shared" si="33"/>
        <v>18.952999999999999</v>
      </c>
      <c r="K103" s="197"/>
      <c r="L103" s="197" t="s">
        <v>459</v>
      </c>
      <c r="M103" s="197">
        <f>SUM(M99:M102)</f>
        <v>1362.0058999999997</v>
      </c>
      <c r="N103" s="197">
        <f>SUM(N99:N102)</f>
        <v>2367.0000999999997</v>
      </c>
      <c r="O103" s="197">
        <f t="shared" si="34"/>
        <v>-1004.9942000000001</v>
      </c>
      <c r="P103" s="197"/>
      <c r="Q103" s="197"/>
      <c r="R103" s="197"/>
      <c r="S103" s="197"/>
      <c r="T103" s="197"/>
      <c r="U103" s="197"/>
      <c r="V103" s="197"/>
      <c r="W103" s="197"/>
      <c r="X103" s="197"/>
      <c r="Y103" s="197"/>
    </row>
    <row r="104" spans="1:25" x14ac:dyDescent="0.35">
      <c r="A104" s="197" t="s">
        <v>72</v>
      </c>
      <c r="B104" s="197">
        <v>50</v>
      </c>
      <c r="C104" s="197" t="s">
        <v>73</v>
      </c>
      <c r="D104" s="197">
        <v>129.01</v>
      </c>
      <c r="E104" s="197"/>
      <c r="F104" s="197"/>
      <c r="G104" s="197">
        <v>96</v>
      </c>
      <c r="H104" s="197">
        <f t="shared" si="31"/>
        <v>2.5356999999999998</v>
      </c>
      <c r="I104" s="197">
        <f t="shared" si="32"/>
        <v>2.4777</v>
      </c>
      <c r="J104" s="197">
        <f t="shared" si="33"/>
        <v>5.0133999999999999</v>
      </c>
      <c r="K104" s="197"/>
      <c r="L104" s="197"/>
      <c r="M104" s="197"/>
      <c r="N104" s="197"/>
      <c r="O104" s="197"/>
      <c r="P104" s="197"/>
      <c r="Q104" s="197"/>
      <c r="R104" s="197"/>
      <c r="S104" s="197"/>
      <c r="T104" s="197"/>
      <c r="U104" s="197"/>
      <c r="V104" s="197"/>
      <c r="W104" s="197"/>
      <c r="X104" s="197"/>
      <c r="Y104" s="197"/>
    </row>
    <row r="105" spans="1:25" x14ac:dyDescent="0.35">
      <c r="A105" s="197" t="s">
        <v>72</v>
      </c>
      <c r="B105" s="197">
        <v>51</v>
      </c>
      <c r="C105" s="197" t="s">
        <v>71</v>
      </c>
      <c r="D105" s="197">
        <v>112.99979999999999</v>
      </c>
      <c r="E105" s="197"/>
      <c r="F105" s="197"/>
      <c r="G105" s="197">
        <v>97</v>
      </c>
      <c r="H105" s="197">
        <f t="shared" si="31"/>
        <v>1.2011000000000001</v>
      </c>
      <c r="I105" s="197">
        <f t="shared" si="32"/>
        <v>5.1921999999999997</v>
      </c>
      <c r="J105" s="197">
        <f t="shared" si="33"/>
        <v>6.3933</v>
      </c>
      <c r="K105" s="197"/>
      <c r="L105" s="197" t="s">
        <v>453</v>
      </c>
      <c r="M105" s="197" t="s">
        <v>547</v>
      </c>
      <c r="N105" s="197" t="s">
        <v>548</v>
      </c>
      <c r="O105" s="197" t="s">
        <v>549</v>
      </c>
      <c r="P105" s="197" t="s">
        <v>554</v>
      </c>
      <c r="Q105" s="197" t="s">
        <v>555</v>
      </c>
      <c r="R105" s="197" t="s">
        <v>556</v>
      </c>
      <c r="S105" s="197" t="s">
        <v>557</v>
      </c>
      <c r="T105" s="197" t="s">
        <v>558</v>
      </c>
      <c r="U105" s="197" t="s">
        <v>559</v>
      </c>
      <c r="V105" s="197"/>
      <c r="W105" s="197"/>
      <c r="X105" s="197"/>
      <c r="Y105" s="197"/>
    </row>
    <row r="106" spans="1:25" x14ac:dyDescent="0.35">
      <c r="A106" s="197" t="s">
        <v>72</v>
      </c>
      <c r="B106" s="197">
        <v>51</v>
      </c>
      <c r="C106" s="197" t="s">
        <v>73</v>
      </c>
      <c r="D106" s="197">
        <v>163.9999</v>
      </c>
      <c r="E106" s="197"/>
      <c r="F106" s="197"/>
      <c r="G106" s="197">
        <v>98</v>
      </c>
      <c r="H106" s="197">
        <f t="shared" si="31"/>
        <v>0</v>
      </c>
      <c r="I106" s="197">
        <f t="shared" si="32"/>
        <v>5.1197999999999997</v>
      </c>
      <c r="J106" s="197">
        <f t="shared" si="33"/>
        <v>5.1197999999999997</v>
      </c>
      <c r="K106" s="197"/>
      <c r="L106" s="197" t="s">
        <v>5</v>
      </c>
      <c r="M106" s="197">
        <f t="shared" ref="M106:O108" si="35">P106+S106</f>
        <v>4855.0005999999994</v>
      </c>
      <c r="N106" s="197">
        <f t="shared" si="35"/>
        <v>8051.0002000000004</v>
      </c>
      <c r="O106" s="197">
        <f t="shared" si="35"/>
        <v>-3195.9996000000001</v>
      </c>
      <c r="P106" s="197">
        <f>SUMIFS($D$3:$D$201,$B$3:$B$201,"&lt;16",$C$3:$C$201,"m")</f>
        <v>2492.0003000000002</v>
      </c>
      <c r="Q106" s="197">
        <f>SUMIFS(syoa_out!$D$3:$D$204,syoa_out!$B$3:$B$204,"&lt;16",syoa_out!$C$3:$C$204,"m")</f>
        <v>4203.9984999999997</v>
      </c>
      <c r="R106" s="197">
        <f>P106-Q106</f>
        <v>-1711.9981999999995</v>
      </c>
      <c r="S106" s="197">
        <f>SUMIFS($D$3:$D$201,$B$3:$B$201,"&lt;16",$C$3:$C$201,"f")</f>
        <v>2363.0002999999997</v>
      </c>
      <c r="T106" s="197">
        <f>SUMIFS(syoa_out!$D$3:$D$204,syoa_out!$B$3:$B$204,"&lt;16",syoa_out!$C$3:$C$204,"f")</f>
        <v>3847.0017000000003</v>
      </c>
      <c r="U106" s="197">
        <f>S106-T106</f>
        <v>-1484.0014000000006</v>
      </c>
      <c r="V106" s="197"/>
      <c r="W106" s="197"/>
      <c r="X106" s="197"/>
      <c r="Y106" s="197"/>
    </row>
    <row r="107" spans="1:25" x14ac:dyDescent="0.35">
      <c r="A107" s="197" t="s">
        <v>72</v>
      </c>
      <c r="B107" s="197">
        <v>52</v>
      </c>
      <c r="C107" s="197" t="s">
        <v>71</v>
      </c>
      <c r="D107" s="197">
        <v>110.0003</v>
      </c>
      <c r="E107" s="197"/>
      <c r="F107" s="197"/>
      <c r="G107" s="197">
        <v>99</v>
      </c>
      <c r="H107" s="197">
        <f t="shared" si="31"/>
        <v>0</v>
      </c>
      <c r="I107" s="197">
        <f t="shared" si="32"/>
        <v>1.2677</v>
      </c>
      <c r="J107" s="197">
        <f t="shared" si="33"/>
        <v>1.2677</v>
      </c>
      <c r="K107" s="197"/>
      <c r="L107" s="197" t="s">
        <v>6</v>
      </c>
      <c r="M107" s="197">
        <f t="shared" si="35"/>
        <v>39896.010500000004</v>
      </c>
      <c r="N107" s="197">
        <f t="shared" si="35"/>
        <v>49050.998700000011</v>
      </c>
      <c r="O107" s="197">
        <f t="shared" si="35"/>
        <v>-9154.9882000000071</v>
      </c>
      <c r="P107" s="197">
        <f>SUMIFS($D$3:$D$201,$B$3:$B$201,"&gt;15",$B$3:$B$201,"&lt;65",$C$3:$C$201,"m")</f>
        <v>18485.011599999998</v>
      </c>
      <c r="Q107" s="197">
        <f>SUMIFS(syoa_out!$D$3:$D$201,syoa_out!$B$3:$B$201,"&gt;15",syoa_out!$B$3:$B$201,"&lt;65",syoa_out!$C$3:$C$201,"m")</f>
        <v>22330.99860000001</v>
      </c>
      <c r="R107" s="197">
        <f>P107-Q107</f>
        <v>-3845.9870000000119</v>
      </c>
      <c r="S107" s="197">
        <f>SUMIFS($D$3:$D$201,$B$3:$B$201,"&gt;15",$B$3:$B$201,"&lt;65",$C$3:$C$201,"f")</f>
        <v>21410.998900000002</v>
      </c>
      <c r="T107" s="197">
        <f>SUMIFS(syoa_out!$D$3:$D$204,syoa_out!$B$3:$B$204,"&gt;15",syoa_out!$B$3:$B$204,"&lt;65",syoa_out!$C$3:$C$204,"f")</f>
        <v>26720.000099999997</v>
      </c>
      <c r="U107" s="197">
        <f>S107-T107</f>
        <v>-5309.0011999999952</v>
      </c>
      <c r="V107" s="197"/>
      <c r="W107" s="197"/>
      <c r="X107" s="197"/>
      <c r="Y107" s="197"/>
    </row>
    <row r="108" spans="1:25" x14ac:dyDescent="0.35">
      <c r="A108" s="197" t="s">
        <v>72</v>
      </c>
      <c r="B108" s="197">
        <v>52</v>
      </c>
      <c r="C108" s="197" t="s">
        <v>73</v>
      </c>
      <c r="D108" s="197">
        <v>154.00020000000001</v>
      </c>
      <c r="E108" s="197"/>
      <c r="F108" s="197"/>
      <c r="G108" s="197">
        <v>100</v>
      </c>
      <c r="H108" s="197">
        <f t="shared" si="31"/>
        <v>0</v>
      </c>
      <c r="I108" s="197">
        <f t="shared" si="32"/>
        <v>2.4375</v>
      </c>
      <c r="J108" s="197">
        <f t="shared" si="33"/>
        <v>2.4375</v>
      </c>
      <c r="K108" s="197"/>
      <c r="L108" s="197" t="s">
        <v>7</v>
      </c>
      <c r="M108" s="197">
        <f t="shared" si="35"/>
        <v>1362.0059000000003</v>
      </c>
      <c r="N108" s="197">
        <f t="shared" si="35"/>
        <v>2365.813000000001</v>
      </c>
      <c r="O108" s="197">
        <f t="shared" si="35"/>
        <v>-1003.8071000000004</v>
      </c>
      <c r="P108" s="197">
        <f>SUMIFS($D$3:$D$201,$B$3:$B$201,"&gt;64",$C$3:$C$201,"m")</f>
        <v>629.98800000000017</v>
      </c>
      <c r="Q108" s="197">
        <f>SUMIFS(syoa_out!$D$3:$D$201,syoa_out!$B$3:$B$201,"&gt;64",syoa_out!$C$3:$C$201,"m")</f>
        <v>1112.8130000000003</v>
      </c>
      <c r="R108" s="197">
        <f>P108-Q108</f>
        <v>-482.82500000000016</v>
      </c>
      <c r="S108" s="197">
        <f>SUMIFS($D$3:$D$201,$B$3:$B$201,"&gt;64",$C$3:$C$201,"f")</f>
        <v>732.01790000000017</v>
      </c>
      <c r="T108" s="197">
        <f>SUMIFS(syoa_out!$D$3:$D$204,syoa_out!$B$3:$B$204,"&gt;64",syoa_out!$C$3:$C$204,"f")</f>
        <v>1253.0000000000005</v>
      </c>
      <c r="U108" s="197">
        <f>S108-T108</f>
        <v>-520.98210000000029</v>
      </c>
      <c r="V108" s="197"/>
      <c r="W108" s="197"/>
      <c r="X108" s="197"/>
      <c r="Y108" s="197"/>
    </row>
    <row r="109" spans="1:25" x14ac:dyDescent="0.35">
      <c r="A109" s="197" t="s">
        <v>72</v>
      </c>
      <c r="B109" s="197">
        <v>53</v>
      </c>
      <c r="C109" s="197" t="s">
        <v>71</v>
      </c>
      <c r="D109" s="197">
        <v>81.000100000000003</v>
      </c>
      <c r="E109" s="197"/>
      <c r="F109" s="197"/>
      <c r="G109" s="197"/>
      <c r="H109" s="197"/>
      <c r="I109" s="197"/>
      <c r="J109" s="197"/>
      <c r="K109" s="197"/>
      <c r="L109" s="197" t="s">
        <v>603</v>
      </c>
      <c r="M109" s="197">
        <f>SUM(M106:M108)</f>
        <v>46113.017000000007</v>
      </c>
      <c r="N109" s="197">
        <f t="shared" ref="N109:U109" si="36">SUM(N106:N108)</f>
        <v>59467.811900000015</v>
      </c>
      <c r="O109" s="197">
        <f t="shared" si="36"/>
        <v>-13354.794900000006</v>
      </c>
      <c r="P109" s="197">
        <f t="shared" si="36"/>
        <v>21606.999899999999</v>
      </c>
      <c r="Q109" s="197">
        <f t="shared" si="36"/>
        <v>27647.81010000001</v>
      </c>
      <c r="R109" s="197">
        <f t="shared" si="36"/>
        <v>-6040.8102000000117</v>
      </c>
      <c r="S109" s="197">
        <f t="shared" si="36"/>
        <v>24506.017100000001</v>
      </c>
      <c r="T109" s="197">
        <f t="shared" si="36"/>
        <v>31820.001799999998</v>
      </c>
      <c r="U109" s="197">
        <f t="shared" si="36"/>
        <v>-7313.9846999999963</v>
      </c>
      <c r="V109" s="197"/>
      <c r="W109" s="197"/>
      <c r="X109" s="197"/>
      <c r="Y109" s="197"/>
    </row>
    <row r="110" spans="1:25" x14ac:dyDescent="0.35">
      <c r="A110" s="197" t="s">
        <v>72</v>
      </c>
      <c r="B110" s="197">
        <v>53</v>
      </c>
      <c r="C110" s="197" t="s">
        <v>73</v>
      </c>
      <c r="D110" s="197">
        <v>138</v>
      </c>
      <c r="E110" s="197"/>
      <c r="F110" s="197"/>
      <c r="G110" s="197"/>
      <c r="H110" s="197"/>
      <c r="I110" s="197"/>
      <c r="J110" s="197"/>
      <c r="K110" s="197"/>
      <c r="L110" s="197"/>
      <c r="M110" s="197"/>
      <c r="N110" s="197"/>
      <c r="O110" s="197"/>
      <c r="P110" s="197"/>
      <c r="Q110" s="197"/>
      <c r="R110" s="197"/>
      <c r="S110" s="197"/>
      <c r="T110" s="197"/>
      <c r="U110" s="197"/>
      <c r="V110" s="197"/>
      <c r="W110" s="197"/>
      <c r="X110" s="197"/>
      <c r="Y110" s="197"/>
    </row>
    <row r="111" spans="1:25" x14ac:dyDescent="0.35">
      <c r="A111" s="197" t="s">
        <v>72</v>
      </c>
      <c r="B111" s="197">
        <v>54</v>
      </c>
      <c r="C111" s="197" t="s">
        <v>71</v>
      </c>
      <c r="D111" s="197">
        <v>74.999899999999997</v>
      </c>
      <c r="E111" s="197"/>
      <c r="F111" s="197"/>
      <c r="G111" s="197"/>
      <c r="H111" s="197"/>
      <c r="I111" s="197"/>
      <c r="J111" s="197"/>
      <c r="K111" s="197"/>
      <c r="L111" s="197"/>
      <c r="M111" s="197">
        <v>46113</v>
      </c>
      <c r="N111" s="197">
        <v>59469</v>
      </c>
      <c r="O111" s="197"/>
      <c r="P111" s="197"/>
      <c r="Q111" s="197"/>
      <c r="R111" s="197"/>
      <c r="S111" s="197"/>
      <c r="T111" s="197"/>
      <c r="U111" s="197"/>
      <c r="V111" s="197"/>
      <c r="W111" s="197"/>
      <c r="X111" s="197"/>
      <c r="Y111" s="197"/>
    </row>
    <row r="112" spans="1:25" x14ac:dyDescent="0.35">
      <c r="A112" s="197" t="s">
        <v>72</v>
      </c>
      <c r="B112" s="197">
        <v>54</v>
      </c>
      <c r="C112" s="197" t="s">
        <v>73</v>
      </c>
      <c r="D112" s="197">
        <v>116.9997</v>
      </c>
      <c r="E112" s="197"/>
      <c r="F112" s="197"/>
      <c r="G112" s="197"/>
      <c r="H112" s="197">
        <f>SUM(H98:H111)</f>
        <v>52.999999999999993</v>
      </c>
      <c r="I112" s="197">
        <f>SUM(I98:I111)</f>
        <v>116.00040000000001</v>
      </c>
      <c r="J112" s="197">
        <f>SUM(J98:J111)</f>
        <v>169.00039999999998</v>
      </c>
      <c r="K112" s="197"/>
      <c r="L112" s="197"/>
      <c r="M112" s="197"/>
      <c r="N112" s="197"/>
      <c r="O112" s="197"/>
      <c r="P112" s="197"/>
      <c r="Q112" s="197"/>
      <c r="R112" s="197"/>
      <c r="S112" s="197"/>
      <c r="T112" s="197"/>
      <c r="U112" s="197"/>
      <c r="V112" s="197"/>
      <c r="W112" s="197"/>
      <c r="X112" s="197"/>
      <c r="Y112" s="197"/>
    </row>
    <row r="113" spans="1:25" x14ac:dyDescent="0.35">
      <c r="A113" s="197" t="s">
        <v>72</v>
      </c>
      <c r="B113" s="197">
        <v>55</v>
      </c>
      <c r="C113" s="197" t="s">
        <v>71</v>
      </c>
      <c r="D113" s="197">
        <v>80.999799999999993</v>
      </c>
      <c r="E113" s="197"/>
      <c r="F113" s="197"/>
      <c r="G113" s="197"/>
      <c r="H113" s="197"/>
      <c r="I113" s="197"/>
      <c r="J113" s="197"/>
      <c r="K113" s="197"/>
      <c r="L113" s="197"/>
      <c r="M113" s="197"/>
      <c r="N113" s="197"/>
      <c r="O113" s="197"/>
      <c r="P113" s="197"/>
      <c r="Q113" s="197"/>
      <c r="R113" s="197"/>
      <c r="S113" s="197"/>
      <c r="T113" s="197"/>
      <c r="U113" s="197"/>
      <c r="V113" s="197"/>
      <c r="W113" s="197"/>
      <c r="X113" s="197"/>
      <c r="Y113" s="197"/>
    </row>
    <row r="114" spans="1:25" x14ac:dyDescent="0.35">
      <c r="A114" s="197" t="s">
        <v>72</v>
      </c>
      <c r="B114" s="197">
        <v>55</v>
      </c>
      <c r="C114" s="197" t="s">
        <v>73</v>
      </c>
      <c r="D114" s="197">
        <v>112</v>
      </c>
      <c r="E114" s="197"/>
      <c r="F114" s="197"/>
      <c r="G114" s="197"/>
      <c r="H114" s="197"/>
      <c r="I114" s="197"/>
      <c r="J114" s="197"/>
      <c r="K114" s="197"/>
      <c r="L114" s="197"/>
      <c r="M114" s="197"/>
      <c r="N114" s="197"/>
      <c r="O114" s="197"/>
      <c r="P114" s="197"/>
      <c r="Q114" s="197"/>
      <c r="R114" s="197"/>
      <c r="S114" s="197"/>
      <c r="T114" s="197"/>
      <c r="U114" s="197"/>
      <c r="V114" s="197"/>
      <c r="W114" s="197"/>
      <c r="X114" s="197"/>
      <c r="Y114" s="197"/>
    </row>
    <row r="115" spans="1:25" x14ac:dyDescent="0.35">
      <c r="A115" s="197" t="s">
        <v>72</v>
      </c>
      <c r="B115" s="197">
        <v>56</v>
      </c>
      <c r="C115" s="197" t="s">
        <v>71</v>
      </c>
      <c r="D115" s="197">
        <v>78</v>
      </c>
      <c r="E115" s="197"/>
      <c r="F115" s="197"/>
      <c r="G115" s="197"/>
      <c r="H115" s="197"/>
      <c r="I115" s="197"/>
      <c r="J115" s="197"/>
      <c r="K115" s="197"/>
      <c r="L115" s="197"/>
      <c r="M115" s="197"/>
      <c r="N115" s="197"/>
      <c r="O115" s="197"/>
      <c r="P115" s="197"/>
      <c r="Q115" s="197"/>
      <c r="R115" s="197"/>
      <c r="S115" s="197"/>
      <c r="T115" s="197"/>
      <c r="U115" s="197"/>
      <c r="V115" s="197"/>
      <c r="W115" s="197"/>
      <c r="X115" s="197"/>
      <c r="Y115" s="197"/>
    </row>
    <row r="116" spans="1:25" x14ac:dyDescent="0.35">
      <c r="A116" s="197" t="s">
        <v>72</v>
      </c>
      <c r="B116" s="197">
        <v>56</v>
      </c>
      <c r="C116" s="197" t="s">
        <v>73</v>
      </c>
      <c r="D116" s="197">
        <v>114.9999</v>
      </c>
      <c r="E116" s="197"/>
      <c r="F116" s="197"/>
      <c r="G116" s="197"/>
      <c r="H116" s="197"/>
      <c r="I116" s="197"/>
      <c r="J116" s="197"/>
      <c r="K116" s="197"/>
      <c r="L116" s="197"/>
      <c r="M116" s="197"/>
      <c r="N116" s="197"/>
      <c r="O116" s="197"/>
      <c r="P116" s="197"/>
      <c r="Q116" s="197"/>
      <c r="R116" s="197"/>
      <c r="S116" s="197"/>
      <c r="T116" s="197"/>
      <c r="U116" s="197"/>
      <c r="V116" s="197"/>
      <c r="W116" s="197"/>
      <c r="X116" s="197"/>
      <c r="Y116" s="197"/>
    </row>
    <row r="117" spans="1:25" x14ac:dyDescent="0.35">
      <c r="A117" s="197" t="s">
        <v>72</v>
      </c>
      <c r="B117" s="197">
        <v>57</v>
      </c>
      <c r="C117" s="197" t="s">
        <v>71</v>
      </c>
      <c r="D117" s="197">
        <v>76.000299999999996</v>
      </c>
      <c r="E117" s="197"/>
      <c r="F117" s="197"/>
      <c r="G117" s="197"/>
      <c r="H117" s="197"/>
      <c r="I117" s="197"/>
      <c r="J117" s="197"/>
      <c r="K117" s="197"/>
      <c r="L117" s="197"/>
      <c r="M117" s="197"/>
      <c r="N117" s="197"/>
      <c r="O117" s="197"/>
      <c r="P117" s="197"/>
      <c r="Q117" s="197"/>
      <c r="R117" s="197"/>
      <c r="S117" s="197"/>
      <c r="T117" s="197"/>
      <c r="U117" s="197"/>
      <c r="V117" s="197"/>
      <c r="W117" s="197"/>
      <c r="X117" s="197"/>
      <c r="Y117" s="197"/>
    </row>
    <row r="118" spans="1:25" x14ac:dyDescent="0.35">
      <c r="A118" s="197" t="s">
        <v>72</v>
      </c>
      <c r="B118" s="197">
        <v>57</v>
      </c>
      <c r="C118" s="197" t="s">
        <v>73</v>
      </c>
      <c r="D118" s="197">
        <v>92.999700000000004</v>
      </c>
      <c r="E118" s="197"/>
      <c r="F118" s="197"/>
      <c r="G118" s="197"/>
      <c r="H118" s="197"/>
      <c r="I118" s="197"/>
      <c r="J118" s="197"/>
      <c r="K118" s="197"/>
      <c r="L118" s="197"/>
      <c r="M118" s="197"/>
      <c r="N118" s="197"/>
      <c r="O118" s="197"/>
      <c r="P118" s="197"/>
      <c r="Q118" s="197"/>
      <c r="R118" s="197"/>
      <c r="S118" s="197"/>
      <c r="T118" s="197"/>
      <c r="U118" s="197"/>
      <c r="V118" s="197"/>
      <c r="W118" s="197"/>
      <c r="X118" s="197"/>
      <c r="Y118" s="197"/>
    </row>
    <row r="119" spans="1:25" x14ac:dyDescent="0.35">
      <c r="A119" s="197" t="s">
        <v>72</v>
      </c>
      <c r="B119" s="197">
        <v>58</v>
      </c>
      <c r="C119" s="197" t="s">
        <v>71</v>
      </c>
      <c r="D119" s="197">
        <v>57</v>
      </c>
      <c r="E119" s="197"/>
      <c r="F119" s="197"/>
      <c r="G119" s="197"/>
      <c r="H119" s="197"/>
      <c r="I119" s="197"/>
      <c r="J119" s="197"/>
      <c r="K119" s="197"/>
      <c r="L119" s="197"/>
      <c r="M119" s="197"/>
      <c r="N119" s="197"/>
      <c r="O119" s="197"/>
      <c r="P119" s="197"/>
      <c r="Q119" s="197"/>
      <c r="R119" s="197"/>
      <c r="S119" s="197"/>
      <c r="T119" s="197"/>
      <c r="U119" s="197"/>
      <c r="V119" s="197"/>
      <c r="W119" s="197"/>
      <c r="X119" s="197"/>
      <c r="Y119" s="197"/>
    </row>
    <row r="120" spans="1:25" x14ac:dyDescent="0.35">
      <c r="A120" s="197" t="s">
        <v>72</v>
      </c>
      <c r="B120" s="197">
        <v>58</v>
      </c>
      <c r="C120" s="197" t="s">
        <v>73</v>
      </c>
      <c r="D120" s="197">
        <v>69.000200000000007</v>
      </c>
      <c r="E120" s="197"/>
      <c r="F120" s="197"/>
      <c r="G120" s="197"/>
      <c r="H120" s="197"/>
      <c r="I120" s="197"/>
      <c r="J120" s="197"/>
      <c r="K120" s="197"/>
      <c r="L120" s="197"/>
      <c r="M120" s="197"/>
      <c r="N120" s="197"/>
      <c r="O120" s="197"/>
      <c r="P120" s="197"/>
      <c r="Q120" s="197"/>
      <c r="R120" s="197"/>
      <c r="S120" s="197"/>
      <c r="T120" s="197"/>
      <c r="U120" s="197"/>
      <c r="V120" s="197"/>
      <c r="W120" s="197"/>
      <c r="X120" s="197"/>
      <c r="Y120" s="197"/>
    </row>
    <row r="121" spans="1:25" x14ac:dyDescent="0.35">
      <c r="A121" s="197" t="s">
        <v>72</v>
      </c>
      <c r="B121" s="197">
        <v>59</v>
      </c>
      <c r="C121" s="197" t="s">
        <v>71</v>
      </c>
      <c r="D121" s="197">
        <v>59.000100000000003</v>
      </c>
      <c r="E121" s="197"/>
      <c r="F121" s="197"/>
      <c r="G121" s="197"/>
      <c r="H121" s="197"/>
      <c r="I121" s="197"/>
      <c r="J121" s="197"/>
      <c r="K121" s="197"/>
      <c r="L121" s="197"/>
      <c r="M121" s="197"/>
      <c r="N121" s="197"/>
      <c r="O121" s="197"/>
      <c r="P121" s="197"/>
      <c r="Q121" s="197"/>
      <c r="R121" s="197"/>
      <c r="S121" s="197"/>
      <c r="T121" s="197"/>
      <c r="U121" s="197"/>
      <c r="V121" s="197"/>
      <c r="W121" s="197"/>
      <c r="X121" s="197"/>
      <c r="Y121" s="197"/>
    </row>
    <row r="122" spans="1:25" x14ac:dyDescent="0.35">
      <c r="A122" s="197" t="s">
        <v>72</v>
      </c>
      <c r="B122" s="197">
        <v>59</v>
      </c>
      <c r="C122" s="197" t="s">
        <v>73</v>
      </c>
      <c r="D122" s="197">
        <v>81</v>
      </c>
      <c r="E122" s="197"/>
      <c r="F122" s="197"/>
      <c r="G122" s="197"/>
      <c r="H122" s="197"/>
      <c r="I122" s="197"/>
      <c r="J122" s="197"/>
      <c r="K122" s="197"/>
      <c r="L122" s="197"/>
      <c r="M122" s="197"/>
      <c r="N122" s="197"/>
      <c r="O122" s="197"/>
      <c r="P122" s="197"/>
      <c r="Q122" s="197"/>
      <c r="R122" s="197"/>
      <c r="S122" s="197"/>
      <c r="T122" s="197"/>
      <c r="U122" s="197"/>
      <c r="V122" s="197"/>
      <c r="W122" s="197"/>
      <c r="X122" s="197"/>
      <c r="Y122" s="197"/>
    </row>
    <row r="123" spans="1:25" x14ac:dyDescent="0.35">
      <c r="A123" s="197" t="s">
        <v>72</v>
      </c>
      <c r="B123" s="197">
        <v>60</v>
      </c>
      <c r="C123" s="197" t="s">
        <v>71</v>
      </c>
      <c r="D123" s="197">
        <v>44.000100000000003</v>
      </c>
      <c r="E123" s="197"/>
      <c r="F123" s="197"/>
      <c r="G123" s="197"/>
      <c r="H123" s="197"/>
      <c r="I123" s="197"/>
      <c r="J123" s="197"/>
      <c r="K123" s="197"/>
      <c r="L123" s="197"/>
      <c r="M123" s="197"/>
      <c r="N123" s="197"/>
      <c r="O123" s="197"/>
      <c r="P123" s="197"/>
      <c r="Q123" s="197"/>
      <c r="R123" s="197"/>
      <c r="S123" s="197"/>
      <c r="T123" s="197"/>
      <c r="U123" s="197"/>
      <c r="V123" s="197"/>
      <c r="W123" s="197"/>
      <c r="X123" s="197"/>
      <c r="Y123" s="197"/>
    </row>
    <row r="124" spans="1:25" x14ac:dyDescent="0.35">
      <c r="A124" s="197" t="s">
        <v>72</v>
      </c>
      <c r="B124" s="197">
        <v>60</v>
      </c>
      <c r="C124" s="197" t="s">
        <v>73</v>
      </c>
      <c r="D124" s="197">
        <v>72.999700000000004</v>
      </c>
      <c r="E124" s="197"/>
      <c r="F124" s="197"/>
      <c r="G124" s="197"/>
      <c r="H124" s="197"/>
      <c r="I124" s="197"/>
      <c r="J124" s="197"/>
      <c r="K124" s="197"/>
      <c r="L124" s="197"/>
      <c r="M124" s="197"/>
      <c r="N124" s="197"/>
      <c r="O124" s="197"/>
      <c r="P124" s="197"/>
      <c r="Q124" s="197"/>
      <c r="R124" s="197"/>
      <c r="S124" s="197"/>
      <c r="T124" s="197"/>
      <c r="U124" s="197"/>
      <c r="V124" s="197"/>
      <c r="W124" s="197"/>
      <c r="X124" s="197"/>
      <c r="Y124" s="197"/>
    </row>
    <row r="125" spans="1:25" x14ac:dyDescent="0.35">
      <c r="A125" s="197" t="s">
        <v>72</v>
      </c>
      <c r="B125" s="197">
        <v>61</v>
      </c>
      <c r="C125" s="197" t="s">
        <v>71</v>
      </c>
      <c r="D125" s="197">
        <v>54.999899999999997</v>
      </c>
      <c r="E125" s="197"/>
      <c r="F125" s="197"/>
      <c r="G125" s="197"/>
      <c r="H125" s="197"/>
      <c r="I125" s="197"/>
      <c r="J125" s="197"/>
      <c r="K125" s="197"/>
      <c r="L125" s="197"/>
      <c r="M125" s="197"/>
      <c r="N125" s="197"/>
      <c r="O125" s="197"/>
      <c r="P125" s="197"/>
      <c r="Q125" s="197"/>
      <c r="R125" s="197"/>
      <c r="S125" s="197"/>
      <c r="T125" s="197"/>
      <c r="U125" s="197"/>
      <c r="V125" s="197"/>
      <c r="W125" s="197"/>
      <c r="X125" s="197"/>
      <c r="Y125" s="197"/>
    </row>
    <row r="126" spans="1:25" x14ac:dyDescent="0.35">
      <c r="A126" s="197" t="s">
        <v>72</v>
      </c>
      <c r="B126" s="197">
        <v>61</v>
      </c>
      <c r="C126" s="197" t="s">
        <v>73</v>
      </c>
      <c r="D126" s="197">
        <v>82.999899999999997</v>
      </c>
      <c r="E126" s="197"/>
      <c r="F126" s="197"/>
      <c r="G126" s="197"/>
      <c r="H126" s="197"/>
      <c r="I126" s="197"/>
      <c r="J126" s="197"/>
      <c r="K126" s="197"/>
      <c r="L126" s="197"/>
      <c r="M126" s="197"/>
      <c r="N126" s="197"/>
      <c r="O126" s="197"/>
      <c r="P126" s="197"/>
      <c r="Q126" s="197"/>
      <c r="R126" s="197"/>
      <c r="S126" s="197"/>
      <c r="T126" s="197"/>
      <c r="U126" s="197"/>
      <c r="V126" s="197"/>
      <c r="W126" s="197"/>
      <c r="X126" s="197"/>
      <c r="Y126" s="197"/>
    </row>
    <row r="127" spans="1:25" x14ac:dyDescent="0.35">
      <c r="A127" s="197" t="s">
        <v>72</v>
      </c>
      <c r="B127" s="197">
        <v>62</v>
      </c>
      <c r="C127" s="197" t="s">
        <v>71</v>
      </c>
      <c r="D127" s="197">
        <v>27.0002</v>
      </c>
      <c r="E127" s="197"/>
      <c r="F127" s="197"/>
      <c r="G127" s="197"/>
      <c r="H127" s="197"/>
      <c r="I127" s="197"/>
      <c r="J127" s="197"/>
      <c r="K127" s="197"/>
      <c r="L127" s="197"/>
      <c r="M127" s="197"/>
      <c r="N127" s="197"/>
      <c r="O127" s="197"/>
      <c r="P127" s="197"/>
      <c r="Q127" s="197"/>
      <c r="R127" s="197"/>
      <c r="S127" s="197"/>
      <c r="T127" s="197"/>
      <c r="U127" s="197"/>
      <c r="V127" s="197"/>
      <c r="W127" s="197"/>
      <c r="X127" s="197"/>
      <c r="Y127" s="197"/>
    </row>
    <row r="128" spans="1:25" x14ac:dyDescent="0.35">
      <c r="A128" s="197" t="s">
        <v>72</v>
      </c>
      <c r="B128" s="197">
        <v>62</v>
      </c>
      <c r="C128" s="197" t="s">
        <v>73</v>
      </c>
      <c r="D128" s="197">
        <v>56.999699999999997</v>
      </c>
      <c r="E128" s="197"/>
      <c r="F128" s="197"/>
      <c r="G128" s="197"/>
      <c r="H128" s="197"/>
      <c r="I128" s="197"/>
      <c r="J128" s="197"/>
      <c r="K128" s="197"/>
      <c r="L128" s="197"/>
      <c r="M128" s="197"/>
      <c r="N128" s="197"/>
      <c r="O128" s="197"/>
      <c r="P128" s="197"/>
      <c r="Q128" s="197"/>
      <c r="R128" s="197"/>
      <c r="S128" s="197"/>
      <c r="T128" s="197"/>
      <c r="U128" s="197"/>
      <c r="V128" s="197"/>
      <c r="W128" s="197"/>
      <c r="X128" s="197"/>
      <c r="Y128" s="197"/>
    </row>
    <row r="129" spans="1:25" x14ac:dyDescent="0.35">
      <c r="A129" s="197" t="s">
        <v>72</v>
      </c>
      <c r="B129" s="197">
        <v>63</v>
      </c>
      <c r="C129" s="197" t="s">
        <v>71</v>
      </c>
      <c r="D129" s="197">
        <v>38.999899999999997</v>
      </c>
      <c r="E129" s="197"/>
      <c r="F129" s="197"/>
      <c r="G129" s="197"/>
      <c r="H129" s="197"/>
      <c r="I129" s="197"/>
      <c r="J129" s="197"/>
      <c r="K129" s="197"/>
      <c r="L129" s="197"/>
      <c r="M129" s="197"/>
      <c r="N129" s="197"/>
      <c r="O129" s="197"/>
      <c r="P129" s="197"/>
      <c r="Q129" s="197"/>
      <c r="R129" s="197"/>
      <c r="S129" s="197"/>
      <c r="T129" s="197"/>
      <c r="U129" s="197"/>
      <c r="V129" s="197"/>
      <c r="W129" s="197"/>
      <c r="X129" s="197"/>
      <c r="Y129" s="197"/>
    </row>
    <row r="130" spans="1:25" x14ac:dyDescent="0.35">
      <c r="A130" s="197" t="s">
        <v>72</v>
      </c>
      <c r="B130" s="197">
        <v>63</v>
      </c>
      <c r="C130" s="197" t="s">
        <v>73</v>
      </c>
      <c r="D130" s="197">
        <v>46.0002</v>
      </c>
      <c r="E130" s="197"/>
      <c r="F130" s="197"/>
      <c r="G130" s="197"/>
      <c r="H130" s="197"/>
      <c r="I130" s="197"/>
      <c r="J130" s="197"/>
      <c r="K130" s="197"/>
      <c r="L130" s="197"/>
      <c r="M130" s="197"/>
      <c r="N130" s="197"/>
      <c r="O130" s="197"/>
      <c r="P130" s="197"/>
      <c r="Q130" s="197"/>
      <c r="R130" s="197"/>
      <c r="S130" s="197"/>
      <c r="T130" s="197"/>
      <c r="U130" s="197"/>
      <c r="V130" s="197"/>
      <c r="W130" s="197"/>
      <c r="X130" s="197"/>
      <c r="Y130" s="197"/>
    </row>
    <row r="131" spans="1:25" x14ac:dyDescent="0.35">
      <c r="A131" s="197" t="s">
        <v>72</v>
      </c>
      <c r="B131" s="197">
        <v>64</v>
      </c>
      <c r="C131" s="197" t="s">
        <v>71</v>
      </c>
      <c r="D131" s="197">
        <v>34</v>
      </c>
      <c r="E131" s="197"/>
      <c r="F131" s="197"/>
      <c r="G131" s="197"/>
      <c r="H131" s="197"/>
      <c r="I131" s="197"/>
      <c r="J131" s="197"/>
      <c r="K131" s="197"/>
      <c r="L131" s="197"/>
      <c r="M131" s="197"/>
      <c r="N131" s="197"/>
      <c r="O131" s="197"/>
      <c r="P131" s="197"/>
      <c r="Q131" s="197"/>
      <c r="R131" s="197"/>
      <c r="S131" s="197"/>
      <c r="T131" s="197"/>
      <c r="U131" s="197"/>
      <c r="V131" s="197"/>
      <c r="W131" s="197"/>
      <c r="X131" s="197"/>
      <c r="Y131" s="197"/>
    </row>
    <row r="132" spans="1:25" x14ac:dyDescent="0.35">
      <c r="A132" s="197" t="s">
        <v>72</v>
      </c>
      <c r="B132" s="197">
        <v>64</v>
      </c>
      <c r="C132" s="197" t="s">
        <v>73</v>
      </c>
      <c r="D132" s="197">
        <v>37</v>
      </c>
      <c r="E132" s="197"/>
      <c r="F132" s="197"/>
      <c r="G132" s="197"/>
      <c r="H132" s="197"/>
      <c r="I132" s="197"/>
      <c r="J132" s="197"/>
      <c r="K132" s="197"/>
      <c r="L132" s="197"/>
      <c r="M132" s="197"/>
      <c r="N132" s="197"/>
      <c r="O132" s="197"/>
      <c r="P132" s="197"/>
      <c r="Q132" s="197"/>
      <c r="R132" s="197"/>
      <c r="S132" s="197"/>
      <c r="T132" s="197"/>
      <c r="U132" s="197"/>
      <c r="V132" s="197"/>
      <c r="W132" s="197"/>
      <c r="X132" s="197"/>
      <c r="Y132" s="197"/>
    </row>
    <row r="133" spans="1:25" x14ac:dyDescent="0.35">
      <c r="A133" s="197" t="s">
        <v>72</v>
      </c>
      <c r="B133" s="197">
        <v>65</v>
      </c>
      <c r="C133" s="197" t="s">
        <v>71</v>
      </c>
      <c r="D133" s="197">
        <v>32.0002</v>
      </c>
      <c r="E133" s="197"/>
      <c r="F133" s="197"/>
      <c r="G133" s="197"/>
      <c r="H133" s="197"/>
      <c r="I133" s="197"/>
      <c r="J133" s="197"/>
      <c r="K133" s="197"/>
      <c r="L133" s="197"/>
      <c r="M133" s="197"/>
      <c r="N133" s="197"/>
      <c r="O133" s="197"/>
      <c r="P133" s="197"/>
      <c r="Q133" s="197"/>
      <c r="R133" s="197"/>
      <c r="S133" s="197"/>
      <c r="T133" s="197"/>
      <c r="U133" s="197"/>
      <c r="V133" s="197"/>
      <c r="W133" s="197"/>
      <c r="X133" s="197"/>
      <c r="Y133" s="197"/>
    </row>
    <row r="134" spans="1:25" x14ac:dyDescent="0.35">
      <c r="A134" s="197" t="s">
        <v>72</v>
      </c>
      <c r="B134" s="197">
        <v>65</v>
      </c>
      <c r="C134" s="197" t="s">
        <v>73</v>
      </c>
      <c r="D134" s="197">
        <v>61.999899999999997</v>
      </c>
      <c r="E134" s="197"/>
      <c r="F134" s="197"/>
      <c r="G134" s="197"/>
      <c r="H134" s="197"/>
      <c r="I134" s="197"/>
      <c r="J134" s="197"/>
      <c r="K134" s="197"/>
      <c r="L134" s="197"/>
      <c r="M134" s="197"/>
      <c r="N134" s="197"/>
      <c r="O134" s="197"/>
      <c r="P134" s="197"/>
      <c r="Q134" s="197"/>
      <c r="R134" s="197"/>
      <c r="S134" s="197"/>
      <c r="T134" s="197"/>
      <c r="U134" s="197"/>
      <c r="V134" s="197"/>
      <c r="W134" s="197"/>
      <c r="X134" s="197"/>
      <c r="Y134" s="197"/>
    </row>
    <row r="135" spans="1:25" x14ac:dyDescent="0.35">
      <c r="A135" s="197" t="s">
        <v>72</v>
      </c>
      <c r="B135" s="197">
        <v>66</v>
      </c>
      <c r="C135" s="197" t="s">
        <v>71</v>
      </c>
      <c r="D135" s="197">
        <v>23.0001</v>
      </c>
      <c r="E135" s="197"/>
      <c r="F135" s="197"/>
      <c r="G135" s="197"/>
      <c r="H135" s="197"/>
      <c r="I135" s="197"/>
      <c r="J135" s="197"/>
      <c r="K135" s="197"/>
      <c r="L135" s="197"/>
      <c r="M135" s="197"/>
      <c r="N135" s="197"/>
      <c r="O135" s="197"/>
      <c r="P135" s="197"/>
      <c r="Q135" s="197"/>
      <c r="R135" s="197"/>
      <c r="S135" s="197"/>
      <c r="T135" s="197"/>
      <c r="U135" s="197"/>
      <c r="V135" s="197"/>
      <c r="W135" s="197"/>
      <c r="X135" s="197"/>
      <c r="Y135" s="197"/>
    </row>
    <row r="136" spans="1:25" x14ac:dyDescent="0.35">
      <c r="A136" s="197" t="s">
        <v>72</v>
      </c>
      <c r="B136" s="197">
        <v>66</v>
      </c>
      <c r="C136" s="197" t="s">
        <v>73</v>
      </c>
      <c r="D136" s="197">
        <v>49.000300000000003</v>
      </c>
      <c r="E136" s="197"/>
      <c r="F136" s="197"/>
      <c r="G136" s="197"/>
      <c r="H136" s="197"/>
      <c r="I136" s="197"/>
      <c r="J136" s="197"/>
      <c r="K136" s="197"/>
      <c r="L136" s="197"/>
      <c r="M136" s="197"/>
      <c r="N136" s="197"/>
      <c r="O136" s="197"/>
      <c r="P136" s="197"/>
      <c r="Q136" s="197"/>
      <c r="R136" s="197"/>
      <c r="S136" s="197"/>
      <c r="T136" s="197"/>
      <c r="U136" s="197"/>
      <c r="V136" s="197"/>
      <c r="W136" s="197"/>
      <c r="X136" s="197"/>
      <c r="Y136" s="197"/>
    </row>
    <row r="137" spans="1:25" x14ac:dyDescent="0.35">
      <c r="A137" s="197" t="s">
        <v>72</v>
      </c>
      <c r="B137" s="197">
        <v>67</v>
      </c>
      <c r="C137" s="197" t="s">
        <v>71</v>
      </c>
      <c r="D137" s="197">
        <v>30.005700000000001</v>
      </c>
      <c r="E137" s="197"/>
      <c r="F137" s="197"/>
      <c r="G137" s="197"/>
      <c r="H137" s="197"/>
      <c r="I137" s="197"/>
      <c r="J137" s="197"/>
      <c r="K137" s="197"/>
      <c r="L137" s="197"/>
      <c r="M137" s="197"/>
      <c r="N137" s="197"/>
      <c r="O137" s="197"/>
      <c r="P137" s="197"/>
      <c r="Q137" s="197"/>
      <c r="R137" s="197"/>
      <c r="S137" s="197"/>
      <c r="T137" s="197"/>
      <c r="U137" s="197"/>
      <c r="V137" s="197"/>
      <c r="W137" s="197"/>
      <c r="X137" s="197"/>
      <c r="Y137" s="197"/>
    </row>
    <row r="138" spans="1:25" x14ac:dyDescent="0.35">
      <c r="A138" s="197" t="s">
        <v>72</v>
      </c>
      <c r="B138" s="197">
        <v>67</v>
      </c>
      <c r="C138" s="197" t="s">
        <v>73</v>
      </c>
      <c r="D138" s="197">
        <v>34.000100000000003</v>
      </c>
      <c r="E138" s="197"/>
      <c r="F138" s="197"/>
      <c r="G138" s="197"/>
      <c r="H138" s="197"/>
      <c r="I138" s="197"/>
      <c r="J138" s="197"/>
      <c r="K138" s="197"/>
      <c r="L138" s="197"/>
      <c r="M138" s="197"/>
      <c r="N138" s="197"/>
      <c r="O138" s="197"/>
      <c r="P138" s="197"/>
      <c r="Q138" s="197"/>
      <c r="R138" s="197"/>
      <c r="S138" s="197"/>
      <c r="T138" s="197"/>
      <c r="U138" s="197"/>
      <c r="V138" s="197"/>
      <c r="W138" s="197"/>
      <c r="X138" s="197"/>
      <c r="Y138" s="197"/>
    </row>
    <row r="139" spans="1:25" x14ac:dyDescent="0.35">
      <c r="A139" s="197" t="s">
        <v>72</v>
      </c>
      <c r="B139" s="197">
        <v>68</v>
      </c>
      <c r="C139" s="197" t="s">
        <v>71</v>
      </c>
      <c r="D139" s="197">
        <v>17</v>
      </c>
      <c r="E139" s="197"/>
      <c r="F139" s="197"/>
      <c r="G139" s="197"/>
      <c r="H139" s="197"/>
      <c r="I139" s="197"/>
      <c r="J139" s="197"/>
      <c r="K139" s="197"/>
      <c r="L139" s="197"/>
      <c r="M139" s="197"/>
      <c r="N139" s="197"/>
      <c r="O139" s="197"/>
      <c r="P139" s="197"/>
      <c r="Q139" s="197"/>
      <c r="R139" s="197"/>
      <c r="S139" s="197"/>
      <c r="T139" s="197"/>
      <c r="U139" s="197"/>
      <c r="V139" s="197"/>
      <c r="W139" s="197"/>
      <c r="X139" s="197"/>
      <c r="Y139" s="197"/>
    </row>
    <row r="140" spans="1:25" x14ac:dyDescent="0.35">
      <c r="A140" s="197" t="s">
        <v>72</v>
      </c>
      <c r="B140" s="197">
        <v>68</v>
      </c>
      <c r="C140" s="197" t="s">
        <v>73</v>
      </c>
      <c r="D140" s="197">
        <v>27.9999</v>
      </c>
      <c r="E140" s="197"/>
      <c r="F140" s="197"/>
      <c r="G140" s="197"/>
      <c r="H140" s="197"/>
      <c r="I140" s="197"/>
      <c r="J140" s="197"/>
      <c r="K140" s="197"/>
      <c r="L140" s="197"/>
      <c r="M140" s="197"/>
      <c r="N140" s="197"/>
      <c r="O140" s="197"/>
      <c r="P140" s="197"/>
      <c r="Q140" s="197"/>
      <c r="R140" s="197"/>
      <c r="S140" s="197"/>
      <c r="T140" s="197"/>
      <c r="U140" s="197"/>
      <c r="V140" s="197"/>
      <c r="W140" s="197"/>
      <c r="X140" s="197"/>
      <c r="Y140" s="197"/>
    </row>
    <row r="141" spans="1:25" x14ac:dyDescent="0.35">
      <c r="A141" s="197" t="s">
        <v>72</v>
      </c>
      <c r="B141" s="197">
        <v>69</v>
      </c>
      <c r="C141" s="197" t="s">
        <v>71</v>
      </c>
      <c r="D141" s="197">
        <v>27.0002</v>
      </c>
      <c r="E141" s="197"/>
      <c r="F141" s="197"/>
      <c r="G141" s="197"/>
      <c r="H141" s="197"/>
      <c r="I141" s="197"/>
      <c r="J141" s="197"/>
      <c r="K141" s="197"/>
      <c r="L141" s="197"/>
      <c r="M141" s="197"/>
      <c r="N141" s="197"/>
      <c r="O141" s="197"/>
      <c r="P141" s="197"/>
      <c r="Q141" s="197"/>
      <c r="R141" s="197"/>
      <c r="S141" s="197"/>
      <c r="T141" s="197"/>
      <c r="U141" s="197"/>
      <c r="V141" s="197"/>
      <c r="W141" s="197"/>
      <c r="X141" s="197"/>
      <c r="Y141" s="197"/>
    </row>
    <row r="142" spans="1:25" x14ac:dyDescent="0.35">
      <c r="A142" s="197" t="s">
        <v>72</v>
      </c>
      <c r="B142" s="197">
        <v>69</v>
      </c>
      <c r="C142" s="197" t="s">
        <v>73</v>
      </c>
      <c r="D142" s="197">
        <v>26.0001</v>
      </c>
      <c r="E142" s="197"/>
      <c r="F142" s="197"/>
      <c r="G142" s="197"/>
      <c r="H142" s="197"/>
      <c r="I142" s="197"/>
      <c r="J142" s="197"/>
      <c r="K142" s="197"/>
      <c r="L142" s="197"/>
      <c r="M142" s="197"/>
      <c r="N142" s="197"/>
      <c r="O142" s="197"/>
      <c r="P142" s="197"/>
      <c r="Q142" s="197"/>
      <c r="R142" s="197"/>
      <c r="S142" s="197"/>
      <c r="T142" s="197"/>
      <c r="U142" s="197"/>
      <c r="V142" s="197"/>
      <c r="W142" s="197"/>
      <c r="X142" s="197"/>
      <c r="Y142" s="197"/>
    </row>
    <row r="143" spans="1:25" x14ac:dyDescent="0.35">
      <c r="A143" s="197" t="s">
        <v>72</v>
      </c>
      <c r="B143" s="197">
        <v>70</v>
      </c>
      <c r="C143" s="197" t="s">
        <v>71</v>
      </c>
      <c r="D143" s="197">
        <v>34.999899999999997</v>
      </c>
      <c r="E143" s="197"/>
      <c r="F143" s="197"/>
      <c r="G143" s="197"/>
      <c r="H143" s="197"/>
      <c r="I143" s="197"/>
      <c r="J143" s="197"/>
      <c r="K143" s="197"/>
      <c r="L143" s="197"/>
      <c r="M143" s="197"/>
      <c r="N143" s="197"/>
      <c r="O143" s="197"/>
      <c r="P143" s="197"/>
      <c r="Q143" s="197"/>
      <c r="R143" s="197"/>
      <c r="S143" s="197"/>
      <c r="T143" s="197"/>
      <c r="U143" s="197"/>
      <c r="V143" s="197"/>
      <c r="W143" s="197"/>
      <c r="X143" s="197"/>
      <c r="Y143" s="197"/>
    </row>
    <row r="144" spans="1:25" x14ac:dyDescent="0.35">
      <c r="A144" s="197" t="s">
        <v>72</v>
      </c>
      <c r="B144" s="197">
        <v>70</v>
      </c>
      <c r="C144" s="197" t="s">
        <v>73</v>
      </c>
      <c r="D144" s="197">
        <v>28.0002</v>
      </c>
      <c r="E144" s="197"/>
      <c r="F144" s="197"/>
      <c r="G144" s="197"/>
      <c r="H144" s="197"/>
      <c r="I144" s="197"/>
      <c r="J144" s="197"/>
      <c r="K144" s="197"/>
      <c r="L144" s="197"/>
      <c r="M144" s="197"/>
      <c r="N144" s="197"/>
      <c r="O144" s="197"/>
      <c r="P144" s="197"/>
      <c r="Q144" s="197"/>
      <c r="R144" s="197"/>
      <c r="S144" s="197"/>
      <c r="T144" s="197"/>
      <c r="U144" s="197"/>
      <c r="V144" s="197"/>
      <c r="W144" s="197"/>
      <c r="X144" s="197"/>
      <c r="Y144" s="197"/>
    </row>
    <row r="145" spans="1:25" x14ac:dyDescent="0.35">
      <c r="A145" s="197" t="s">
        <v>72</v>
      </c>
      <c r="B145" s="197">
        <v>71</v>
      </c>
      <c r="C145" s="197" t="s">
        <v>71</v>
      </c>
      <c r="D145" s="197">
        <v>25</v>
      </c>
      <c r="E145" s="197"/>
      <c r="F145" s="197"/>
      <c r="G145" s="197"/>
      <c r="H145" s="197"/>
      <c r="I145" s="197"/>
      <c r="J145" s="197"/>
      <c r="K145" s="197"/>
      <c r="L145" s="197"/>
      <c r="M145" s="197"/>
      <c r="N145" s="197"/>
      <c r="O145" s="197"/>
      <c r="P145" s="197"/>
      <c r="Q145" s="197"/>
      <c r="R145" s="197"/>
      <c r="S145" s="197"/>
      <c r="T145" s="197"/>
      <c r="U145" s="197"/>
      <c r="V145" s="197"/>
      <c r="W145" s="197"/>
      <c r="X145" s="197"/>
      <c r="Y145" s="197"/>
    </row>
    <row r="146" spans="1:25" x14ac:dyDescent="0.35">
      <c r="A146" s="197" t="s">
        <v>72</v>
      </c>
      <c r="B146" s="197">
        <v>71</v>
      </c>
      <c r="C146" s="197" t="s">
        <v>73</v>
      </c>
      <c r="D146" s="197">
        <v>29.9999</v>
      </c>
      <c r="E146" s="197"/>
      <c r="F146" s="197"/>
      <c r="G146" s="197"/>
      <c r="H146" s="197"/>
      <c r="I146" s="197"/>
      <c r="J146" s="197"/>
      <c r="K146" s="197"/>
      <c r="L146" s="197"/>
      <c r="M146" s="197"/>
      <c r="N146" s="197"/>
      <c r="O146" s="197"/>
      <c r="P146" s="197"/>
      <c r="Q146" s="197"/>
      <c r="R146" s="197"/>
      <c r="S146" s="197"/>
      <c r="T146" s="197"/>
      <c r="U146" s="197"/>
      <c r="V146" s="197"/>
      <c r="W146" s="197"/>
      <c r="X146" s="197"/>
      <c r="Y146" s="197"/>
    </row>
    <row r="147" spans="1:25" x14ac:dyDescent="0.35">
      <c r="A147" s="197" t="s">
        <v>72</v>
      </c>
      <c r="B147" s="197">
        <v>72</v>
      </c>
      <c r="C147" s="197" t="s">
        <v>71</v>
      </c>
      <c r="D147" s="197">
        <v>37</v>
      </c>
      <c r="E147" s="197"/>
      <c r="F147" s="197"/>
      <c r="G147" s="197"/>
      <c r="H147" s="197"/>
      <c r="I147" s="197"/>
      <c r="J147" s="197"/>
      <c r="K147" s="197"/>
      <c r="L147" s="197"/>
      <c r="M147" s="197"/>
      <c r="N147" s="197"/>
      <c r="O147" s="197"/>
      <c r="P147" s="197"/>
      <c r="Q147" s="197"/>
      <c r="R147" s="197"/>
      <c r="S147" s="197"/>
      <c r="T147" s="197"/>
      <c r="U147" s="197"/>
      <c r="V147" s="197"/>
      <c r="W147" s="197"/>
      <c r="X147" s="197"/>
      <c r="Y147" s="197"/>
    </row>
    <row r="148" spans="1:25" x14ac:dyDescent="0.35">
      <c r="A148" s="197" t="s">
        <v>72</v>
      </c>
      <c r="B148" s="197">
        <v>72</v>
      </c>
      <c r="C148" s="197" t="s">
        <v>73</v>
      </c>
      <c r="D148" s="197">
        <v>18</v>
      </c>
      <c r="E148" s="197"/>
      <c r="F148" s="197"/>
      <c r="G148" s="197"/>
      <c r="H148" s="197"/>
      <c r="I148" s="197"/>
      <c r="J148" s="197"/>
      <c r="K148" s="197"/>
      <c r="L148" s="197"/>
      <c r="M148" s="197"/>
      <c r="N148" s="197"/>
      <c r="O148" s="197"/>
      <c r="P148" s="197"/>
      <c r="Q148" s="197"/>
      <c r="R148" s="197"/>
      <c r="S148" s="197"/>
      <c r="T148" s="197"/>
      <c r="U148" s="197"/>
      <c r="V148" s="197"/>
      <c r="W148" s="197"/>
      <c r="X148" s="197"/>
      <c r="Y148" s="197"/>
    </row>
    <row r="149" spans="1:25" x14ac:dyDescent="0.35">
      <c r="A149" s="197" t="s">
        <v>72</v>
      </c>
      <c r="B149" s="197">
        <v>73</v>
      </c>
      <c r="C149" s="197" t="s">
        <v>71</v>
      </c>
      <c r="D149" s="197">
        <v>14</v>
      </c>
      <c r="E149" s="197"/>
      <c r="F149" s="197"/>
      <c r="G149" s="197"/>
      <c r="H149" s="197"/>
      <c r="I149" s="197"/>
      <c r="J149" s="197"/>
      <c r="K149" s="197"/>
      <c r="L149" s="197"/>
      <c r="M149" s="197"/>
      <c r="N149" s="197"/>
      <c r="O149" s="197"/>
      <c r="P149" s="197"/>
      <c r="Q149" s="197"/>
      <c r="R149" s="197"/>
      <c r="S149" s="197"/>
      <c r="T149" s="197"/>
      <c r="U149" s="197"/>
      <c r="V149" s="197"/>
      <c r="W149" s="197"/>
      <c r="X149" s="197"/>
      <c r="Y149" s="197"/>
    </row>
    <row r="150" spans="1:25" x14ac:dyDescent="0.35">
      <c r="A150" s="197" t="s">
        <v>72</v>
      </c>
      <c r="B150" s="197">
        <v>73</v>
      </c>
      <c r="C150" s="197" t="s">
        <v>73</v>
      </c>
      <c r="D150" s="197">
        <v>31.9998</v>
      </c>
      <c r="E150" s="197"/>
      <c r="F150" s="197"/>
      <c r="G150" s="197"/>
      <c r="H150" s="197"/>
      <c r="I150" s="197"/>
      <c r="J150" s="197"/>
      <c r="K150" s="197"/>
      <c r="L150" s="197"/>
      <c r="M150" s="197"/>
      <c r="N150" s="197"/>
      <c r="O150" s="197"/>
      <c r="P150" s="197"/>
      <c r="Q150" s="197"/>
      <c r="R150" s="197"/>
      <c r="S150" s="197"/>
      <c r="T150" s="197"/>
      <c r="U150" s="197"/>
      <c r="V150" s="197"/>
      <c r="W150" s="197"/>
      <c r="X150" s="197"/>
      <c r="Y150" s="197"/>
    </row>
    <row r="151" spans="1:25" x14ac:dyDescent="0.35">
      <c r="A151" s="197" t="s">
        <v>72</v>
      </c>
      <c r="B151" s="197">
        <v>74</v>
      </c>
      <c r="C151" s="197" t="s">
        <v>71</v>
      </c>
      <c r="D151" s="197">
        <v>22.9999</v>
      </c>
      <c r="E151" s="197"/>
      <c r="F151" s="197"/>
      <c r="G151" s="197"/>
      <c r="H151" s="197"/>
      <c r="I151" s="197"/>
      <c r="J151" s="197"/>
      <c r="K151" s="197"/>
      <c r="L151" s="197"/>
      <c r="M151" s="197"/>
      <c r="N151" s="197"/>
      <c r="O151" s="197"/>
      <c r="P151" s="197"/>
      <c r="Q151" s="197"/>
      <c r="R151" s="197"/>
      <c r="S151" s="197"/>
      <c r="T151" s="197"/>
      <c r="U151" s="197"/>
      <c r="V151" s="197"/>
      <c r="W151" s="197"/>
      <c r="X151" s="197"/>
      <c r="Y151" s="197"/>
    </row>
    <row r="152" spans="1:25" x14ac:dyDescent="0.35">
      <c r="A152" s="197" t="s">
        <v>72</v>
      </c>
      <c r="B152" s="197">
        <v>74</v>
      </c>
      <c r="C152" s="197" t="s">
        <v>73</v>
      </c>
      <c r="D152" s="197">
        <v>19</v>
      </c>
      <c r="E152" s="197"/>
      <c r="F152" s="197"/>
      <c r="G152" s="197"/>
      <c r="H152" s="197"/>
      <c r="I152" s="197"/>
      <c r="J152" s="197"/>
      <c r="K152" s="197"/>
      <c r="L152" s="197"/>
      <c r="M152" s="197"/>
      <c r="N152" s="197"/>
      <c r="O152" s="197"/>
      <c r="P152" s="197"/>
      <c r="Q152" s="197"/>
      <c r="R152" s="197"/>
      <c r="S152" s="197"/>
      <c r="T152" s="197"/>
      <c r="U152" s="197"/>
      <c r="V152" s="197"/>
      <c r="W152" s="197"/>
      <c r="X152" s="197"/>
      <c r="Y152" s="197"/>
    </row>
    <row r="153" spans="1:25" x14ac:dyDescent="0.35">
      <c r="A153" s="197" t="s">
        <v>72</v>
      </c>
      <c r="B153" s="197">
        <v>75</v>
      </c>
      <c r="C153" s="197" t="s">
        <v>71</v>
      </c>
      <c r="D153" s="197">
        <v>25.007300000000001</v>
      </c>
      <c r="E153" s="197"/>
      <c r="F153" s="197"/>
      <c r="G153" s="197"/>
      <c r="H153" s="197"/>
      <c r="I153" s="197"/>
      <c r="J153" s="197"/>
      <c r="K153" s="197"/>
      <c r="L153" s="197"/>
      <c r="M153" s="197"/>
      <c r="N153" s="197"/>
      <c r="O153" s="197"/>
      <c r="P153" s="197"/>
      <c r="Q153" s="197"/>
      <c r="R153" s="197"/>
      <c r="S153" s="197"/>
      <c r="T153" s="197"/>
      <c r="U153" s="197"/>
      <c r="V153" s="197"/>
      <c r="W153" s="197"/>
      <c r="X153" s="197"/>
      <c r="Y153" s="197"/>
    </row>
    <row r="154" spans="1:25" x14ac:dyDescent="0.35">
      <c r="A154" s="197" t="s">
        <v>72</v>
      </c>
      <c r="B154" s="197">
        <v>75</v>
      </c>
      <c r="C154" s="197" t="s">
        <v>73</v>
      </c>
      <c r="D154" s="197">
        <v>19</v>
      </c>
      <c r="E154" s="197"/>
      <c r="F154" s="197"/>
      <c r="G154" s="197"/>
      <c r="H154" s="197"/>
      <c r="I154" s="197"/>
      <c r="J154" s="197"/>
      <c r="K154" s="197"/>
      <c r="L154" s="197"/>
      <c r="M154" s="197"/>
      <c r="N154" s="197"/>
      <c r="O154" s="197"/>
      <c r="P154" s="197"/>
      <c r="Q154" s="197"/>
      <c r="R154" s="197"/>
      <c r="S154" s="197"/>
      <c r="T154" s="197"/>
      <c r="U154" s="197"/>
      <c r="V154" s="197"/>
      <c r="W154" s="197"/>
      <c r="X154" s="197"/>
      <c r="Y154" s="197"/>
    </row>
    <row r="155" spans="1:25" x14ac:dyDescent="0.35">
      <c r="A155" s="197" t="s">
        <v>72</v>
      </c>
      <c r="B155" s="197">
        <v>76</v>
      </c>
      <c r="C155" s="197" t="s">
        <v>71</v>
      </c>
      <c r="D155" s="197">
        <v>29.9999</v>
      </c>
      <c r="E155" s="197"/>
      <c r="F155" s="197"/>
      <c r="G155" s="197"/>
      <c r="H155" s="197"/>
      <c r="I155" s="197"/>
      <c r="J155" s="197"/>
      <c r="K155" s="197"/>
      <c r="L155" s="197"/>
      <c r="M155" s="197"/>
      <c r="N155" s="197"/>
      <c r="O155" s="197"/>
      <c r="P155" s="197"/>
      <c r="Q155" s="197"/>
      <c r="R155" s="197"/>
      <c r="S155" s="197"/>
      <c r="T155" s="197"/>
      <c r="U155" s="197"/>
      <c r="V155" s="197"/>
      <c r="W155" s="197"/>
      <c r="X155" s="197"/>
      <c r="Y155" s="197"/>
    </row>
    <row r="156" spans="1:25" x14ac:dyDescent="0.35">
      <c r="A156" s="197" t="s">
        <v>72</v>
      </c>
      <c r="B156" s="197">
        <v>76</v>
      </c>
      <c r="C156" s="197" t="s">
        <v>73</v>
      </c>
      <c r="D156" s="197">
        <v>22.006900000000002</v>
      </c>
      <c r="E156" s="197"/>
      <c r="F156" s="197"/>
      <c r="G156" s="197"/>
      <c r="H156" s="197"/>
      <c r="I156" s="197"/>
      <c r="J156" s="197"/>
      <c r="K156" s="197"/>
      <c r="L156" s="197"/>
      <c r="M156" s="197"/>
      <c r="N156" s="197"/>
      <c r="O156" s="197"/>
      <c r="P156" s="197"/>
      <c r="Q156" s="197"/>
      <c r="R156" s="197"/>
      <c r="S156" s="197"/>
      <c r="T156" s="197"/>
      <c r="U156" s="197"/>
      <c r="V156" s="197"/>
      <c r="W156" s="197"/>
      <c r="X156" s="197"/>
      <c r="Y156" s="197"/>
    </row>
    <row r="157" spans="1:25" x14ac:dyDescent="0.35">
      <c r="A157" s="197" t="s">
        <v>72</v>
      </c>
      <c r="B157" s="197">
        <v>77</v>
      </c>
      <c r="C157" s="197" t="s">
        <v>71</v>
      </c>
      <c r="D157" s="197">
        <v>26.0001</v>
      </c>
      <c r="E157" s="197"/>
      <c r="F157" s="197"/>
      <c r="G157" s="197"/>
      <c r="H157" s="197"/>
      <c r="I157" s="197"/>
      <c r="J157" s="197"/>
      <c r="K157" s="197"/>
      <c r="L157" s="197"/>
      <c r="M157" s="197"/>
      <c r="N157" s="197"/>
      <c r="O157" s="197"/>
      <c r="P157" s="197"/>
      <c r="Q157" s="197"/>
      <c r="R157" s="197"/>
      <c r="S157" s="197"/>
      <c r="T157" s="197"/>
      <c r="U157" s="197"/>
      <c r="V157" s="197"/>
      <c r="W157" s="197"/>
      <c r="X157" s="197"/>
      <c r="Y157" s="197"/>
    </row>
    <row r="158" spans="1:25" x14ac:dyDescent="0.35">
      <c r="A158" s="197" t="s">
        <v>72</v>
      </c>
      <c r="B158" s="197">
        <v>77</v>
      </c>
      <c r="C158" s="197" t="s">
        <v>73</v>
      </c>
      <c r="D158" s="197">
        <v>24.0001</v>
      </c>
      <c r="E158" s="197"/>
      <c r="F158" s="197"/>
      <c r="G158" s="197"/>
      <c r="H158" s="197"/>
      <c r="I158" s="197"/>
      <c r="J158" s="197"/>
      <c r="K158" s="197"/>
      <c r="L158" s="197"/>
      <c r="M158" s="197"/>
      <c r="N158" s="197"/>
      <c r="O158" s="197"/>
      <c r="P158" s="197"/>
      <c r="Q158" s="197"/>
      <c r="R158" s="197"/>
      <c r="S158" s="197"/>
      <c r="T158" s="197"/>
      <c r="U158" s="197"/>
      <c r="V158" s="197"/>
      <c r="W158" s="197"/>
      <c r="X158" s="197"/>
      <c r="Y158" s="197"/>
    </row>
    <row r="159" spans="1:25" x14ac:dyDescent="0.35">
      <c r="A159" s="197" t="s">
        <v>72</v>
      </c>
      <c r="B159" s="197">
        <v>78</v>
      </c>
      <c r="C159" s="197" t="s">
        <v>71</v>
      </c>
      <c r="D159" s="197">
        <v>21.0001</v>
      </c>
      <c r="E159" s="197"/>
      <c r="F159" s="197"/>
      <c r="G159" s="197"/>
      <c r="H159" s="197"/>
      <c r="I159" s="197"/>
      <c r="J159" s="197"/>
      <c r="K159" s="197"/>
      <c r="L159" s="197"/>
      <c r="M159" s="197"/>
      <c r="N159" s="197"/>
      <c r="O159" s="197"/>
      <c r="P159" s="197"/>
      <c r="Q159" s="197"/>
      <c r="R159" s="197"/>
      <c r="S159" s="197"/>
      <c r="T159" s="197"/>
      <c r="U159" s="197"/>
      <c r="V159" s="197"/>
      <c r="W159" s="197"/>
      <c r="X159" s="197"/>
      <c r="Y159" s="197"/>
    </row>
    <row r="160" spans="1:25" x14ac:dyDescent="0.35">
      <c r="A160" s="197" t="s">
        <v>72</v>
      </c>
      <c r="B160" s="197">
        <v>78</v>
      </c>
      <c r="C160" s="197" t="s">
        <v>73</v>
      </c>
      <c r="D160" s="197">
        <v>13</v>
      </c>
      <c r="E160" s="197"/>
      <c r="F160" s="197"/>
      <c r="G160" s="197"/>
      <c r="H160" s="197"/>
      <c r="I160" s="197"/>
      <c r="J160" s="197"/>
      <c r="K160" s="197"/>
      <c r="L160" s="197"/>
      <c r="M160" s="197"/>
      <c r="N160" s="197"/>
      <c r="O160" s="197"/>
      <c r="P160" s="197"/>
      <c r="Q160" s="197"/>
      <c r="R160" s="197"/>
      <c r="S160" s="197"/>
      <c r="T160" s="197"/>
      <c r="U160" s="197"/>
      <c r="V160" s="197"/>
      <c r="W160" s="197"/>
      <c r="X160" s="197"/>
      <c r="Y160" s="197"/>
    </row>
    <row r="161" spans="1:25" x14ac:dyDescent="0.35">
      <c r="A161" s="197" t="s">
        <v>72</v>
      </c>
      <c r="B161" s="197">
        <v>79</v>
      </c>
      <c r="C161" s="197" t="s">
        <v>71</v>
      </c>
      <c r="D161" s="197">
        <v>13.9947</v>
      </c>
      <c r="E161" s="197"/>
      <c r="F161" s="197"/>
      <c r="G161" s="197"/>
      <c r="H161" s="197"/>
      <c r="I161" s="197"/>
      <c r="J161" s="197"/>
      <c r="K161" s="197"/>
      <c r="L161" s="197"/>
      <c r="M161" s="197"/>
      <c r="N161" s="197"/>
      <c r="O161" s="197"/>
      <c r="P161" s="197"/>
      <c r="Q161" s="197"/>
      <c r="R161" s="197"/>
      <c r="S161" s="197"/>
      <c r="T161" s="197"/>
      <c r="U161" s="197"/>
      <c r="V161" s="197"/>
      <c r="W161" s="197"/>
      <c r="X161" s="197"/>
      <c r="Y161" s="197"/>
    </row>
    <row r="162" spans="1:25" x14ac:dyDescent="0.35">
      <c r="A162" s="197" t="s">
        <v>72</v>
      </c>
      <c r="B162" s="197">
        <v>79</v>
      </c>
      <c r="C162" s="197" t="s">
        <v>73</v>
      </c>
      <c r="D162" s="197">
        <v>20.9998</v>
      </c>
      <c r="E162" s="197"/>
      <c r="F162" s="197"/>
      <c r="G162" s="197"/>
      <c r="H162" s="197"/>
      <c r="I162" s="197"/>
      <c r="J162" s="197"/>
      <c r="K162" s="197"/>
      <c r="L162" s="197"/>
      <c r="M162" s="197"/>
      <c r="N162" s="197"/>
      <c r="O162" s="197"/>
      <c r="P162" s="197"/>
      <c r="Q162" s="197"/>
      <c r="R162" s="197"/>
      <c r="S162" s="197"/>
      <c r="T162" s="197"/>
      <c r="U162" s="197"/>
      <c r="V162" s="197"/>
      <c r="W162" s="197"/>
      <c r="X162" s="197"/>
      <c r="Y162" s="197"/>
    </row>
    <row r="163" spans="1:25" x14ac:dyDescent="0.35">
      <c r="A163" s="197" t="s">
        <v>72</v>
      </c>
      <c r="B163" s="197">
        <v>80</v>
      </c>
      <c r="C163" s="197" t="s">
        <v>71</v>
      </c>
      <c r="D163" s="197">
        <v>27.9999</v>
      </c>
      <c r="E163" s="197"/>
      <c r="F163" s="197"/>
      <c r="G163" s="197"/>
      <c r="H163" s="197"/>
      <c r="I163" s="197"/>
      <c r="J163" s="197"/>
      <c r="K163" s="197"/>
      <c r="L163" s="197"/>
      <c r="M163" s="197"/>
      <c r="N163" s="197"/>
      <c r="O163" s="197"/>
      <c r="P163" s="197"/>
      <c r="Q163" s="197"/>
      <c r="R163" s="197"/>
      <c r="S163" s="197"/>
      <c r="T163" s="197"/>
      <c r="U163" s="197"/>
      <c r="V163" s="197"/>
      <c r="W163" s="197"/>
      <c r="X163" s="197"/>
      <c r="Y163" s="197"/>
    </row>
    <row r="164" spans="1:25" x14ac:dyDescent="0.35">
      <c r="A164" s="197" t="s">
        <v>72</v>
      </c>
      <c r="B164" s="197">
        <v>80</v>
      </c>
      <c r="C164" s="197" t="s">
        <v>73</v>
      </c>
      <c r="D164" s="197">
        <v>22.9999</v>
      </c>
      <c r="E164" s="197"/>
      <c r="F164" s="197"/>
      <c r="G164" s="197"/>
      <c r="H164" s="197"/>
      <c r="I164" s="197"/>
      <c r="J164" s="197"/>
      <c r="K164" s="197"/>
      <c r="L164" s="197"/>
      <c r="M164" s="197"/>
      <c r="N164" s="197"/>
      <c r="O164" s="197"/>
      <c r="P164" s="197"/>
      <c r="Q164" s="197"/>
      <c r="R164" s="197"/>
      <c r="S164" s="197"/>
      <c r="T164" s="197"/>
      <c r="U164" s="197"/>
      <c r="V164" s="197"/>
      <c r="W164" s="197"/>
      <c r="X164" s="197"/>
      <c r="Y164" s="197"/>
    </row>
    <row r="165" spans="1:25" x14ac:dyDescent="0.35">
      <c r="A165" s="197" t="s">
        <v>72</v>
      </c>
      <c r="B165" s="197">
        <v>81</v>
      </c>
      <c r="C165" s="197" t="s">
        <v>71</v>
      </c>
      <c r="D165" s="197">
        <v>25</v>
      </c>
      <c r="E165" s="197"/>
      <c r="F165" s="197"/>
      <c r="G165" s="197"/>
      <c r="H165" s="197"/>
      <c r="I165" s="197"/>
      <c r="J165" s="197"/>
      <c r="K165" s="197"/>
      <c r="L165" s="197"/>
      <c r="M165" s="197"/>
      <c r="N165" s="197"/>
      <c r="O165" s="197"/>
      <c r="P165" s="197"/>
      <c r="Q165" s="197"/>
      <c r="R165" s="197"/>
      <c r="S165" s="197"/>
      <c r="T165" s="197"/>
      <c r="U165" s="197"/>
      <c r="V165" s="197"/>
      <c r="W165" s="197"/>
      <c r="X165" s="197"/>
      <c r="Y165" s="197"/>
    </row>
    <row r="166" spans="1:25" x14ac:dyDescent="0.35">
      <c r="A166" s="197" t="s">
        <v>72</v>
      </c>
      <c r="B166" s="197">
        <v>81</v>
      </c>
      <c r="C166" s="197" t="s">
        <v>73</v>
      </c>
      <c r="D166" s="197">
        <v>15.9999</v>
      </c>
      <c r="E166" s="197"/>
      <c r="F166" s="197"/>
      <c r="G166" s="197"/>
      <c r="H166" s="197"/>
      <c r="I166" s="197"/>
      <c r="J166" s="197"/>
      <c r="K166" s="197"/>
      <c r="L166" s="197"/>
      <c r="M166" s="197"/>
      <c r="N166" s="197"/>
      <c r="O166" s="197"/>
      <c r="P166" s="197"/>
      <c r="Q166" s="197"/>
      <c r="R166" s="197"/>
      <c r="S166" s="197"/>
      <c r="T166" s="197"/>
      <c r="U166" s="197"/>
      <c r="V166" s="197"/>
      <c r="W166" s="197"/>
      <c r="X166" s="197"/>
      <c r="Y166" s="197"/>
    </row>
    <row r="167" spans="1:25" x14ac:dyDescent="0.35">
      <c r="A167" s="197" t="s">
        <v>72</v>
      </c>
      <c r="B167" s="197">
        <v>82</v>
      </c>
      <c r="C167" s="197" t="s">
        <v>71</v>
      </c>
      <c r="D167" s="197">
        <v>15</v>
      </c>
      <c r="E167" s="197"/>
      <c r="F167" s="197"/>
      <c r="G167" s="197"/>
      <c r="H167" s="197"/>
      <c r="I167" s="197"/>
      <c r="J167" s="197"/>
      <c r="K167" s="197"/>
      <c r="L167" s="197"/>
      <c r="M167" s="197"/>
      <c r="N167" s="197"/>
      <c r="O167" s="197"/>
      <c r="P167" s="197"/>
      <c r="Q167" s="197"/>
      <c r="R167" s="197"/>
      <c r="S167" s="197"/>
      <c r="T167" s="197"/>
      <c r="U167" s="197"/>
      <c r="V167" s="197"/>
      <c r="W167" s="197"/>
      <c r="X167" s="197"/>
      <c r="Y167" s="197"/>
    </row>
    <row r="168" spans="1:25" x14ac:dyDescent="0.35">
      <c r="A168" s="197" t="s">
        <v>72</v>
      </c>
      <c r="B168" s="197">
        <v>82</v>
      </c>
      <c r="C168" s="197" t="s">
        <v>73</v>
      </c>
      <c r="D168" s="197">
        <v>14.0002</v>
      </c>
      <c r="E168" s="197"/>
      <c r="F168" s="197"/>
      <c r="G168" s="197"/>
      <c r="H168" s="197"/>
      <c r="I168" s="197"/>
      <c r="J168" s="197"/>
      <c r="K168" s="197"/>
      <c r="L168" s="197"/>
      <c r="M168" s="197"/>
      <c r="N168" s="197"/>
      <c r="O168" s="197"/>
      <c r="P168" s="197"/>
      <c r="Q168" s="197"/>
      <c r="R168" s="197"/>
      <c r="S168" s="197"/>
      <c r="T168" s="197"/>
      <c r="U168" s="197"/>
      <c r="V168" s="197"/>
      <c r="W168" s="197"/>
      <c r="X168" s="197"/>
      <c r="Y168" s="197"/>
    </row>
    <row r="169" spans="1:25" x14ac:dyDescent="0.35">
      <c r="A169" s="197" t="s">
        <v>72</v>
      </c>
      <c r="B169" s="197">
        <v>83</v>
      </c>
      <c r="C169" s="197" t="s">
        <v>71</v>
      </c>
      <c r="D169" s="197">
        <v>28.9999</v>
      </c>
      <c r="E169" s="197"/>
      <c r="F169" s="197"/>
      <c r="G169" s="197"/>
      <c r="H169" s="197"/>
      <c r="I169" s="197"/>
      <c r="J169" s="197"/>
      <c r="K169" s="197"/>
      <c r="L169" s="197"/>
      <c r="M169" s="197"/>
      <c r="N169" s="197"/>
      <c r="O169" s="197"/>
      <c r="P169" s="197"/>
      <c r="Q169" s="197"/>
      <c r="R169" s="197"/>
      <c r="S169" s="197"/>
      <c r="T169" s="197"/>
      <c r="U169" s="197"/>
      <c r="V169" s="197"/>
      <c r="W169" s="197"/>
      <c r="X169" s="197"/>
      <c r="Y169" s="197"/>
    </row>
    <row r="170" spans="1:25" x14ac:dyDescent="0.35">
      <c r="A170" s="197" t="s">
        <v>72</v>
      </c>
      <c r="B170" s="197">
        <v>83</v>
      </c>
      <c r="C170" s="197" t="s">
        <v>73</v>
      </c>
      <c r="D170" s="197">
        <v>18.9998</v>
      </c>
      <c r="E170" s="197"/>
      <c r="F170" s="197"/>
      <c r="G170" s="197"/>
      <c r="H170" s="197"/>
      <c r="I170" s="197"/>
      <c r="J170" s="197"/>
      <c r="K170" s="197"/>
      <c r="L170" s="197"/>
      <c r="M170" s="197"/>
      <c r="N170" s="197"/>
      <c r="O170" s="197"/>
      <c r="P170" s="197"/>
      <c r="Q170" s="197"/>
      <c r="R170" s="197"/>
      <c r="S170" s="197"/>
      <c r="T170" s="197"/>
      <c r="U170" s="197"/>
      <c r="V170" s="197"/>
      <c r="W170" s="197"/>
      <c r="X170" s="197"/>
      <c r="Y170" s="197"/>
    </row>
    <row r="171" spans="1:25" x14ac:dyDescent="0.35">
      <c r="A171" s="197" t="s">
        <v>72</v>
      </c>
      <c r="B171" s="197">
        <v>84</v>
      </c>
      <c r="C171" s="197" t="s">
        <v>71</v>
      </c>
      <c r="D171" s="197">
        <v>26.009499999999999</v>
      </c>
      <c r="E171" s="197"/>
      <c r="F171" s="197"/>
      <c r="G171" s="197"/>
      <c r="H171" s="197"/>
      <c r="I171" s="197"/>
      <c r="J171" s="197"/>
      <c r="K171" s="197"/>
      <c r="L171" s="197"/>
      <c r="M171" s="197"/>
      <c r="N171" s="197"/>
      <c r="O171" s="197"/>
      <c r="P171" s="197"/>
      <c r="Q171" s="197"/>
      <c r="R171" s="197"/>
      <c r="S171" s="197"/>
      <c r="T171" s="197"/>
      <c r="U171" s="197"/>
      <c r="V171" s="197"/>
      <c r="W171" s="197"/>
      <c r="X171" s="197"/>
      <c r="Y171" s="197"/>
    </row>
    <row r="172" spans="1:25" x14ac:dyDescent="0.35">
      <c r="A172" s="197" t="s">
        <v>72</v>
      </c>
      <c r="B172" s="197">
        <v>84</v>
      </c>
      <c r="C172" s="197" t="s">
        <v>73</v>
      </c>
      <c r="D172" s="197">
        <v>13.9999</v>
      </c>
      <c r="E172" s="197"/>
      <c r="F172" s="197"/>
      <c r="G172" s="197"/>
      <c r="H172" s="197"/>
      <c r="I172" s="197"/>
      <c r="J172" s="197"/>
      <c r="K172" s="197"/>
      <c r="L172" s="197"/>
      <c r="M172" s="197"/>
      <c r="N172" s="197"/>
      <c r="O172" s="197"/>
      <c r="P172" s="197"/>
      <c r="Q172" s="197"/>
      <c r="R172" s="197"/>
      <c r="S172" s="197"/>
      <c r="T172" s="197"/>
      <c r="U172" s="197"/>
      <c r="V172" s="197"/>
      <c r="W172" s="197"/>
      <c r="X172" s="197"/>
      <c r="Y172" s="197"/>
    </row>
    <row r="173" spans="1:25" x14ac:dyDescent="0.35">
      <c r="A173" s="197" t="s">
        <v>72</v>
      </c>
      <c r="B173" s="197">
        <v>85</v>
      </c>
      <c r="C173" s="197" t="s">
        <v>71</v>
      </c>
      <c r="D173" s="197">
        <v>30</v>
      </c>
      <c r="E173" s="197"/>
      <c r="F173" s="197"/>
      <c r="G173" s="197"/>
      <c r="H173" s="197"/>
      <c r="I173" s="197"/>
      <c r="J173" s="197"/>
      <c r="K173" s="197"/>
      <c r="L173" s="197"/>
      <c r="M173" s="197"/>
      <c r="N173" s="197"/>
      <c r="O173" s="197"/>
      <c r="P173" s="197"/>
      <c r="Q173" s="197"/>
      <c r="R173" s="197"/>
      <c r="S173" s="197"/>
      <c r="T173" s="197"/>
      <c r="U173" s="197"/>
      <c r="V173" s="197"/>
      <c r="W173" s="197"/>
      <c r="X173" s="197"/>
      <c r="Y173" s="197"/>
    </row>
    <row r="174" spans="1:25" x14ac:dyDescent="0.35">
      <c r="A174" s="197" t="s">
        <v>72</v>
      </c>
      <c r="B174" s="197">
        <v>85</v>
      </c>
      <c r="C174" s="197" t="s">
        <v>73</v>
      </c>
      <c r="D174" s="197">
        <v>10.0015</v>
      </c>
      <c r="E174" s="197"/>
      <c r="F174" s="197"/>
      <c r="G174" s="197"/>
      <c r="H174" s="197"/>
      <c r="I174" s="197"/>
      <c r="J174" s="197"/>
      <c r="K174" s="197"/>
      <c r="L174" s="197"/>
      <c r="M174" s="197"/>
      <c r="N174" s="197"/>
      <c r="O174" s="197"/>
      <c r="P174" s="197"/>
      <c r="Q174" s="197"/>
      <c r="R174" s="197"/>
      <c r="S174" s="197"/>
      <c r="T174" s="197"/>
      <c r="U174" s="197"/>
      <c r="V174" s="197"/>
      <c r="W174" s="197"/>
      <c r="X174" s="197"/>
      <c r="Y174" s="197"/>
    </row>
    <row r="175" spans="1:25" x14ac:dyDescent="0.35">
      <c r="A175" s="197" t="s">
        <v>72</v>
      </c>
      <c r="B175" s="197">
        <v>86</v>
      </c>
      <c r="C175" s="197" t="s">
        <v>71</v>
      </c>
      <c r="D175" s="197">
        <v>23.0001</v>
      </c>
      <c r="E175" s="197"/>
      <c r="F175" s="197"/>
      <c r="G175" s="197"/>
      <c r="H175" s="197"/>
      <c r="I175" s="197"/>
      <c r="J175" s="197"/>
      <c r="K175" s="197"/>
      <c r="L175" s="197"/>
      <c r="M175" s="197"/>
      <c r="N175" s="197"/>
      <c r="O175" s="197"/>
      <c r="P175" s="197"/>
      <c r="Q175" s="197"/>
      <c r="R175" s="197"/>
      <c r="S175" s="197"/>
      <c r="T175" s="197"/>
      <c r="U175" s="197"/>
      <c r="V175" s="197"/>
      <c r="W175" s="197"/>
      <c r="X175" s="197"/>
      <c r="Y175" s="197"/>
    </row>
    <row r="176" spans="1:25" x14ac:dyDescent="0.35">
      <c r="A176" s="197" t="s">
        <v>72</v>
      </c>
      <c r="B176" s="197">
        <v>86</v>
      </c>
      <c r="C176" s="197" t="s">
        <v>73</v>
      </c>
      <c r="D176" s="197">
        <v>14.9978</v>
      </c>
      <c r="E176" s="197"/>
      <c r="F176" s="197"/>
      <c r="G176" s="197"/>
      <c r="H176" s="197"/>
      <c r="I176" s="197"/>
      <c r="J176" s="197"/>
      <c r="K176" s="197"/>
      <c r="L176" s="197"/>
      <c r="M176" s="197"/>
      <c r="N176" s="197"/>
      <c r="O176" s="197"/>
      <c r="P176" s="197"/>
      <c r="Q176" s="197"/>
      <c r="R176" s="197"/>
      <c r="S176" s="197"/>
      <c r="T176" s="197"/>
      <c r="U176" s="197"/>
      <c r="V176" s="197"/>
      <c r="W176" s="197"/>
      <c r="X176" s="197"/>
      <c r="Y176" s="197"/>
    </row>
    <row r="177" spans="1:25" x14ac:dyDescent="0.35">
      <c r="A177" s="197" t="s">
        <v>72</v>
      </c>
      <c r="B177" s="197">
        <v>87</v>
      </c>
      <c r="C177" s="197" t="s">
        <v>71</v>
      </c>
      <c r="D177" s="197">
        <v>18.0002</v>
      </c>
      <c r="E177" s="197"/>
      <c r="F177" s="197"/>
      <c r="G177" s="197"/>
      <c r="H177" s="197"/>
      <c r="I177" s="197"/>
      <c r="J177" s="197"/>
      <c r="K177" s="197"/>
      <c r="L177" s="197"/>
      <c r="M177" s="197"/>
      <c r="N177" s="197"/>
      <c r="O177" s="197"/>
      <c r="P177" s="197"/>
      <c r="Q177" s="197"/>
      <c r="R177" s="197"/>
      <c r="S177" s="197"/>
      <c r="T177" s="197"/>
      <c r="U177" s="197"/>
      <c r="V177" s="197"/>
      <c r="W177" s="197"/>
      <c r="X177" s="197"/>
      <c r="Y177" s="197"/>
    </row>
    <row r="178" spans="1:25" x14ac:dyDescent="0.35">
      <c r="A178" s="197" t="s">
        <v>72</v>
      </c>
      <c r="B178" s="197">
        <v>87</v>
      </c>
      <c r="C178" s="197" t="s">
        <v>73</v>
      </c>
      <c r="D178" s="197">
        <v>18.9833</v>
      </c>
      <c r="E178" s="197"/>
      <c r="F178" s="197"/>
      <c r="G178" s="197"/>
      <c r="H178" s="197"/>
      <c r="I178" s="197"/>
      <c r="J178" s="197"/>
      <c r="K178" s="197"/>
      <c r="L178" s="197"/>
      <c r="M178" s="197"/>
      <c r="N178" s="197"/>
      <c r="O178" s="197"/>
      <c r="P178" s="197"/>
      <c r="Q178" s="197"/>
      <c r="R178" s="197"/>
      <c r="S178" s="197"/>
      <c r="T178" s="197"/>
      <c r="U178" s="197"/>
      <c r="V178" s="197"/>
      <c r="W178" s="197"/>
      <c r="X178" s="197"/>
      <c r="Y178" s="197"/>
    </row>
    <row r="179" spans="1:25" x14ac:dyDescent="0.35">
      <c r="A179" s="197" t="s">
        <v>72</v>
      </c>
      <c r="B179" s="197">
        <v>88</v>
      </c>
      <c r="C179" s="197" t="s">
        <v>71</v>
      </c>
      <c r="D179" s="197">
        <v>24.0001</v>
      </c>
      <c r="E179" s="197"/>
      <c r="F179" s="197"/>
      <c r="G179" s="197"/>
      <c r="H179" s="197"/>
      <c r="I179" s="197"/>
      <c r="J179" s="197"/>
      <c r="K179" s="197"/>
      <c r="L179" s="197"/>
      <c r="M179" s="197"/>
      <c r="N179" s="197"/>
      <c r="O179" s="197"/>
      <c r="P179" s="197"/>
      <c r="Q179" s="197"/>
      <c r="R179" s="197"/>
      <c r="S179" s="197"/>
      <c r="T179" s="197"/>
      <c r="U179" s="197"/>
      <c r="V179" s="197"/>
      <c r="W179" s="197"/>
      <c r="X179" s="197"/>
      <c r="Y179" s="197"/>
    </row>
    <row r="180" spans="1:25" x14ac:dyDescent="0.35">
      <c r="A180" s="197" t="s">
        <v>72</v>
      </c>
      <c r="B180" s="197">
        <v>88</v>
      </c>
      <c r="C180" s="197" t="s">
        <v>73</v>
      </c>
      <c r="D180" s="197">
        <v>10.9839</v>
      </c>
      <c r="E180" s="197"/>
      <c r="F180" s="197"/>
      <c r="G180" s="197"/>
      <c r="H180" s="197"/>
      <c r="I180" s="197"/>
      <c r="J180" s="197"/>
      <c r="K180" s="197"/>
      <c r="L180" s="197"/>
      <c r="M180" s="197"/>
      <c r="N180" s="197"/>
      <c r="O180" s="197"/>
      <c r="P180" s="197"/>
      <c r="Q180" s="197"/>
      <c r="R180" s="197"/>
      <c r="S180" s="197"/>
      <c r="T180" s="197"/>
      <c r="U180" s="197"/>
      <c r="V180" s="197"/>
      <c r="W180" s="197"/>
      <c r="X180" s="197"/>
      <c r="Y180" s="197"/>
    </row>
    <row r="181" spans="1:25" x14ac:dyDescent="0.35">
      <c r="A181" s="197" t="s">
        <v>72</v>
      </c>
      <c r="B181" s="197">
        <v>89</v>
      </c>
      <c r="C181" s="197" t="s">
        <v>71</v>
      </c>
      <c r="D181" s="197">
        <v>18.999700000000001</v>
      </c>
      <c r="E181" s="197"/>
      <c r="F181" s="197"/>
      <c r="G181" s="197"/>
      <c r="H181" s="197"/>
      <c r="I181" s="197"/>
      <c r="J181" s="197"/>
      <c r="K181" s="197"/>
      <c r="L181" s="197"/>
      <c r="M181" s="197"/>
      <c r="N181" s="197"/>
      <c r="O181" s="197"/>
      <c r="P181" s="197"/>
      <c r="Q181" s="197"/>
      <c r="R181" s="197"/>
      <c r="S181" s="197"/>
      <c r="T181" s="197"/>
      <c r="U181" s="197"/>
      <c r="V181" s="197"/>
      <c r="W181" s="197"/>
      <c r="X181" s="197"/>
      <c r="Y181" s="197"/>
    </row>
    <row r="182" spans="1:25" x14ac:dyDescent="0.35">
      <c r="A182" s="197" t="s">
        <v>72</v>
      </c>
      <c r="B182" s="197">
        <v>89</v>
      </c>
      <c r="C182" s="197" t="s">
        <v>73</v>
      </c>
      <c r="D182" s="197">
        <v>11.014799999999999</v>
      </c>
      <c r="E182" s="197"/>
      <c r="F182" s="197"/>
      <c r="G182" s="197"/>
      <c r="H182" s="197"/>
      <c r="I182" s="197"/>
      <c r="J182" s="197"/>
      <c r="K182" s="197"/>
      <c r="L182" s="197"/>
      <c r="M182" s="197"/>
      <c r="N182" s="197"/>
      <c r="O182" s="197"/>
      <c r="P182" s="197"/>
      <c r="Q182" s="197"/>
      <c r="R182" s="197"/>
      <c r="S182" s="197"/>
      <c r="T182" s="197"/>
      <c r="U182" s="197"/>
      <c r="V182" s="197"/>
      <c r="W182" s="197"/>
      <c r="X182" s="197"/>
      <c r="Y182" s="197"/>
    </row>
    <row r="183" spans="1:25" x14ac:dyDescent="0.35">
      <c r="A183" s="197" t="s">
        <v>72</v>
      </c>
      <c r="B183" s="197">
        <v>90</v>
      </c>
      <c r="C183" s="197" t="s">
        <v>71</v>
      </c>
      <c r="D183" s="197">
        <v>21.055099999999999</v>
      </c>
      <c r="E183" s="197"/>
      <c r="F183" s="197"/>
      <c r="G183" s="197"/>
      <c r="H183" s="197"/>
      <c r="I183" s="197"/>
      <c r="J183" s="197"/>
      <c r="K183" s="197"/>
      <c r="L183" s="197"/>
      <c r="M183" s="197"/>
      <c r="N183" s="197"/>
      <c r="O183" s="197"/>
      <c r="P183" s="197"/>
      <c r="Q183" s="197"/>
      <c r="R183" s="197"/>
      <c r="S183" s="197"/>
      <c r="T183" s="197"/>
      <c r="U183" s="197"/>
      <c r="V183" s="197"/>
      <c r="W183" s="197"/>
      <c r="X183" s="197"/>
      <c r="Y183" s="197"/>
    </row>
    <row r="184" spans="1:25" x14ac:dyDescent="0.35">
      <c r="A184" s="197" t="s">
        <v>72</v>
      </c>
      <c r="B184" s="197">
        <v>90</v>
      </c>
      <c r="C184" s="197" t="s">
        <v>73</v>
      </c>
      <c r="D184" s="197">
        <v>7.6715</v>
      </c>
      <c r="E184" s="197"/>
      <c r="F184" s="197"/>
      <c r="G184" s="197"/>
      <c r="H184" s="197"/>
      <c r="I184" s="197"/>
      <c r="J184" s="197"/>
      <c r="K184" s="197"/>
      <c r="L184" s="197"/>
      <c r="M184" s="197"/>
      <c r="N184" s="197"/>
      <c r="O184" s="197"/>
      <c r="P184" s="197"/>
      <c r="Q184" s="197"/>
      <c r="R184" s="197"/>
      <c r="S184" s="197"/>
      <c r="T184" s="197"/>
      <c r="U184" s="197"/>
      <c r="V184" s="197"/>
      <c r="W184" s="197"/>
      <c r="X184" s="197"/>
      <c r="Y184" s="197"/>
    </row>
    <row r="185" spans="1:25" x14ac:dyDescent="0.35">
      <c r="A185" s="197" t="s">
        <v>72</v>
      </c>
      <c r="B185" s="197">
        <v>91</v>
      </c>
      <c r="C185" s="197" t="s">
        <v>71</v>
      </c>
      <c r="D185" s="197">
        <v>18.6692</v>
      </c>
      <c r="E185" s="197"/>
      <c r="F185" s="197"/>
      <c r="G185" s="197"/>
      <c r="H185" s="197"/>
      <c r="I185" s="197"/>
      <c r="J185" s="197"/>
      <c r="K185" s="197"/>
      <c r="L185" s="197"/>
      <c r="M185" s="197"/>
      <c r="N185" s="197"/>
      <c r="O185" s="197"/>
      <c r="P185" s="197"/>
      <c r="Q185" s="197"/>
      <c r="R185" s="197"/>
      <c r="S185" s="197"/>
      <c r="T185" s="197"/>
      <c r="U185" s="197"/>
      <c r="V185" s="197"/>
      <c r="W185" s="197"/>
      <c r="X185" s="197"/>
      <c r="Y185" s="197"/>
    </row>
    <row r="186" spans="1:25" x14ac:dyDescent="0.35">
      <c r="A186" s="197" t="s">
        <v>72</v>
      </c>
      <c r="B186" s="197">
        <v>91</v>
      </c>
      <c r="C186" s="197" t="s">
        <v>73</v>
      </c>
      <c r="D186" s="197">
        <v>9.8575999999999997</v>
      </c>
      <c r="E186" s="197"/>
      <c r="F186" s="197"/>
      <c r="G186" s="197"/>
      <c r="H186" s="197"/>
      <c r="I186" s="197"/>
      <c r="J186" s="197"/>
      <c r="K186" s="197"/>
      <c r="L186" s="197"/>
      <c r="M186" s="197"/>
      <c r="N186" s="197"/>
      <c r="O186" s="197"/>
      <c r="P186" s="197"/>
      <c r="Q186" s="197"/>
      <c r="R186" s="197"/>
      <c r="S186" s="197"/>
      <c r="T186" s="197"/>
      <c r="U186" s="197"/>
      <c r="V186" s="197"/>
      <c r="W186" s="197"/>
      <c r="X186" s="197"/>
      <c r="Y186" s="197"/>
    </row>
    <row r="187" spans="1:25" x14ac:dyDescent="0.35">
      <c r="A187" s="197" t="s">
        <v>72</v>
      </c>
      <c r="B187" s="197">
        <v>92</v>
      </c>
      <c r="C187" s="197" t="s">
        <v>71</v>
      </c>
      <c r="D187" s="197">
        <v>17.358499999999999</v>
      </c>
      <c r="E187" s="197"/>
      <c r="F187" s="197"/>
      <c r="G187" s="197"/>
      <c r="H187" s="197"/>
      <c r="I187" s="197"/>
      <c r="J187" s="197"/>
      <c r="K187" s="197"/>
      <c r="L187" s="197"/>
      <c r="M187" s="197"/>
      <c r="N187" s="197"/>
      <c r="O187" s="197"/>
      <c r="P187" s="197"/>
      <c r="Q187" s="197"/>
      <c r="R187" s="197"/>
      <c r="S187" s="197"/>
      <c r="T187" s="197"/>
      <c r="U187" s="197"/>
      <c r="V187" s="197"/>
      <c r="W187" s="197"/>
      <c r="X187" s="197"/>
      <c r="Y187" s="197"/>
    </row>
    <row r="188" spans="1:25" x14ac:dyDescent="0.35">
      <c r="A188" s="197" t="s">
        <v>72</v>
      </c>
      <c r="B188" s="197">
        <v>92</v>
      </c>
      <c r="C188" s="197" t="s">
        <v>73</v>
      </c>
      <c r="D188" s="197">
        <v>10.2422</v>
      </c>
      <c r="E188" s="197"/>
      <c r="F188" s="197"/>
      <c r="G188" s="197"/>
      <c r="H188" s="197"/>
      <c r="I188" s="197"/>
      <c r="J188" s="197"/>
      <c r="K188" s="197"/>
      <c r="L188" s="197"/>
      <c r="M188" s="197"/>
      <c r="N188" s="197"/>
      <c r="O188" s="197"/>
      <c r="P188" s="197"/>
      <c r="Q188" s="197"/>
      <c r="R188" s="197"/>
      <c r="S188" s="197"/>
      <c r="T188" s="197"/>
      <c r="U188" s="197"/>
      <c r="V188" s="197"/>
      <c r="W188" s="197"/>
      <c r="X188" s="197"/>
      <c r="Y188" s="197"/>
    </row>
    <row r="189" spans="1:25" x14ac:dyDescent="0.35">
      <c r="A189" s="197" t="s">
        <v>72</v>
      </c>
      <c r="B189" s="197">
        <v>93</v>
      </c>
      <c r="C189" s="197" t="s">
        <v>71</v>
      </c>
      <c r="D189" s="197">
        <v>13.5657</v>
      </c>
      <c r="E189" s="197"/>
      <c r="F189" s="197"/>
      <c r="G189" s="197"/>
      <c r="H189" s="197"/>
      <c r="I189" s="197"/>
      <c r="J189" s="197"/>
      <c r="K189" s="197"/>
      <c r="L189" s="197"/>
      <c r="M189" s="197"/>
      <c r="N189" s="197"/>
      <c r="O189" s="197"/>
      <c r="P189" s="197"/>
      <c r="Q189" s="197"/>
      <c r="R189" s="197"/>
      <c r="S189" s="197"/>
      <c r="T189" s="197"/>
      <c r="U189" s="197"/>
      <c r="V189" s="197"/>
      <c r="W189" s="197"/>
      <c r="X189" s="197"/>
      <c r="Y189" s="197"/>
    </row>
    <row r="190" spans="1:25" x14ac:dyDescent="0.35">
      <c r="A190" s="197" t="s">
        <v>72</v>
      </c>
      <c r="B190" s="197">
        <v>93</v>
      </c>
      <c r="C190" s="197" t="s">
        <v>73</v>
      </c>
      <c r="D190" s="197">
        <v>6.2274000000000003</v>
      </c>
      <c r="E190" s="197"/>
      <c r="F190" s="197"/>
      <c r="G190" s="197"/>
      <c r="H190" s="197"/>
      <c r="I190" s="197"/>
      <c r="J190" s="197"/>
      <c r="K190" s="197"/>
      <c r="L190" s="197"/>
      <c r="M190" s="197"/>
      <c r="N190" s="197"/>
      <c r="O190" s="197"/>
      <c r="P190" s="197"/>
      <c r="Q190" s="197"/>
      <c r="R190" s="197"/>
      <c r="S190" s="197"/>
      <c r="T190" s="197"/>
      <c r="U190" s="197"/>
      <c r="V190" s="197"/>
      <c r="W190" s="197"/>
      <c r="X190" s="197"/>
      <c r="Y190" s="197"/>
    </row>
    <row r="191" spans="1:25" x14ac:dyDescent="0.35">
      <c r="A191" s="197" t="s">
        <v>72</v>
      </c>
      <c r="B191" s="197">
        <v>94</v>
      </c>
      <c r="C191" s="197" t="s">
        <v>71</v>
      </c>
      <c r="D191" s="197">
        <v>12.6325</v>
      </c>
      <c r="E191" s="197"/>
      <c r="F191" s="197"/>
      <c r="G191" s="197"/>
      <c r="H191" s="197"/>
      <c r="I191" s="197"/>
      <c r="J191" s="197"/>
      <c r="K191" s="197"/>
      <c r="L191" s="197"/>
      <c r="M191" s="197"/>
      <c r="N191" s="197"/>
      <c r="O191" s="197"/>
      <c r="P191" s="197"/>
      <c r="Q191" s="197"/>
      <c r="R191" s="197"/>
      <c r="S191" s="197"/>
      <c r="T191" s="197"/>
      <c r="U191" s="197"/>
      <c r="V191" s="197"/>
      <c r="W191" s="197"/>
      <c r="X191" s="197"/>
      <c r="Y191" s="197"/>
    </row>
    <row r="192" spans="1:25" x14ac:dyDescent="0.35">
      <c r="A192" s="197" t="s">
        <v>72</v>
      </c>
      <c r="B192" s="197">
        <v>94</v>
      </c>
      <c r="C192" s="197" t="s">
        <v>73</v>
      </c>
      <c r="D192" s="197">
        <v>12.536</v>
      </c>
      <c r="E192" s="197"/>
      <c r="F192" s="197"/>
      <c r="G192" s="197"/>
      <c r="H192" s="197"/>
      <c r="I192" s="197"/>
      <c r="J192" s="197"/>
      <c r="K192" s="197"/>
      <c r="L192" s="197"/>
      <c r="M192" s="197"/>
      <c r="N192" s="197"/>
      <c r="O192" s="197"/>
      <c r="P192" s="197"/>
      <c r="Q192" s="197"/>
      <c r="R192" s="197"/>
      <c r="S192" s="197"/>
      <c r="T192" s="197"/>
      <c r="U192" s="197"/>
      <c r="V192" s="197"/>
      <c r="W192" s="197"/>
      <c r="X192" s="197"/>
      <c r="Y192" s="197"/>
    </row>
    <row r="193" spans="1:25" x14ac:dyDescent="0.35">
      <c r="A193" s="197" t="s">
        <v>72</v>
      </c>
      <c r="B193" s="197">
        <v>95</v>
      </c>
      <c r="C193" s="197" t="s">
        <v>71</v>
      </c>
      <c r="D193" s="197">
        <v>16.224499999999999</v>
      </c>
      <c r="E193" s="197"/>
      <c r="F193" s="197"/>
      <c r="G193" s="197"/>
      <c r="H193" s="197"/>
      <c r="I193" s="197"/>
      <c r="J193" s="197"/>
      <c r="K193" s="197"/>
      <c r="L193" s="197"/>
      <c r="M193" s="197"/>
      <c r="N193" s="197"/>
      <c r="O193" s="197"/>
      <c r="P193" s="197"/>
      <c r="Q193" s="197"/>
      <c r="R193" s="197"/>
      <c r="S193" s="197"/>
      <c r="T193" s="197"/>
      <c r="U193" s="197"/>
      <c r="V193" s="197"/>
      <c r="W193" s="197"/>
      <c r="X193" s="197"/>
      <c r="Y193" s="197"/>
    </row>
    <row r="194" spans="1:25" x14ac:dyDescent="0.35">
      <c r="A194" s="197" t="s">
        <v>72</v>
      </c>
      <c r="B194" s="197">
        <v>95</v>
      </c>
      <c r="C194" s="197" t="s">
        <v>73</v>
      </c>
      <c r="D194" s="197">
        <v>2.7284999999999999</v>
      </c>
      <c r="E194" s="197"/>
      <c r="F194" s="197"/>
      <c r="G194" s="197"/>
      <c r="H194" s="197"/>
      <c r="I194" s="197"/>
      <c r="J194" s="197"/>
      <c r="K194" s="197"/>
      <c r="L194" s="197"/>
      <c r="M194" s="197"/>
      <c r="N194" s="197"/>
      <c r="O194" s="197"/>
      <c r="P194" s="197"/>
      <c r="Q194" s="197"/>
      <c r="R194" s="197"/>
      <c r="S194" s="197"/>
      <c r="T194" s="197"/>
      <c r="U194" s="197"/>
      <c r="V194" s="197"/>
      <c r="W194" s="197"/>
      <c r="X194" s="197"/>
      <c r="Y194" s="197"/>
    </row>
    <row r="195" spans="1:25" x14ac:dyDescent="0.35">
      <c r="A195" s="197" t="s">
        <v>72</v>
      </c>
      <c r="B195" s="197">
        <v>96</v>
      </c>
      <c r="C195" s="197" t="s">
        <v>71</v>
      </c>
      <c r="D195" s="197">
        <v>2.4777</v>
      </c>
      <c r="E195" s="197"/>
      <c r="F195" s="197"/>
      <c r="G195" s="197"/>
      <c r="H195" s="197"/>
      <c r="I195" s="197"/>
      <c r="J195" s="197"/>
      <c r="K195" s="197"/>
      <c r="L195" s="197"/>
      <c r="M195" s="197"/>
      <c r="N195" s="197"/>
      <c r="O195" s="197"/>
      <c r="P195" s="197"/>
      <c r="Q195" s="197"/>
      <c r="R195" s="197"/>
      <c r="S195" s="197"/>
      <c r="T195" s="197"/>
      <c r="U195" s="197"/>
      <c r="V195" s="197"/>
      <c r="W195" s="197"/>
      <c r="X195" s="197"/>
      <c r="Y195" s="197"/>
    </row>
    <row r="196" spans="1:25" x14ac:dyDescent="0.35">
      <c r="A196" s="197" t="s">
        <v>72</v>
      </c>
      <c r="B196" s="197">
        <v>96</v>
      </c>
      <c r="C196" s="197" t="s">
        <v>73</v>
      </c>
      <c r="D196" s="197">
        <v>2.5356999999999998</v>
      </c>
      <c r="E196" s="197"/>
      <c r="F196" s="197"/>
      <c r="G196" s="197"/>
      <c r="H196" s="197"/>
      <c r="I196" s="197"/>
      <c r="J196" s="197"/>
      <c r="K196" s="197"/>
      <c r="L196" s="197"/>
      <c r="M196" s="197"/>
      <c r="N196" s="197"/>
      <c r="O196" s="197"/>
      <c r="P196" s="197"/>
      <c r="Q196" s="197"/>
      <c r="R196" s="197"/>
      <c r="S196" s="197"/>
      <c r="T196" s="197"/>
      <c r="U196" s="197"/>
      <c r="V196" s="197"/>
      <c r="W196" s="197"/>
      <c r="X196" s="197"/>
      <c r="Y196" s="197"/>
    </row>
    <row r="197" spans="1:25" x14ac:dyDescent="0.35">
      <c r="A197" s="197" t="s">
        <v>72</v>
      </c>
      <c r="B197" s="197">
        <v>97</v>
      </c>
      <c r="C197" s="197" t="s">
        <v>71</v>
      </c>
      <c r="D197" s="197">
        <v>5.1921999999999997</v>
      </c>
      <c r="E197" s="197"/>
      <c r="F197" s="197"/>
      <c r="G197" s="197"/>
      <c r="H197" s="197"/>
      <c r="I197" s="197"/>
      <c r="J197" s="197"/>
      <c r="K197" s="197"/>
      <c r="L197" s="197"/>
      <c r="M197" s="197"/>
      <c r="N197" s="197"/>
      <c r="O197" s="197"/>
      <c r="P197" s="197"/>
      <c r="Q197" s="197"/>
      <c r="R197" s="197"/>
      <c r="S197" s="197"/>
      <c r="T197" s="197"/>
      <c r="U197" s="197"/>
      <c r="V197" s="197"/>
      <c r="W197" s="197"/>
      <c r="X197" s="197"/>
      <c r="Y197" s="197"/>
    </row>
    <row r="198" spans="1:25" x14ac:dyDescent="0.35">
      <c r="A198" s="197" t="s">
        <v>72</v>
      </c>
      <c r="B198" s="197">
        <v>97</v>
      </c>
      <c r="C198" s="197" t="s">
        <v>73</v>
      </c>
      <c r="D198" s="197">
        <v>1.2011000000000001</v>
      </c>
      <c r="E198" s="197"/>
      <c r="F198" s="197"/>
      <c r="G198" s="197"/>
      <c r="H198" s="197"/>
      <c r="I198" s="197"/>
      <c r="J198" s="197"/>
      <c r="K198" s="197"/>
      <c r="L198" s="197"/>
      <c r="M198" s="197"/>
      <c r="N198" s="197"/>
      <c r="O198" s="197"/>
      <c r="P198" s="197"/>
      <c r="Q198" s="197"/>
      <c r="R198" s="197"/>
      <c r="S198" s="197"/>
      <c r="T198" s="197"/>
      <c r="U198" s="197"/>
      <c r="V198" s="197"/>
      <c r="W198" s="197"/>
      <c r="X198" s="197"/>
      <c r="Y198" s="197"/>
    </row>
    <row r="199" spans="1:25" x14ac:dyDescent="0.35">
      <c r="A199" s="197" t="s">
        <v>72</v>
      </c>
      <c r="B199" s="197">
        <v>98</v>
      </c>
      <c r="C199" s="197" t="s">
        <v>71</v>
      </c>
      <c r="D199" s="197">
        <v>5.1197999999999997</v>
      </c>
      <c r="E199" s="197"/>
      <c r="F199" s="197"/>
      <c r="G199" s="197"/>
      <c r="H199" s="197"/>
      <c r="I199" s="197"/>
      <c r="J199" s="197"/>
      <c r="K199" s="197"/>
      <c r="L199" s="197"/>
      <c r="M199" s="197"/>
      <c r="N199" s="197"/>
      <c r="O199" s="197"/>
      <c r="P199" s="197"/>
      <c r="Q199" s="197"/>
      <c r="R199" s="197"/>
      <c r="S199" s="197"/>
      <c r="T199" s="197"/>
      <c r="U199" s="197"/>
      <c r="V199" s="197"/>
      <c r="W199" s="197"/>
      <c r="X199" s="197"/>
      <c r="Y199" s="197"/>
    </row>
    <row r="200" spans="1:25" x14ac:dyDescent="0.35">
      <c r="A200" s="197" t="s">
        <v>72</v>
      </c>
      <c r="B200" s="197">
        <v>99</v>
      </c>
      <c r="C200" s="197" t="s">
        <v>71</v>
      </c>
      <c r="D200" s="197">
        <v>1.2677</v>
      </c>
      <c r="E200" s="197"/>
      <c r="F200" s="197"/>
      <c r="G200" s="197"/>
      <c r="H200" s="197"/>
      <c r="I200" s="197"/>
      <c r="J200" s="197"/>
      <c r="K200" s="197"/>
      <c r="L200" s="197"/>
      <c r="M200" s="197"/>
      <c r="N200" s="197"/>
      <c r="O200" s="197"/>
      <c r="P200" s="197"/>
      <c r="Q200" s="197"/>
      <c r="R200" s="197"/>
      <c r="S200" s="197"/>
      <c r="T200" s="197"/>
      <c r="U200" s="197"/>
      <c r="V200" s="197"/>
      <c r="W200" s="197"/>
      <c r="X200" s="197"/>
      <c r="Y200" s="197"/>
    </row>
    <row r="201" spans="1:25" x14ac:dyDescent="0.35">
      <c r="A201" s="197" t="s">
        <v>72</v>
      </c>
      <c r="B201" s="197">
        <v>100</v>
      </c>
      <c r="C201" s="197" t="s">
        <v>71</v>
      </c>
      <c r="D201" s="197">
        <v>2.4375</v>
      </c>
      <c r="E201" s="197"/>
      <c r="F201" s="197"/>
      <c r="G201" s="197"/>
      <c r="H201" s="197"/>
      <c r="I201" s="197"/>
      <c r="J201" s="197"/>
      <c r="K201" s="197"/>
      <c r="L201" s="197"/>
      <c r="M201" s="197"/>
      <c r="N201" s="197"/>
      <c r="O201" s="197"/>
      <c r="P201" s="197"/>
      <c r="Q201" s="197"/>
      <c r="R201" s="197"/>
      <c r="S201" s="197"/>
      <c r="T201" s="197"/>
      <c r="U201" s="197"/>
      <c r="V201" s="197"/>
      <c r="W201" s="197"/>
      <c r="X201" s="197"/>
      <c r="Y201" s="197"/>
    </row>
    <row r="202" spans="1:25" x14ac:dyDescent="0.35">
      <c r="A202" s="197"/>
      <c r="B202" s="197"/>
      <c r="C202" s="197"/>
      <c r="D202" s="197"/>
    </row>
    <row r="203" spans="1:25" x14ac:dyDescent="0.35">
      <c r="A203" s="197"/>
      <c r="B203" s="197"/>
      <c r="C203" s="197"/>
      <c r="D203" s="197"/>
    </row>
    <row r="204" spans="1:25" x14ac:dyDescent="0.35">
      <c r="A204" s="197"/>
      <c r="B204" s="197"/>
      <c r="C204" s="197"/>
      <c r="D204" s="197"/>
    </row>
    <row r="205" spans="1:25" x14ac:dyDescent="0.35">
      <c r="A205" s="197"/>
      <c r="B205" s="197"/>
      <c r="C205" s="197"/>
      <c r="D205" s="197"/>
    </row>
    <row r="207" spans="1:25" x14ac:dyDescent="0.35">
      <c r="D207" s="96">
        <f>SUMIF(C3:C205,"f",D3:D205)</f>
        <v>24506.017100000008</v>
      </c>
    </row>
  </sheetData>
  <pageMargins left="0.75" right="0.75" top="1" bottom="1" header="0.5" footer="0.5"/>
  <pageSetup paperSize="9"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Q346"/>
  <sheetViews>
    <sheetView zoomScaleNormal="100" workbookViewId="0">
      <pane xSplit="1" ySplit="4" topLeftCell="B5" activePane="bottomRight" state="frozen"/>
      <selection activeCell="A10" sqref="A10"/>
      <selection pane="topRight" activeCell="A10" sqref="A10"/>
      <selection pane="bottomLeft" activeCell="A10" sqref="A10"/>
      <selection pane="bottomRight" activeCell="O7" sqref="O7"/>
    </sheetView>
  </sheetViews>
  <sheetFormatPr defaultColWidth="9.1796875" defaultRowHeight="14.5" x14ac:dyDescent="0.35"/>
  <cols>
    <col min="1" max="1" width="18.453125" style="96" customWidth="1"/>
    <col min="2" max="13" width="6.7265625" style="96" customWidth="1"/>
    <col min="14" max="16384" width="9.1796875" style="96"/>
  </cols>
  <sheetData>
    <row r="1" spans="1:14" ht="15.5" x14ac:dyDescent="0.35">
      <c r="A1" s="100" t="s">
        <v>464</v>
      </c>
      <c r="B1" s="61"/>
      <c r="C1" s="61"/>
      <c r="D1" s="61"/>
      <c r="E1" s="61"/>
      <c r="F1" s="61"/>
      <c r="G1" s="61"/>
      <c r="H1" s="61"/>
      <c r="I1" s="61"/>
      <c r="J1" s="61"/>
      <c r="K1" s="61"/>
      <c r="L1" s="61"/>
      <c r="M1" s="61"/>
      <c r="N1" s="116"/>
    </row>
    <row r="2" spans="1:14" x14ac:dyDescent="0.35">
      <c r="A2" s="61"/>
      <c r="B2" s="61"/>
      <c r="C2" s="61"/>
      <c r="D2" s="61"/>
      <c r="E2" s="61"/>
      <c r="F2" s="61"/>
      <c r="G2" s="61"/>
      <c r="H2" s="61"/>
      <c r="I2" s="61"/>
      <c r="J2" s="61"/>
      <c r="K2" s="61"/>
      <c r="L2" s="61"/>
      <c r="M2" s="93"/>
    </row>
    <row r="3" spans="1:14" ht="15" customHeight="1" thickBot="1" x14ac:dyDescent="0.4">
      <c r="A3" s="307"/>
      <c r="B3" s="308"/>
      <c r="C3" s="308"/>
      <c r="D3" s="308"/>
      <c r="E3" s="308"/>
      <c r="F3" s="308"/>
      <c r="G3" s="308"/>
      <c r="H3" s="308"/>
      <c r="I3" s="308"/>
      <c r="J3" s="308"/>
      <c r="K3" s="308"/>
      <c r="L3" s="308"/>
      <c r="M3" s="308"/>
      <c r="N3" s="116"/>
    </row>
    <row r="4" spans="1:14" ht="22.5" thickBot="1" x14ac:dyDescent="0.4">
      <c r="A4" s="318" t="s">
        <v>510</v>
      </c>
      <c r="B4" s="319" t="s">
        <v>512</v>
      </c>
      <c r="C4" s="320" t="s">
        <v>502</v>
      </c>
      <c r="D4" s="321" t="s">
        <v>503</v>
      </c>
      <c r="E4" s="322" t="s">
        <v>547</v>
      </c>
      <c r="F4" s="319" t="s">
        <v>504</v>
      </c>
      <c r="G4" s="320" t="s">
        <v>505</v>
      </c>
      <c r="H4" s="321" t="s">
        <v>506</v>
      </c>
      <c r="I4" s="322" t="s">
        <v>548</v>
      </c>
      <c r="J4" s="323" t="s">
        <v>507</v>
      </c>
      <c r="K4" s="321" t="s">
        <v>508</v>
      </c>
      <c r="L4" s="321" t="s">
        <v>509</v>
      </c>
      <c r="M4" s="324" t="s">
        <v>549</v>
      </c>
      <c r="N4" s="115"/>
    </row>
    <row r="5" spans="1:14" x14ac:dyDescent="0.35">
      <c r="A5" s="313" t="str">
        <f>'2019 CN All (unround)'!A5</f>
        <v>Solihull</v>
      </c>
      <c r="B5" s="226">
        <f>ROUND('2019 CN All (unround)'!B5,-1)</f>
        <v>560</v>
      </c>
      <c r="C5" s="227">
        <f>ROUND('2019 CN All (unround)'!C5,-1)</f>
        <v>2360</v>
      </c>
      <c r="D5" s="227">
        <f>ROUND('2019 CN All (unround)'!D5,-1)</f>
        <v>320</v>
      </c>
      <c r="E5" s="228">
        <f>ROUND('2019 CN All (unround)'!E5,-1)</f>
        <v>3240</v>
      </c>
      <c r="F5" s="226">
        <f>ROUND('2019 CN All (unround)'!F5,-1)</f>
        <v>1370</v>
      </c>
      <c r="G5" s="227">
        <f>ROUND('2019 CN All (unround)'!G5,-1)</f>
        <v>4040</v>
      </c>
      <c r="H5" s="227">
        <f>ROUND('2019 CN All (unround)'!H5,-1)</f>
        <v>400</v>
      </c>
      <c r="I5" s="228">
        <f>ROUND('2019 CN All (unround)'!I5,-1)</f>
        <v>5800</v>
      </c>
      <c r="J5" s="303">
        <f>ROUND('2019 CN All (unround)'!J5,-1)</f>
        <v>-810</v>
      </c>
      <c r="K5" s="227">
        <f>ROUND('2019 CN All (unround)'!K5,-1)</f>
        <v>-1680</v>
      </c>
      <c r="L5" s="227">
        <f>ROUND('2019 CN All (unround)'!L5,-1)</f>
        <v>-80</v>
      </c>
      <c r="M5" s="314">
        <f>ROUND('2019 CN All (unround)'!M5,-1)</f>
        <v>-2560</v>
      </c>
      <c r="N5" s="116"/>
    </row>
    <row r="6" spans="1:14" x14ac:dyDescent="0.35">
      <c r="A6" s="313" t="str">
        <f>'2019 CN All (unround)'!A6</f>
        <v>Sandwell</v>
      </c>
      <c r="B6" s="151">
        <f>ROUND('2019 CN All (unround)'!B6,-1)</f>
        <v>940</v>
      </c>
      <c r="C6" s="152">
        <f>ROUND('2019 CN All (unround)'!C6,-1)</f>
        <v>2910</v>
      </c>
      <c r="D6" s="152">
        <f>ROUND('2019 CN All (unround)'!D6,-1)</f>
        <v>170</v>
      </c>
      <c r="E6" s="153">
        <f>ROUND('2019 CN All (unround)'!E6,-1)</f>
        <v>4030</v>
      </c>
      <c r="F6" s="151">
        <f>ROUND('2019 CN All (unround)'!F6,-1)</f>
        <v>1390</v>
      </c>
      <c r="G6" s="152">
        <f>ROUND('2019 CN All (unround)'!G6,-1)</f>
        <v>4200</v>
      </c>
      <c r="H6" s="152">
        <f>ROUND('2019 CN All (unround)'!H6,-1)</f>
        <v>240</v>
      </c>
      <c r="I6" s="153">
        <f>ROUND('2019 CN All (unround)'!I6,-1)</f>
        <v>5830</v>
      </c>
      <c r="J6" s="218">
        <f>ROUND('2019 CN All (unround)'!J6,-1)</f>
        <v>-450</v>
      </c>
      <c r="K6" s="152">
        <f>ROUND('2019 CN All (unround)'!K6,-1)</f>
        <v>-1290</v>
      </c>
      <c r="L6" s="152">
        <f>ROUND('2019 CN All (unround)'!L6,-1)</f>
        <v>-70</v>
      </c>
      <c r="M6" s="315">
        <f>ROUND('2019 CN All (unround)'!M6,-1)</f>
        <v>-1800</v>
      </c>
    </row>
    <row r="7" spans="1:14" x14ac:dyDescent="0.35">
      <c r="A7" s="313" t="str">
        <f>'2019 CN All (unround)'!A7</f>
        <v>Walsall</v>
      </c>
      <c r="B7" s="151">
        <f>ROUND('2019 CN All (unround)'!B7,-1)</f>
        <v>320</v>
      </c>
      <c r="C7" s="152">
        <f>ROUND('2019 CN All (unround)'!C7,-1)</f>
        <v>1410</v>
      </c>
      <c r="D7" s="152">
        <f>ROUND('2019 CN All (unround)'!D7,-1)</f>
        <v>160</v>
      </c>
      <c r="E7" s="153">
        <f>ROUND('2019 CN All (unround)'!E7,-1)</f>
        <v>1880</v>
      </c>
      <c r="F7" s="151">
        <f>ROUND('2019 CN All (unround)'!F7,-1)</f>
        <v>790</v>
      </c>
      <c r="G7" s="152">
        <f>ROUND('2019 CN All (unround)'!G7,-1)</f>
        <v>2450</v>
      </c>
      <c r="H7" s="152">
        <f>ROUND('2019 CN All (unround)'!H7,-1)</f>
        <v>170</v>
      </c>
      <c r="I7" s="153">
        <f>ROUND('2019 CN All (unround)'!I7,-1)</f>
        <v>3400</v>
      </c>
      <c r="J7" s="218">
        <f>ROUND('2019 CN All (unround)'!J7,-1)</f>
        <v>-470</v>
      </c>
      <c r="K7" s="152">
        <f>ROUND('2019 CN All (unround)'!K7,-1)</f>
        <v>-1040</v>
      </c>
      <c r="L7" s="152">
        <f>ROUND('2019 CN All (unround)'!L7,-1)</f>
        <v>-10</v>
      </c>
      <c r="M7" s="315">
        <f>ROUND('2019 CN All (unround)'!M7,-1)</f>
        <v>-1520</v>
      </c>
    </row>
    <row r="8" spans="1:14" x14ac:dyDescent="0.35">
      <c r="A8" s="313" t="str">
        <f>'2019 CN All (unround)'!A8</f>
        <v>Bromsgrove</v>
      </c>
      <c r="B8" s="151">
        <f>ROUND('2019 CN All (unround)'!B8,-1)</f>
        <v>140</v>
      </c>
      <c r="C8" s="152">
        <f>ROUND('2019 CN All (unround)'!C8,-1)</f>
        <v>660</v>
      </c>
      <c r="D8" s="152">
        <f>ROUND('2019 CN All (unround)'!D8,-1)</f>
        <v>80</v>
      </c>
      <c r="E8" s="153">
        <f>ROUND('2019 CN All (unround)'!E8,-1)</f>
        <v>870</v>
      </c>
      <c r="F8" s="151">
        <f>ROUND('2019 CN All (unround)'!F8,-1)</f>
        <v>530</v>
      </c>
      <c r="G8" s="152">
        <f>ROUND('2019 CN All (unround)'!G8,-1)</f>
        <v>1490</v>
      </c>
      <c r="H8" s="152">
        <f>ROUND('2019 CN All (unround)'!H8,-1)</f>
        <v>210</v>
      </c>
      <c r="I8" s="153">
        <f>ROUND('2019 CN All (unround)'!I8,-1)</f>
        <v>2230</v>
      </c>
      <c r="J8" s="218">
        <f>ROUND('2019 CN All (unround)'!J8,-1)</f>
        <v>-390</v>
      </c>
      <c r="K8" s="152">
        <f>ROUND('2019 CN All (unround)'!K8,-1)</f>
        <v>-830</v>
      </c>
      <c r="L8" s="152">
        <f>ROUND('2019 CN All (unround)'!L8,-1)</f>
        <v>-140</v>
      </c>
      <c r="M8" s="315">
        <f>ROUND('2019 CN All (unround)'!M8,-1)</f>
        <v>-1360</v>
      </c>
    </row>
    <row r="9" spans="1:14" x14ac:dyDescent="0.35">
      <c r="A9" s="313" t="str">
        <f>'2019 CN All (unround)'!A9</f>
        <v>Dudley</v>
      </c>
      <c r="B9" s="151">
        <f>ROUND('2019 CN All (unround)'!B9,-1)</f>
        <v>230</v>
      </c>
      <c r="C9" s="152">
        <f>ROUND('2019 CN All (unround)'!C9,-1)</f>
        <v>1010</v>
      </c>
      <c r="D9" s="152">
        <f>ROUND('2019 CN All (unround)'!D9,-1)</f>
        <v>60</v>
      </c>
      <c r="E9" s="153">
        <f>ROUND('2019 CN All (unround)'!E9,-1)</f>
        <v>1300</v>
      </c>
      <c r="F9" s="151">
        <f>ROUND('2019 CN All (unround)'!F9,-1)</f>
        <v>400</v>
      </c>
      <c r="G9" s="152">
        <f>ROUND('2019 CN All (unround)'!G9,-1)</f>
        <v>1630</v>
      </c>
      <c r="H9" s="152">
        <f>ROUND('2019 CN All (unround)'!H9,-1)</f>
        <v>90</v>
      </c>
      <c r="I9" s="153">
        <f>ROUND('2019 CN All (unround)'!I9,-1)</f>
        <v>2120</v>
      </c>
      <c r="J9" s="218">
        <f>ROUND('2019 CN All (unround)'!J9,-1)</f>
        <v>-170</v>
      </c>
      <c r="K9" s="152">
        <f>ROUND('2019 CN All (unround)'!K9,-1)</f>
        <v>-620</v>
      </c>
      <c r="L9" s="152">
        <f>ROUND('2019 CN All (unround)'!L9,-1)</f>
        <v>-40</v>
      </c>
      <c r="M9" s="315">
        <f>ROUND('2019 CN All (unround)'!M9,-1)</f>
        <v>-830</v>
      </c>
    </row>
    <row r="10" spans="1:14" x14ac:dyDescent="0.35">
      <c r="A10" s="313" t="str">
        <f>'2019 CN All (unround)'!A10</f>
        <v>Lichfield</v>
      </c>
      <c r="B10" s="151">
        <f>ROUND('2019 CN All (unround)'!B10,-1)</f>
        <v>60</v>
      </c>
      <c r="C10" s="152">
        <f>ROUND('2019 CN All (unround)'!C10,-1)</f>
        <v>340</v>
      </c>
      <c r="D10" s="152">
        <f>ROUND('2019 CN All (unround)'!D10,-1)</f>
        <v>60</v>
      </c>
      <c r="E10" s="153">
        <f>ROUND('2019 CN All (unround)'!E10,-1)</f>
        <v>460</v>
      </c>
      <c r="F10" s="151">
        <f>ROUND('2019 CN All (unround)'!F10,-1)</f>
        <v>240</v>
      </c>
      <c r="G10" s="152">
        <f>ROUND('2019 CN All (unround)'!G10,-1)</f>
        <v>880</v>
      </c>
      <c r="H10" s="152">
        <f>ROUND('2019 CN All (unround)'!H10,-1)</f>
        <v>110</v>
      </c>
      <c r="I10" s="153">
        <f>ROUND('2019 CN All (unround)'!I10,-1)</f>
        <v>1230</v>
      </c>
      <c r="J10" s="218">
        <f>ROUND('2019 CN All (unround)'!J10,-1)</f>
        <v>-190</v>
      </c>
      <c r="K10" s="152">
        <f>ROUND('2019 CN All (unround)'!K10,-1)</f>
        <v>-540</v>
      </c>
      <c r="L10" s="152">
        <f>ROUND('2019 CN All (unround)'!L10,-1)</f>
        <v>-50</v>
      </c>
      <c r="M10" s="315">
        <f>ROUND('2019 CN All (unround)'!M10,-1)</f>
        <v>-770</v>
      </c>
    </row>
    <row r="11" spans="1:14" x14ac:dyDescent="0.35">
      <c r="A11" s="313" t="str">
        <f>'2019 CN All (unround)'!A11</f>
        <v>North Warwickshire</v>
      </c>
      <c r="B11" s="151">
        <f>ROUND('2019 CN All (unround)'!B11,-1)</f>
        <v>30</v>
      </c>
      <c r="C11" s="152">
        <f>ROUND('2019 CN All (unround)'!C11,-1)</f>
        <v>220</v>
      </c>
      <c r="D11" s="152">
        <f>ROUND('2019 CN All (unround)'!D11,-1)</f>
        <v>20</v>
      </c>
      <c r="E11" s="153">
        <f>ROUND('2019 CN All (unround)'!E11,-1)</f>
        <v>270</v>
      </c>
      <c r="F11" s="151">
        <f>ROUND('2019 CN All (unround)'!F11,-1)</f>
        <v>150</v>
      </c>
      <c r="G11" s="152">
        <f>ROUND('2019 CN All (unround)'!G11,-1)</f>
        <v>510</v>
      </c>
      <c r="H11" s="152">
        <f>ROUND('2019 CN All (unround)'!H11,-1)</f>
        <v>60</v>
      </c>
      <c r="I11" s="153">
        <f>ROUND('2019 CN All (unround)'!I11,-1)</f>
        <v>710</v>
      </c>
      <c r="J11" s="218">
        <f>ROUND('2019 CN All (unround)'!J11,-1)</f>
        <v>-120</v>
      </c>
      <c r="K11" s="152">
        <f>ROUND('2019 CN All (unround)'!K11,-1)</f>
        <v>-280</v>
      </c>
      <c r="L11" s="152">
        <f>ROUND('2019 CN All (unround)'!L11,-1)</f>
        <v>-40</v>
      </c>
      <c r="M11" s="315">
        <f>ROUND('2019 CN All (unround)'!M11,-1)</f>
        <v>-440</v>
      </c>
    </row>
    <row r="12" spans="1:14" x14ac:dyDescent="0.35">
      <c r="A12" s="313" t="str">
        <f>'2019 CN All (unround)'!A12</f>
        <v>Tamworth</v>
      </c>
      <c r="B12" s="151">
        <f>ROUND('2019 CN All (unround)'!B12,-1)</f>
        <v>40</v>
      </c>
      <c r="C12" s="152">
        <f>ROUND('2019 CN All (unround)'!C12,-1)</f>
        <v>250</v>
      </c>
      <c r="D12" s="152">
        <f>ROUND('2019 CN All (unround)'!D12,-1)</f>
        <v>20</v>
      </c>
      <c r="E12" s="153">
        <f>ROUND('2019 CN All (unround)'!E12,-1)</f>
        <v>310</v>
      </c>
      <c r="F12" s="151">
        <f>ROUND('2019 CN All (unround)'!F12,-1)</f>
        <v>150</v>
      </c>
      <c r="G12" s="152">
        <f>ROUND('2019 CN All (unround)'!G12,-1)</f>
        <v>540</v>
      </c>
      <c r="H12" s="152">
        <f>ROUND('2019 CN All (unround)'!H12,-1)</f>
        <v>40</v>
      </c>
      <c r="I12" s="153">
        <f>ROUND('2019 CN All (unround)'!I12,-1)</f>
        <v>740</v>
      </c>
      <c r="J12" s="218">
        <f>ROUND('2019 CN All (unround)'!J12,-1)</f>
        <v>-110</v>
      </c>
      <c r="K12" s="152">
        <f>ROUND('2019 CN All (unround)'!K12,-1)</f>
        <v>-290</v>
      </c>
      <c r="L12" s="152">
        <f>ROUND('2019 CN All (unround)'!L12,-1)</f>
        <v>-20</v>
      </c>
      <c r="M12" s="315">
        <f>ROUND('2019 CN All (unround)'!M12,-1)</f>
        <v>-420</v>
      </c>
    </row>
    <row r="13" spans="1:14" x14ac:dyDescent="0.35">
      <c r="A13" s="313" t="str">
        <f>'2019 CN All (unround)'!A13</f>
        <v>Stratford-on-Avon</v>
      </c>
      <c r="B13" s="151">
        <f>ROUND('2019 CN All (unround)'!B13,-1)</f>
        <v>20</v>
      </c>
      <c r="C13" s="152">
        <f>ROUND('2019 CN All (unround)'!C13,-1)</f>
        <v>190</v>
      </c>
      <c r="D13" s="152">
        <f>ROUND('2019 CN All (unround)'!D13,-1)</f>
        <v>10</v>
      </c>
      <c r="E13" s="153">
        <f>ROUND('2019 CN All (unround)'!E13,-1)</f>
        <v>220</v>
      </c>
      <c r="F13" s="151">
        <f>ROUND('2019 CN All (unround)'!F13,-1)</f>
        <v>90</v>
      </c>
      <c r="G13" s="152">
        <f>ROUND('2019 CN All (unround)'!G13,-1)</f>
        <v>450</v>
      </c>
      <c r="H13" s="152">
        <f>ROUND('2019 CN All (unround)'!H13,-1)</f>
        <v>60</v>
      </c>
      <c r="I13" s="153">
        <f>ROUND('2019 CN All (unround)'!I13,-1)</f>
        <v>600</v>
      </c>
      <c r="J13" s="218">
        <f>ROUND('2019 CN All (unround)'!J13,-1)</f>
        <v>-70</v>
      </c>
      <c r="K13" s="152">
        <f>ROUND('2019 CN All (unround)'!K13,-1)</f>
        <v>-260</v>
      </c>
      <c r="L13" s="152">
        <f>ROUND('2019 CN All (unround)'!L13,-1)</f>
        <v>-60</v>
      </c>
      <c r="M13" s="315">
        <f>ROUND('2019 CN All (unround)'!M13,-1)</f>
        <v>-380</v>
      </c>
    </row>
    <row r="14" spans="1:14" x14ac:dyDescent="0.35">
      <c r="A14" s="313" t="str">
        <f>'2019 CN All (unround)'!A14</f>
        <v>Redditch</v>
      </c>
      <c r="B14" s="151">
        <f>ROUND('2019 CN All (unround)'!B14,-1)</f>
        <v>40</v>
      </c>
      <c r="C14" s="152">
        <f>ROUND('2019 CN All (unround)'!C14,-1)</f>
        <v>290</v>
      </c>
      <c r="D14" s="152">
        <f>ROUND('2019 CN All (unround)'!D14,-1)</f>
        <v>10</v>
      </c>
      <c r="E14" s="153">
        <f>ROUND('2019 CN All (unround)'!E14,-1)</f>
        <v>350</v>
      </c>
      <c r="F14" s="151">
        <f>ROUND('2019 CN All (unround)'!F14,-1)</f>
        <v>120</v>
      </c>
      <c r="G14" s="152">
        <f>ROUND('2019 CN All (unround)'!G14,-1)</f>
        <v>470</v>
      </c>
      <c r="H14" s="152">
        <f>ROUND('2019 CN All (unround)'!H14,-1)</f>
        <v>50</v>
      </c>
      <c r="I14" s="153">
        <f>ROUND('2019 CN All (unround)'!I14,-1)</f>
        <v>640</v>
      </c>
      <c r="J14" s="218">
        <f>ROUND('2019 CN All (unround)'!J14,-1)</f>
        <v>-80</v>
      </c>
      <c r="K14" s="152">
        <f>ROUND('2019 CN All (unround)'!K14,-1)</f>
        <v>-180</v>
      </c>
      <c r="L14" s="152">
        <f>ROUND('2019 CN All (unround)'!L14,-1)</f>
        <v>-40</v>
      </c>
      <c r="M14" s="315">
        <f>ROUND('2019 CN All (unround)'!M14,-1)</f>
        <v>-290</v>
      </c>
    </row>
    <row r="15" spans="1:14" x14ac:dyDescent="0.35">
      <c r="A15" s="313" t="str">
        <f>'2019 CN All (unround)'!A15</f>
        <v>Wyre Forest</v>
      </c>
      <c r="B15" s="151">
        <f>ROUND('2019 CN All (unround)'!B15,-1)</f>
        <v>20</v>
      </c>
      <c r="C15" s="152">
        <f>ROUND('2019 CN All (unround)'!C15,-1)</f>
        <v>180</v>
      </c>
      <c r="D15" s="152">
        <f>ROUND('2019 CN All (unround)'!D15,-1)</f>
        <v>10</v>
      </c>
      <c r="E15" s="153">
        <f>ROUND('2019 CN All (unround)'!E15,-1)</f>
        <v>210</v>
      </c>
      <c r="F15" s="151">
        <f>ROUND('2019 CN All (unround)'!F15,-1)</f>
        <v>90</v>
      </c>
      <c r="G15" s="152">
        <f>ROUND('2019 CN All (unround)'!G15,-1)</f>
        <v>330</v>
      </c>
      <c r="H15" s="152">
        <f>ROUND('2019 CN All (unround)'!H15,-1)</f>
        <v>50</v>
      </c>
      <c r="I15" s="153">
        <f>ROUND('2019 CN All (unround)'!I15,-1)</f>
        <v>470</v>
      </c>
      <c r="J15" s="218">
        <f>ROUND('2019 CN All (unround)'!J15,-1)</f>
        <v>-70</v>
      </c>
      <c r="K15" s="152">
        <f>ROUND('2019 CN All (unround)'!K15,-1)</f>
        <v>-150</v>
      </c>
      <c r="L15" s="152">
        <f>ROUND('2019 CN All (unround)'!L15,-1)</f>
        <v>-40</v>
      </c>
      <c r="M15" s="315">
        <f>ROUND('2019 CN All (unround)'!M15,-1)</f>
        <v>-260</v>
      </c>
    </row>
    <row r="16" spans="1:14" x14ac:dyDescent="0.35">
      <c r="A16" s="313" t="str">
        <f>'2019 CN All (unround)'!A16</f>
        <v>Wychavon</v>
      </c>
      <c r="B16" s="151">
        <f>ROUND('2019 CN All (unround)'!B16,-1)</f>
        <v>20</v>
      </c>
      <c r="C16" s="152">
        <f>ROUND('2019 CN All (unround)'!C16,-1)</f>
        <v>220</v>
      </c>
      <c r="D16" s="152">
        <f>ROUND('2019 CN All (unround)'!D16,-1)</f>
        <v>10</v>
      </c>
      <c r="E16" s="153">
        <f>ROUND('2019 CN All (unround)'!E16,-1)</f>
        <v>250</v>
      </c>
      <c r="F16" s="151">
        <f>ROUND('2019 CN All (unround)'!F16,-1)</f>
        <v>90</v>
      </c>
      <c r="G16" s="152">
        <f>ROUND('2019 CN All (unround)'!G16,-1)</f>
        <v>340</v>
      </c>
      <c r="H16" s="152">
        <f>ROUND('2019 CN All (unround)'!H16,-1)</f>
        <v>60</v>
      </c>
      <c r="I16" s="153">
        <f>ROUND('2019 CN All (unround)'!I16,-1)</f>
        <v>480</v>
      </c>
      <c r="J16" s="218">
        <f>ROUND('2019 CN All (unround)'!J16,-1)</f>
        <v>-70</v>
      </c>
      <c r="K16" s="152">
        <f>ROUND('2019 CN All (unround)'!K16,-1)</f>
        <v>-120</v>
      </c>
      <c r="L16" s="152">
        <f>ROUND('2019 CN All (unround)'!L16,-1)</f>
        <v>-40</v>
      </c>
      <c r="M16" s="315">
        <f>ROUND('2019 CN All (unround)'!M16,-1)</f>
        <v>-230</v>
      </c>
    </row>
    <row r="17" spans="1:15" x14ac:dyDescent="0.35">
      <c r="A17" s="313" t="str">
        <f>'2019 CN All (unround)'!A17</f>
        <v>North West Leicestershire</v>
      </c>
      <c r="B17" s="151">
        <f>ROUND('2019 CN All (unround)'!B17,-1)</f>
        <v>10</v>
      </c>
      <c r="C17" s="152">
        <f>ROUND('2019 CN All (unround)'!C17,-1)</f>
        <v>100</v>
      </c>
      <c r="D17" s="152">
        <f>ROUND('2019 CN All (unround)'!D17,-1)</f>
        <v>10</v>
      </c>
      <c r="E17" s="153">
        <f>ROUND('2019 CN All (unround)'!E17,-1)</f>
        <v>110</v>
      </c>
      <c r="F17" s="151">
        <f>ROUND('2019 CN All (unround)'!F17,-1)</f>
        <v>40</v>
      </c>
      <c r="G17" s="152">
        <f>ROUND('2019 CN All (unround)'!G17,-1)</f>
        <v>250</v>
      </c>
      <c r="H17" s="152">
        <f>ROUND('2019 CN All (unround)'!H17,-1)</f>
        <v>10</v>
      </c>
      <c r="I17" s="153">
        <f>ROUND('2019 CN All (unround)'!I17,-1)</f>
        <v>300</v>
      </c>
      <c r="J17" s="218">
        <f>ROUND('2019 CN All (unround)'!J17,-1)</f>
        <v>-30</v>
      </c>
      <c r="K17" s="152">
        <f>ROUND('2019 CN All (unround)'!K17,-1)</f>
        <v>-150</v>
      </c>
      <c r="L17" s="152">
        <f>ROUND('2019 CN All (unround)'!L17,-1)</f>
        <v>-10</v>
      </c>
      <c r="M17" s="315">
        <f>ROUND('2019 CN All (unround)'!M17,-1)</f>
        <v>-190</v>
      </c>
    </row>
    <row r="18" spans="1:15" x14ac:dyDescent="0.35">
      <c r="A18" s="313" t="str">
        <f>'2019 CN All (unround)'!A18</f>
        <v>Warwick</v>
      </c>
      <c r="B18" s="151">
        <f>ROUND('2019 CN All (unround)'!B18,-1)</f>
        <v>10</v>
      </c>
      <c r="C18" s="152">
        <f>ROUND('2019 CN All (unround)'!C18,-1)</f>
        <v>300</v>
      </c>
      <c r="D18" s="152">
        <f>ROUND('2019 CN All (unround)'!D18,-1)</f>
        <v>10</v>
      </c>
      <c r="E18" s="153">
        <f>ROUND('2019 CN All (unround)'!E18,-1)</f>
        <v>320</v>
      </c>
      <c r="F18" s="151">
        <f>ROUND('2019 CN All (unround)'!F18,-1)</f>
        <v>40</v>
      </c>
      <c r="G18" s="152">
        <f>ROUND('2019 CN All (unround)'!G18,-1)</f>
        <v>440</v>
      </c>
      <c r="H18" s="152">
        <f>ROUND('2019 CN All (unround)'!H18,-1)</f>
        <v>10</v>
      </c>
      <c r="I18" s="153">
        <f>ROUND('2019 CN All (unround)'!I18,-1)</f>
        <v>500</v>
      </c>
      <c r="J18" s="218">
        <f>ROUND('2019 CN All (unround)'!J18,-1)</f>
        <v>-40</v>
      </c>
      <c r="K18" s="152">
        <f>ROUND('2019 CN All (unround)'!K18,-1)</f>
        <v>-140</v>
      </c>
      <c r="L18" s="152">
        <f>ROUND('2019 CN All (unround)'!L18,-1)</f>
        <v>0</v>
      </c>
      <c r="M18" s="315">
        <f>ROUND('2019 CN All (unround)'!M18,-1)</f>
        <v>-180</v>
      </c>
    </row>
    <row r="19" spans="1:15" x14ac:dyDescent="0.35">
      <c r="A19" s="313" t="str">
        <f>'2019 CN All (unround)'!A19</f>
        <v>Tower Hamlets</v>
      </c>
      <c r="B19" s="151">
        <f>ROUND('2019 CN All (unround)'!B19,-1)</f>
        <v>30</v>
      </c>
      <c r="C19" s="152">
        <f>ROUND('2019 CN All (unround)'!C19,-1)</f>
        <v>200</v>
      </c>
      <c r="D19" s="152">
        <f>ROUND('2019 CN All (unround)'!D19,-1)</f>
        <v>0</v>
      </c>
      <c r="E19" s="153">
        <f>ROUND('2019 CN All (unround)'!E19,-1)</f>
        <v>230</v>
      </c>
      <c r="F19" s="151">
        <f>ROUND('2019 CN All (unround)'!F19,-1)</f>
        <v>10</v>
      </c>
      <c r="G19" s="152">
        <f>ROUND('2019 CN All (unround)'!G19,-1)</f>
        <v>380</v>
      </c>
      <c r="H19" s="152">
        <f>ROUND('2019 CN All (unround)'!H19,-1)</f>
        <v>10</v>
      </c>
      <c r="I19" s="153">
        <f>ROUND('2019 CN All (unround)'!I19,-1)</f>
        <v>400</v>
      </c>
      <c r="J19" s="218">
        <f>ROUND('2019 CN All (unround)'!J19,-1)</f>
        <v>20</v>
      </c>
      <c r="K19" s="152">
        <f>ROUND('2019 CN All (unround)'!K19,-1)</f>
        <v>-180</v>
      </c>
      <c r="L19" s="152">
        <f>ROUND('2019 CN All (unround)'!L19,-1)</f>
        <v>-10</v>
      </c>
      <c r="M19" s="315">
        <f>ROUND('2019 CN All (unround)'!M19,-1)</f>
        <v>-170</v>
      </c>
    </row>
    <row r="20" spans="1:15" x14ac:dyDescent="0.35">
      <c r="A20" s="313" t="str">
        <f>'2019 CN All (unround)'!A20</f>
        <v>East Staffordshire</v>
      </c>
      <c r="B20" s="151">
        <f>ROUND('2019 CN All (unround)'!B20,-1)</f>
        <v>10</v>
      </c>
      <c r="C20" s="152">
        <f>ROUND('2019 CN All (unround)'!C20,-1)</f>
        <v>110</v>
      </c>
      <c r="D20" s="152">
        <f>ROUND('2019 CN All (unround)'!D20,-1)</f>
        <v>10</v>
      </c>
      <c r="E20" s="153">
        <f>ROUND('2019 CN All (unround)'!E20,-1)</f>
        <v>130</v>
      </c>
      <c r="F20" s="151">
        <f>ROUND('2019 CN All (unround)'!F20,-1)</f>
        <v>50</v>
      </c>
      <c r="G20" s="152">
        <f>ROUND('2019 CN All (unround)'!G20,-1)</f>
        <v>220</v>
      </c>
      <c r="H20" s="152">
        <f>ROUND('2019 CN All (unround)'!H20,-1)</f>
        <v>20</v>
      </c>
      <c r="I20" s="153">
        <f>ROUND('2019 CN All (unround)'!I20,-1)</f>
        <v>300</v>
      </c>
      <c r="J20" s="218">
        <f>ROUND('2019 CN All (unround)'!J20,-1)</f>
        <v>-40</v>
      </c>
      <c r="K20" s="152">
        <f>ROUND('2019 CN All (unround)'!K20,-1)</f>
        <v>-110</v>
      </c>
      <c r="L20" s="152">
        <f>ROUND('2019 CN All (unround)'!L20,-1)</f>
        <v>-10</v>
      </c>
      <c r="M20" s="315">
        <f>ROUND('2019 CN All (unround)'!M20,-1)</f>
        <v>-160</v>
      </c>
    </row>
    <row r="21" spans="1:15" x14ac:dyDescent="0.35">
      <c r="A21" s="313" t="str">
        <f>'2019 CN All (unround)'!A21</f>
        <v>Cornwall</v>
      </c>
      <c r="B21" s="151">
        <f>ROUND('2019 CN All (unround)'!B21,-1)</f>
        <v>10</v>
      </c>
      <c r="C21" s="152">
        <f>ROUND('2019 CN All (unround)'!C21,-1)</f>
        <v>140</v>
      </c>
      <c r="D21" s="152">
        <f>ROUND('2019 CN All (unround)'!D21,-1)</f>
        <v>10</v>
      </c>
      <c r="E21" s="153">
        <f>ROUND('2019 CN All (unround)'!E21,-1)</f>
        <v>160</v>
      </c>
      <c r="F21" s="151">
        <f>ROUND('2019 CN All (unround)'!F21,-1)</f>
        <v>50</v>
      </c>
      <c r="G21" s="152">
        <f>ROUND('2019 CN All (unround)'!G21,-1)</f>
        <v>230</v>
      </c>
      <c r="H21" s="152">
        <f>ROUND('2019 CN All (unround)'!H21,-1)</f>
        <v>40</v>
      </c>
      <c r="I21" s="153">
        <f>ROUND('2019 CN All (unround)'!I21,-1)</f>
        <v>320</v>
      </c>
      <c r="J21" s="218">
        <f>ROUND('2019 CN All (unround)'!J21,-1)</f>
        <v>-40</v>
      </c>
      <c r="K21" s="152">
        <f>ROUND('2019 CN All (unround)'!K21,-1)</f>
        <v>-90</v>
      </c>
      <c r="L21" s="152">
        <f>ROUND('2019 CN All (unround)'!L21,-1)</f>
        <v>-30</v>
      </c>
      <c r="M21" s="315">
        <f>ROUND('2019 CN All (unround)'!M21,-1)</f>
        <v>-160</v>
      </c>
    </row>
    <row r="22" spans="1:15" x14ac:dyDescent="0.35">
      <c r="A22" s="313" t="str">
        <f>'2019 CN All (unround)'!A22</f>
        <v>Shropshire</v>
      </c>
      <c r="B22" s="151">
        <f>ROUND('2019 CN All (unround)'!B22,-1)</f>
        <v>20</v>
      </c>
      <c r="C22" s="152">
        <f>ROUND('2019 CN All (unround)'!C22,-1)</f>
        <v>310</v>
      </c>
      <c r="D22" s="152">
        <f>ROUND('2019 CN All (unround)'!D22,-1)</f>
        <v>10</v>
      </c>
      <c r="E22" s="153">
        <f>ROUND('2019 CN All (unround)'!E22,-1)</f>
        <v>340</v>
      </c>
      <c r="F22" s="151">
        <f>ROUND('2019 CN All (unround)'!F22,-1)</f>
        <v>60</v>
      </c>
      <c r="G22" s="152">
        <f>ROUND('2019 CN All (unround)'!G22,-1)</f>
        <v>400</v>
      </c>
      <c r="H22" s="152">
        <f>ROUND('2019 CN All (unround)'!H22,-1)</f>
        <v>40</v>
      </c>
      <c r="I22" s="153">
        <f>ROUND('2019 CN All (unround)'!I22,-1)</f>
        <v>500</v>
      </c>
      <c r="J22" s="218">
        <f>ROUND('2019 CN All (unround)'!J22,-1)</f>
        <v>-40</v>
      </c>
      <c r="K22" s="152">
        <f>ROUND('2019 CN All (unround)'!K22,-1)</f>
        <v>-90</v>
      </c>
      <c r="L22" s="152">
        <f>ROUND('2019 CN All (unround)'!L22,-1)</f>
        <v>-30</v>
      </c>
      <c r="M22" s="315">
        <f>ROUND('2019 CN All (unround)'!M22,-1)</f>
        <v>-160</v>
      </c>
    </row>
    <row r="23" spans="1:15" x14ac:dyDescent="0.35">
      <c r="A23" s="313" t="str">
        <f>'2019 CN All (unround)'!A23</f>
        <v>Cannock Chase</v>
      </c>
      <c r="B23" s="151">
        <f>ROUND('2019 CN All (unround)'!B23,-1)</f>
        <v>20</v>
      </c>
      <c r="C23" s="152">
        <f>ROUND('2019 CN All (unround)'!C23,-1)</f>
        <v>140</v>
      </c>
      <c r="D23" s="152">
        <f>ROUND('2019 CN All (unround)'!D23,-1)</f>
        <v>10</v>
      </c>
      <c r="E23" s="153">
        <f>ROUND('2019 CN All (unround)'!E23,-1)</f>
        <v>170</v>
      </c>
      <c r="F23" s="151">
        <f>ROUND('2019 CN All (unround)'!F23,-1)</f>
        <v>70</v>
      </c>
      <c r="G23" s="152">
        <f>ROUND('2019 CN All (unround)'!G23,-1)</f>
        <v>240</v>
      </c>
      <c r="H23" s="152">
        <f>ROUND('2019 CN All (unround)'!H23,-1)</f>
        <v>20</v>
      </c>
      <c r="I23" s="153">
        <f>ROUND('2019 CN All (unround)'!I23,-1)</f>
        <v>330</v>
      </c>
      <c r="J23" s="218">
        <f>ROUND('2019 CN All (unround)'!J23,-1)</f>
        <v>-50</v>
      </c>
      <c r="K23" s="152">
        <f>ROUND('2019 CN All (unround)'!K23,-1)</f>
        <v>-100</v>
      </c>
      <c r="L23" s="152">
        <f>ROUND('2019 CN All (unround)'!L23,-1)</f>
        <v>-10</v>
      </c>
      <c r="M23" s="315">
        <f>ROUND('2019 CN All (unround)'!M23,-1)</f>
        <v>-160</v>
      </c>
    </row>
    <row r="24" spans="1:15" x14ac:dyDescent="0.35">
      <c r="A24" s="313" t="str">
        <f>'2019 CN All (unround)'!A24</f>
        <v>Manchester</v>
      </c>
      <c r="B24" s="151">
        <f>ROUND('2019 CN All (unround)'!B24,-1)</f>
        <v>50</v>
      </c>
      <c r="C24" s="152">
        <f>ROUND('2019 CN All (unround)'!C24,-1)</f>
        <v>600</v>
      </c>
      <c r="D24" s="152">
        <f>ROUND('2019 CN All (unround)'!D24,-1)</f>
        <v>10</v>
      </c>
      <c r="E24" s="153">
        <f>ROUND('2019 CN All (unround)'!E24,-1)</f>
        <v>660</v>
      </c>
      <c r="F24" s="151">
        <f>ROUND('2019 CN All (unround)'!F24,-1)</f>
        <v>60</v>
      </c>
      <c r="G24" s="152">
        <f>ROUND('2019 CN All (unround)'!G24,-1)</f>
        <v>760</v>
      </c>
      <c r="H24" s="152">
        <f>ROUND('2019 CN All (unround)'!H24,-1)</f>
        <v>10</v>
      </c>
      <c r="I24" s="153">
        <f>ROUND('2019 CN All (unround)'!I24,-1)</f>
        <v>820</v>
      </c>
      <c r="J24" s="218">
        <f>ROUND('2019 CN All (unround)'!J24,-1)</f>
        <v>-10</v>
      </c>
      <c r="K24" s="152">
        <f>ROUND('2019 CN All (unround)'!K24,-1)</f>
        <v>-150</v>
      </c>
      <c r="L24" s="152">
        <f>ROUND('2019 CN All (unround)'!L24,-1)</f>
        <v>0</v>
      </c>
      <c r="M24" s="315">
        <f>ROUND('2019 CN All (unround)'!M24,-1)</f>
        <v>-160</v>
      </c>
    </row>
    <row r="25" spans="1:15" x14ac:dyDescent="0.35">
      <c r="A25" s="313" t="str">
        <f>'2019 CN All (unround)'!A25</f>
        <v>Lambeth</v>
      </c>
      <c r="B25" s="151">
        <f>ROUND('2019 CN All (unround)'!B25,-1)</f>
        <v>40</v>
      </c>
      <c r="C25" s="152">
        <f>ROUND('2019 CN All (unround)'!C25,-1)</f>
        <v>240</v>
      </c>
      <c r="D25" s="152">
        <f>ROUND('2019 CN All (unround)'!D25,-1)</f>
        <v>0</v>
      </c>
      <c r="E25" s="153">
        <f>ROUND('2019 CN All (unround)'!E25,-1)</f>
        <v>280</v>
      </c>
      <c r="F25" s="151">
        <f>ROUND('2019 CN All (unround)'!F25,-1)</f>
        <v>20</v>
      </c>
      <c r="G25" s="152">
        <f>ROUND('2019 CN All (unround)'!G25,-1)</f>
        <v>400</v>
      </c>
      <c r="H25" s="152">
        <f>ROUND('2019 CN All (unround)'!H25,-1)</f>
        <v>10</v>
      </c>
      <c r="I25" s="153">
        <f>ROUND('2019 CN All (unround)'!I25,-1)</f>
        <v>430</v>
      </c>
      <c r="J25" s="218">
        <f>ROUND('2019 CN All (unround)'!J25,-1)</f>
        <v>30</v>
      </c>
      <c r="K25" s="152">
        <f>ROUND('2019 CN All (unround)'!K25,-1)</f>
        <v>-170</v>
      </c>
      <c r="L25" s="152">
        <f>ROUND('2019 CN All (unround)'!L25,-1)</f>
        <v>-10</v>
      </c>
      <c r="M25" s="315">
        <f>ROUND('2019 CN All (unround)'!M25,-1)</f>
        <v>-150</v>
      </c>
    </row>
    <row r="26" spans="1:15" x14ac:dyDescent="0.35">
      <c r="A26" s="313" t="str">
        <f>'2019 CN All (unround)'!A26</f>
        <v>Wandsworth</v>
      </c>
      <c r="B26" s="151">
        <f>ROUND('2019 CN All (unround)'!B26,-1)</f>
        <v>10</v>
      </c>
      <c r="C26" s="152">
        <f>ROUND('2019 CN All (unround)'!C26,-1)</f>
        <v>220</v>
      </c>
      <c r="D26" s="152">
        <f>ROUND('2019 CN All (unround)'!D26,-1)</f>
        <v>0</v>
      </c>
      <c r="E26" s="153">
        <f>ROUND('2019 CN All (unround)'!E26,-1)</f>
        <v>240</v>
      </c>
      <c r="F26" s="151">
        <f>ROUND('2019 CN All (unround)'!F26,-1)</f>
        <v>10</v>
      </c>
      <c r="G26" s="152">
        <f>ROUND('2019 CN All (unround)'!G26,-1)</f>
        <v>370</v>
      </c>
      <c r="H26" s="152">
        <f>ROUND('2019 CN All (unround)'!H26,-1)</f>
        <v>0</v>
      </c>
      <c r="I26" s="153">
        <f>ROUND('2019 CN All (unround)'!I26,-1)</f>
        <v>380</v>
      </c>
      <c r="J26" s="218">
        <f>ROUND('2019 CN All (unround)'!J26,-1)</f>
        <v>0</v>
      </c>
      <c r="K26" s="152">
        <f>ROUND('2019 CN All (unround)'!K26,-1)</f>
        <v>-140</v>
      </c>
      <c r="L26" s="152">
        <f>ROUND('2019 CN All (unround)'!L26,-1)</f>
        <v>0</v>
      </c>
      <c r="M26" s="315">
        <f>ROUND('2019 CN All (unround)'!M26,-1)</f>
        <v>-140</v>
      </c>
    </row>
    <row r="27" spans="1:15" x14ac:dyDescent="0.35">
      <c r="A27" s="313" t="str">
        <f>'2019 CN All (unround)'!A27</f>
        <v>Telford and Wrekin</v>
      </c>
      <c r="B27" s="151">
        <f>ROUND('2019 CN All (unround)'!B27,-1)</f>
        <v>20</v>
      </c>
      <c r="C27" s="152">
        <f>ROUND('2019 CN All (unround)'!C27,-1)</f>
        <v>240</v>
      </c>
      <c r="D27" s="152">
        <f>ROUND('2019 CN All (unround)'!D27,-1)</f>
        <v>10</v>
      </c>
      <c r="E27" s="153">
        <f>ROUND('2019 CN All (unround)'!E27,-1)</f>
        <v>270</v>
      </c>
      <c r="F27" s="151">
        <f>ROUND('2019 CN All (unround)'!F27,-1)</f>
        <v>70</v>
      </c>
      <c r="G27" s="152">
        <f>ROUND('2019 CN All (unround)'!G27,-1)</f>
        <v>300</v>
      </c>
      <c r="H27" s="152">
        <f>ROUND('2019 CN All (unround)'!H27,-1)</f>
        <v>40</v>
      </c>
      <c r="I27" s="153">
        <f>ROUND('2019 CN All (unround)'!I27,-1)</f>
        <v>410</v>
      </c>
      <c r="J27" s="218">
        <f>ROUND('2019 CN All (unround)'!J27,-1)</f>
        <v>-50</v>
      </c>
      <c r="K27" s="152">
        <f>ROUND('2019 CN All (unround)'!K27,-1)</f>
        <v>-60</v>
      </c>
      <c r="L27" s="152">
        <f>ROUND('2019 CN All (unround)'!L27,-1)</f>
        <v>-30</v>
      </c>
      <c r="M27" s="315">
        <f>ROUND('2019 CN All (unround)'!M27,-1)</f>
        <v>-140</v>
      </c>
    </row>
    <row r="28" spans="1:15" x14ac:dyDescent="0.35">
      <c r="A28" s="313" t="str">
        <f>'2019 CN All (unround)'!A28</f>
        <v>Stafford</v>
      </c>
      <c r="B28" s="151">
        <f>ROUND('2019 CN All (unround)'!B28,-1)</f>
        <v>10</v>
      </c>
      <c r="C28" s="152">
        <f>ROUND('2019 CN All (unround)'!C28,-1)</f>
        <v>160</v>
      </c>
      <c r="D28" s="152">
        <f>ROUND('2019 CN All (unround)'!D28,-1)</f>
        <v>0</v>
      </c>
      <c r="E28" s="153">
        <f>ROUND('2019 CN All (unround)'!E28,-1)</f>
        <v>180</v>
      </c>
      <c r="F28" s="151">
        <f>ROUND('2019 CN All (unround)'!F28,-1)</f>
        <v>40</v>
      </c>
      <c r="G28" s="152">
        <f>ROUND('2019 CN All (unround)'!G28,-1)</f>
        <v>250</v>
      </c>
      <c r="H28" s="152">
        <f>ROUND('2019 CN All (unround)'!H28,-1)</f>
        <v>10</v>
      </c>
      <c r="I28" s="153">
        <f>ROUND('2019 CN All (unround)'!I28,-1)</f>
        <v>310</v>
      </c>
      <c r="J28" s="218">
        <f>ROUND('2019 CN All (unround)'!J28,-1)</f>
        <v>-30</v>
      </c>
      <c r="K28" s="152">
        <f>ROUND('2019 CN All (unround)'!K28,-1)</f>
        <v>-90</v>
      </c>
      <c r="L28" s="152">
        <f>ROUND('2019 CN All (unround)'!L28,-1)</f>
        <v>-10</v>
      </c>
      <c r="M28" s="315">
        <f>ROUND('2019 CN All (unround)'!M28,-1)</f>
        <v>-130</v>
      </c>
    </row>
    <row r="29" spans="1:15" x14ac:dyDescent="0.35">
      <c r="A29" s="313" t="str">
        <f>'2019 CN All (unround)'!A29</f>
        <v>Nuneaton and Bedworth</v>
      </c>
      <c r="B29" s="151">
        <f>ROUND('2019 CN All (unround)'!B29,-1)</f>
        <v>30</v>
      </c>
      <c r="C29" s="152">
        <f>ROUND('2019 CN All (unround)'!C29,-1)</f>
        <v>180</v>
      </c>
      <c r="D29" s="152">
        <f>ROUND('2019 CN All (unround)'!D29,-1)</f>
        <v>0</v>
      </c>
      <c r="E29" s="153">
        <f>ROUND('2019 CN All (unround)'!E29,-1)</f>
        <v>210</v>
      </c>
      <c r="F29" s="151">
        <f>ROUND('2019 CN All (unround)'!F29,-1)</f>
        <v>60</v>
      </c>
      <c r="G29" s="152">
        <f>ROUND('2019 CN All (unround)'!G29,-1)</f>
        <v>260</v>
      </c>
      <c r="H29" s="152">
        <f>ROUND('2019 CN All (unround)'!H29,-1)</f>
        <v>10</v>
      </c>
      <c r="I29" s="153">
        <f>ROUND('2019 CN All (unround)'!I29,-1)</f>
        <v>330</v>
      </c>
      <c r="J29" s="218">
        <f>ROUND('2019 CN All (unround)'!J29,-1)</f>
        <v>-30</v>
      </c>
      <c r="K29" s="152">
        <f>ROUND('2019 CN All (unround)'!K29,-1)</f>
        <v>-90</v>
      </c>
      <c r="L29" s="152">
        <f>ROUND('2019 CN All (unround)'!L29,-1)</f>
        <v>-10</v>
      </c>
      <c r="M29" s="315">
        <f>ROUND('2019 CN All (unround)'!M29,-1)</f>
        <v>-120</v>
      </c>
    </row>
    <row r="30" spans="1:15" x14ac:dyDescent="0.35">
      <c r="A30" s="313" t="str">
        <f>'2019 CN All (unround)'!A30</f>
        <v>South Derbyshire</v>
      </c>
      <c r="B30" s="151">
        <f>ROUND('2019 CN All (unround)'!B30,-1)</f>
        <v>10</v>
      </c>
      <c r="C30" s="152">
        <f>ROUND('2019 CN All (unround)'!C30,-1)</f>
        <v>90</v>
      </c>
      <c r="D30" s="152">
        <f>ROUND('2019 CN All (unround)'!D30,-1)</f>
        <v>0</v>
      </c>
      <c r="E30" s="153">
        <f>ROUND('2019 CN All (unround)'!E30,-1)</f>
        <v>100</v>
      </c>
      <c r="F30" s="151">
        <f>ROUND('2019 CN All (unround)'!F30,-1)</f>
        <v>40</v>
      </c>
      <c r="G30" s="152">
        <f>ROUND('2019 CN All (unround)'!G30,-1)</f>
        <v>170</v>
      </c>
      <c r="H30" s="152">
        <f>ROUND('2019 CN All (unround)'!H30,-1)</f>
        <v>10</v>
      </c>
      <c r="I30" s="153">
        <f>ROUND('2019 CN All (unround)'!I30,-1)</f>
        <v>220</v>
      </c>
      <c r="J30" s="218">
        <f>ROUND('2019 CN All (unround)'!J30,-1)</f>
        <v>-20</v>
      </c>
      <c r="K30" s="152">
        <f>ROUND('2019 CN All (unround)'!K30,-1)</f>
        <v>-80</v>
      </c>
      <c r="L30" s="152">
        <f>ROUND('2019 CN All (unround)'!L30,-1)</f>
        <v>-10</v>
      </c>
      <c r="M30" s="315">
        <f>ROUND('2019 CN All (unround)'!M30,-1)</f>
        <v>-110</v>
      </c>
    </row>
    <row r="31" spans="1:15" x14ac:dyDescent="0.35">
      <c r="A31" s="313" t="str">
        <f>'2019 CN All (unround)'!A31</f>
        <v>South Staffordshire</v>
      </c>
      <c r="B31" s="151">
        <f>ROUND('2019 CN All (unround)'!B31,-1)</f>
        <v>30</v>
      </c>
      <c r="C31" s="152">
        <f>ROUND('2019 CN All (unround)'!C31,-1)</f>
        <v>180</v>
      </c>
      <c r="D31" s="152">
        <f>ROUND('2019 CN All (unround)'!D31,-1)</f>
        <v>10</v>
      </c>
      <c r="E31" s="153">
        <f>ROUND('2019 CN All (unround)'!E31,-1)</f>
        <v>220</v>
      </c>
      <c r="F31" s="151">
        <f>ROUND('2019 CN All (unround)'!F31,-1)</f>
        <v>60</v>
      </c>
      <c r="G31" s="152">
        <f>ROUND('2019 CN All (unround)'!G31,-1)</f>
        <v>250</v>
      </c>
      <c r="H31" s="152">
        <f>ROUND('2019 CN All (unround)'!H31,-1)</f>
        <v>20</v>
      </c>
      <c r="I31" s="153">
        <f>ROUND('2019 CN All (unround)'!I31,-1)</f>
        <v>330</v>
      </c>
      <c r="J31" s="218">
        <f>ROUND('2019 CN All (unround)'!J31,-1)</f>
        <v>-30</v>
      </c>
      <c r="K31" s="152">
        <f>ROUND('2019 CN All (unround)'!K31,-1)</f>
        <v>-70</v>
      </c>
      <c r="L31" s="152">
        <f>ROUND('2019 CN All (unround)'!L31,-1)</f>
        <v>-10</v>
      </c>
      <c r="M31" s="315">
        <f>ROUND('2019 CN All (unround)'!M31,-1)</f>
        <v>-110</v>
      </c>
    </row>
    <row r="32" spans="1:15" x14ac:dyDescent="0.35">
      <c r="A32" s="313" t="str">
        <f>'2019 CN All (unround)'!A32</f>
        <v>Wolverhampton</v>
      </c>
      <c r="B32" s="151">
        <f>ROUND('2019 CN All (unround)'!B32,-1)</f>
        <v>130</v>
      </c>
      <c r="C32" s="152">
        <f>ROUND('2019 CN All (unround)'!C32,-1)</f>
        <v>980</v>
      </c>
      <c r="D32" s="152">
        <f>ROUND('2019 CN All (unround)'!D32,-1)</f>
        <v>30</v>
      </c>
      <c r="E32" s="153">
        <f>ROUND('2019 CN All (unround)'!E32,-1)</f>
        <v>1140</v>
      </c>
      <c r="F32" s="151">
        <f>ROUND('2019 CN All (unround)'!F32,-1)</f>
        <v>230</v>
      </c>
      <c r="G32" s="152">
        <f>ROUND('2019 CN All (unround)'!G32,-1)</f>
        <v>980</v>
      </c>
      <c r="H32" s="152">
        <f>ROUND('2019 CN All (unround)'!H32,-1)</f>
        <v>30</v>
      </c>
      <c r="I32" s="153">
        <f>ROUND('2019 CN All (unround)'!I32,-1)</f>
        <v>1230</v>
      </c>
      <c r="J32" s="218">
        <f>ROUND('2019 CN All (unround)'!J32,-1)</f>
        <v>-100</v>
      </c>
      <c r="K32" s="152">
        <f>ROUND('2019 CN All (unround)'!K32,-1)</f>
        <v>0</v>
      </c>
      <c r="L32" s="152">
        <f>ROUND('2019 CN All (unround)'!L32,-1)</f>
        <v>0</v>
      </c>
      <c r="M32" s="315">
        <f>ROUND('2019 CN All (unround)'!M32,-1)</f>
        <v>-100</v>
      </c>
      <c r="O32" s="95"/>
    </row>
    <row r="33" spans="1:17" x14ac:dyDescent="0.35">
      <c r="A33" s="313" t="str">
        <f>'2019 CN All (unround)'!A33</f>
        <v>Rugby</v>
      </c>
      <c r="B33" s="151">
        <f>ROUND('2019 CN All (unround)'!B33,-1)</f>
        <v>10</v>
      </c>
      <c r="C33" s="152">
        <f>ROUND('2019 CN All (unround)'!C33,-1)</f>
        <v>150</v>
      </c>
      <c r="D33" s="152">
        <f>ROUND('2019 CN All (unround)'!D33,-1)</f>
        <v>0</v>
      </c>
      <c r="E33" s="153">
        <f>ROUND('2019 CN All (unround)'!E33,-1)</f>
        <v>150</v>
      </c>
      <c r="F33" s="151">
        <f>ROUND('2019 CN All (unround)'!F33,-1)</f>
        <v>30</v>
      </c>
      <c r="G33" s="152">
        <f>ROUND('2019 CN All (unround)'!G33,-1)</f>
        <v>210</v>
      </c>
      <c r="H33" s="152">
        <f>ROUND('2019 CN All (unround)'!H33,-1)</f>
        <v>0</v>
      </c>
      <c r="I33" s="153">
        <f>ROUND('2019 CN All (unround)'!I33,-1)</f>
        <v>240</v>
      </c>
      <c r="J33" s="218">
        <f>ROUND('2019 CN All (unround)'!J33,-1)</f>
        <v>-20</v>
      </c>
      <c r="K33" s="152">
        <f>ROUND('2019 CN All (unround)'!K33,-1)</f>
        <v>-60</v>
      </c>
      <c r="L33" s="152">
        <f>ROUND('2019 CN All (unround)'!L33,-1)</f>
        <v>0</v>
      </c>
      <c r="M33" s="315">
        <f>ROUND('2019 CN All (unround)'!M33,-1)</f>
        <v>-90</v>
      </c>
      <c r="O33" s="95"/>
      <c r="P33" s="95"/>
    </row>
    <row r="34" spans="1:17" x14ac:dyDescent="0.35">
      <c r="A34" s="313" t="str">
        <f>'2019 CN All (unround)'!A34</f>
        <v>Camden</v>
      </c>
      <c r="B34" s="151">
        <f>ROUND('2019 CN All (unround)'!B34,-1)</f>
        <v>10</v>
      </c>
      <c r="C34" s="152">
        <f>ROUND('2019 CN All (unround)'!C34,-1)</f>
        <v>160</v>
      </c>
      <c r="D34" s="152">
        <f>ROUND('2019 CN All (unround)'!D34,-1)</f>
        <v>0</v>
      </c>
      <c r="E34" s="153">
        <f>ROUND('2019 CN All (unround)'!E34,-1)</f>
        <v>170</v>
      </c>
      <c r="F34" s="151">
        <f>ROUND('2019 CN All (unround)'!F34,-1)</f>
        <v>20</v>
      </c>
      <c r="G34" s="152">
        <f>ROUND('2019 CN All (unround)'!G34,-1)</f>
        <v>240</v>
      </c>
      <c r="H34" s="152">
        <f>ROUND('2019 CN All (unround)'!H34,-1)</f>
        <v>0</v>
      </c>
      <c r="I34" s="153">
        <f>ROUND('2019 CN All (unround)'!I34,-1)</f>
        <v>260</v>
      </c>
      <c r="J34" s="218">
        <f>ROUND('2019 CN All (unround)'!J34,-1)</f>
        <v>0</v>
      </c>
      <c r="K34" s="152">
        <f>ROUND('2019 CN All (unround)'!K34,-1)</f>
        <v>-80</v>
      </c>
      <c r="L34" s="152">
        <f>ROUND('2019 CN All (unround)'!L34,-1)</f>
        <v>0</v>
      </c>
      <c r="M34" s="315">
        <f>ROUND('2019 CN All (unround)'!M34,-1)</f>
        <v>-80</v>
      </c>
      <c r="O34" s="95"/>
    </row>
    <row r="35" spans="1:17" x14ac:dyDescent="0.35">
      <c r="A35" s="313" t="str">
        <f>'2019 CN All (unround)'!A35</f>
        <v>Powys</v>
      </c>
      <c r="B35" s="151">
        <f>ROUND('2019 CN All (unround)'!B35,-1)</f>
        <v>0</v>
      </c>
      <c r="C35" s="152">
        <f>ROUND('2019 CN All (unround)'!C35,-1)</f>
        <v>60</v>
      </c>
      <c r="D35" s="152">
        <f>ROUND('2019 CN All (unround)'!D35,-1)</f>
        <v>10</v>
      </c>
      <c r="E35" s="153">
        <f>ROUND('2019 CN All (unround)'!E35,-1)</f>
        <v>70</v>
      </c>
      <c r="F35" s="151">
        <f>ROUND('2019 CN All (unround)'!F35,-1)</f>
        <v>10</v>
      </c>
      <c r="G35" s="152">
        <f>ROUND('2019 CN All (unround)'!G35,-1)</f>
        <v>110</v>
      </c>
      <c r="H35" s="152">
        <f>ROUND('2019 CN All (unround)'!H35,-1)</f>
        <v>20</v>
      </c>
      <c r="I35" s="153">
        <f>ROUND('2019 CN All (unround)'!I35,-1)</f>
        <v>140</v>
      </c>
      <c r="J35" s="218">
        <f>ROUND('2019 CN All (unround)'!J35,-1)</f>
        <v>-10</v>
      </c>
      <c r="K35" s="152">
        <f>ROUND('2019 CN All (unround)'!K35,-1)</f>
        <v>-60</v>
      </c>
      <c r="L35" s="152">
        <f>ROUND('2019 CN All (unround)'!L35,-1)</f>
        <v>-10</v>
      </c>
      <c r="M35" s="315">
        <f>ROUND('2019 CN All (unround)'!M35,-1)</f>
        <v>-80</v>
      </c>
      <c r="O35" s="95"/>
      <c r="P35" s="95"/>
    </row>
    <row r="36" spans="1:17" x14ac:dyDescent="0.35">
      <c r="A36" s="313" t="str">
        <f>'2019 CN All (unround)'!A36</f>
        <v>Bolton</v>
      </c>
      <c r="B36" s="151">
        <f>ROUND('2019 CN All (unround)'!B36,-1)</f>
        <v>20</v>
      </c>
      <c r="C36" s="152">
        <f>ROUND('2019 CN All (unround)'!C36,-1)</f>
        <v>90</v>
      </c>
      <c r="D36" s="152">
        <f>ROUND('2019 CN All (unround)'!D36,-1)</f>
        <v>0</v>
      </c>
      <c r="E36" s="153">
        <f>ROUND('2019 CN All (unround)'!E36,-1)</f>
        <v>110</v>
      </c>
      <c r="F36" s="151">
        <f>ROUND('2019 CN All (unround)'!F36,-1)</f>
        <v>50</v>
      </c>
      <c r="G36" s="152">
        <f>ROUND('2019 CN All (unround)'!G36,-1)</f>
        <v>130</v>
      </c>
      <c r="H36" s="152">
        <f>ROUND('2019 CN All (unround)'!H36,-1)</f>
        <v>0</v>
      </c>
      <c r="I36" s="153">
        <f>ROUND('2019 CN All (unround)'!I36,-1)</f>
        <v>180</v>
      </c>
      <c r="J36" s="218">
        <f>ROUND('2019 CN All (unround)'!J36,-1)</f>
        <v>-30</v>
      </c>
      <c r="K36" s="152">
        <f>ROUND('2019 CN All (unround)'!K36,-1)</f>
        <v>-40</v>
      </c>
      <c r="L36" s="152">
        <f>ROUND('2019 CN All (unround)'!L36,-1)</f>
        <v>0</v>
      </c>
      <c r="M36" s="315">
        <f>ROUND('2019 CN All (unround)'!M36,-1)</f>
        <v>-70</v>
      </c>
      <c r="P36" s="95"/>
      <c r="Q36" s="95"/>
    </row>
    <row r="37" spans="1:17" x14ac:dyDescent="0.35">
      <c r="A37" s="313" t="str">
        <f>'2019 CN All (unround)'!A37</f>
        <v>Westminster</v>
      </c>
      <c r="B37" s="151">
        <f>ROUND('2019 CN All (unround)'!B37,-1)</f>
        <v>10</v>
      </c>
      <c r="C37" s="152">
        <f>ROUND('2019 CN All (unround)'!C37,-1)</f>
        <v>110</v>
      </c>
      <c r="D37" s="152">
        <f>ROUND('2019 CN All (unround)'!D37,-1)</f>
        <v>0</v>
      </c>
      <c r="E37" s="153">
        <f>ROUND('2019 CN All (unround)'!E37,-1)</f>
        <v>120</v>
      </c>
      <c r="F37" s="151">
        <f>ROUND('2019 CN All (unround)'!F37,-1)</f>
        <v>10</v>
      </c>
      <c r="G37" s="152">
        <f>ROUND('2019 CN All (unround)'!G37,-1)</f>
        <v>180</v>
      </c>
      <c r="H37" s="152">
        <f>ROUND('2019 CN All (unround)'!H37,-1)</f>
        <v>0</v>
      </c>
      <c r="I37" s="153">
        <f>ROUND('2019 CN All (unround)'!I37,-1)</f>
        <v>190</v>
      </c>
      <c r="J37" s="218">
        <f>ROUND('2019 CN All (unround)'!J37,-1)</f>
        <v>10</v>
      </c>
      <c r="K37" s="152">
        <f>ROUND('2019 CN All (unround)'!K37,-1)</f>
        <v>-70</v>
      </c>
      <c r="L37" s="152">
        <f>ROUND('2019 CN All (unround)'!L37,-1)</f>
        <v>0</v>
      </c>
      <c r="M37" s="315">
        <f>ROUND('2019 CN All (unround)'!M37,-1)</f>
        <v>-70</v>
      </c>
      <c r="Q37" s="95"/>
    </row>
    <row r="38" spans="1:17" x14ac:dyDescent="0.35">
      <c r="A38" s="313" t="str">
        <f>'2019 CN All (unround)'!A38</f>
        <v>Cherwell</v>
      </c>
      <c r="B38" s="151">
        <f>ROUND('2019 CN All (unround)'!B38,-1)</f>
        <v>10</v>
      </c>
      <c r="C38" s="152">
        <f>ROUND('2019 CN All (unround)'!C38,-1)</f>
        <v>130</v>
      </c>
      <c r="D38" s="152">
        <f>ROUND('2019 CN All (unround)'!D38,-1)</f>
        <v>0</v>
      </c>
      <c r="E38" s="153">
        <f>ROUND('2019 CN All (unround)'!E38,-1)</f>
        <v>150</v>
      </c>
      <c r="F38" s="151">
        <f>ROUND('2019 CN All (unround)'!F38,-1)</f>
        <v>20</v>
      </c>
      <c r="G38" s="152">
        <f>ROUND('2019 CN All (unround)'!G38,-1)</f>
        <v>180</v>
      </c>
      <c r="H38" s="152">
        <f>ROUND('2019 CN All (unround)'!H38,-1)</f>
        <v>10</v>
      </c>
      <c r="I38" s="153">
        <f>ROUND('2019 CN All (unround)'!I38,-1)</f>
        <v>210</v>
      </c>
      <c r="J38" s="218">
        <f>ROUND('2019 CN All (unround)'!J38,-1)</f>
        <v>-10</v>
      </c>
      <c r="K38" s="152">
        <f>ROUND('2019 CN All (unround)'!K38,-1)</f>
        <v>-50</v>
      </c>
      <c r="L38" s="152">
        <f>ROUND('2019 CN All (unround)'!L38,-1)</f>
        <v>-10</v>
      </c>
      <c r="M38" s="315">
        <f>ROUND('2019 CN All (unround)'!M38,-1)</f>
        <v>-60</v>
      </c>
    </row>
    <row r="39" spans="1:17" x14ac:dyDescent="0.35">
      <c r="A39" s="313" t="str">
        <f>'2019 CN All (unround)'!A39</f>
        <v>Hinckley and Bosworth</v>
      </c>
      <c r="B39" s="151">
        <f>ROUND('2019 CN All (unround)'!B39,-1)</f>
        <v>0</v>
      </c>
      <c r="C39" s="152">
        <f>ROUND('2019 CN All (unround)'!C39,-1)</f>
        <v>80</v>
      </c>
      <c r="D39" s="152">
        <f>ROUND('2019 CN All (unround)'!D39,-1)</f>
        <v>0</v>
      </c>
      <c r="E39" s="153">
        <f>ROUND('2019 CN All (unround)'!E39,-1)</f>
        <v>80</v>
      </c>
      <c r="F39" s="151">
        <f>ROUND('2019 CN All (unround)'!F39,-1)</f>
        <v>10</v>
      </c>
      <c r="G39" s="152">
        <f>ROUND('2019 CN All (unround)'!G39,-1)</f>
        <v>130</v>
      </c>
      <c r="H39" s="152">
        <f>ROUND('2019 CN All (unround)'!H39,-1)</f>
        <v>10</v>
      </c>
      <c r="I39" s="153">
        <f>ROUND('2019 CN All (unround)'!I39,-1)</f>
        <v>140</v>
      </c>
      <c r="J39" s="218">
        <f>ROUND('2019 CN All (unround)'!J39,-1)</f>
        <v>-10</v>
      </c>
      <c r="K39" s="152">
        <f>ROUND('2019 CN All (unround)'!K39,-1)</f>
        <v>-50</v>
      </c>
      <c r="L39" s="152">
        <f>ROUND('2019 CN All (unround)'!L39,-1)</f>
        <v>0</v>
      </c>
      <c r="M39" s="315">
        <f>ROUND('2019 CN All (unround)'!M39,-1)</f>
        <v>-60</v>
      </c>
    </row>
    <row r="40" spans="1:17" x14ac:dyDescent="0.35">
      <c r="A40" s="313" t="str">
        <f>'2019 CN All (unround)'!A40</f>
        <v>Cambridge</v>
      </c>
      <c r="B40" s="151">
        <f>ROUND('2019 CN All (unround)'!B40,-1)</f>
        <v>10</v>
      </c>
      <c r="C40" s="152">
        <f>ROUND('2019 CN All (unround)'!C40,-1)</f>
        <v>170</v>
      </c>
      <c r="D40" s="152">
        <f>ROUND('2019 CN All (unround)'!D40,-1)</f>
        <v>0</v>
      </c>
      <c r="E40" s="153">
        <f>ROUND('2019 CN All (unround)'!E40,-1)</f>
        <v>180</v>
      </c>
      <c r="F40" s="151">
        <f>ROUND('2019 CN All (unround)'!F40,-1)</f>
        <v>10</v>
      </c>
      <c r="G40" s="152">
        <f>ROUND('2019 CN All (unround)'!G40,-1)</f>
        <v>230</v>
      </c>
      <c r="H40" s="152">
        <f>ROUND('2019 CN All (unround)'!H40,-1)</f>
        <v>10</v>
      </c>
      <c r="I40" s="153">
        <f>ROUND('2019 CN All (unround)'!I40,-1)</f>
        <v>240</v>
      </c>
      <c r="J40" s="218">
        <f>ROUND('2019 CN All (unround)'!J40,-1)</f>
        <v>-10</v>
      </c>
      <c r="K40" s="152">
        <f>ROUND('2019 CN All (unround)'!K40,-1)</f>
        <v>-50</v>
      </c>
      <c r="L40" s="152">
        <f>ROUND('2019 CN All (unround)'!L40,-1)</f>
        <v>-10</v>
      </c>
      <c r="M40" s="315">
        <f>ROUND('2019 CN All (unround)'!M40,-1)</f>
        <v>-60</v>
      </c>
    </row>
    <row r="41" spans="1:17" x14ac:dyDescent="0.35">
      <c r="A41" s="313" t="str">
        <f>'2019 CN All (unround)'!A41</f>
        <v>Torbay</v>
      </c>
      <c r="B41" s="151">
        <f>ROUND('2019 CN All (unround)'!B41,-1)</f>
        <v>10</v>
      </c>
      <c r="C41" s="152">
        <f>ROUND('2019 CN All (unround)'!C41,-1)</f>
        <v>70</v>
      </c>
      <c r="D41" s="152">
        <f>ROUND('2019 CN All (unround)'!D41,-1)</f>
        <v>0</v>
      </c>
      <c r="E41" s="153">
        <f>ROUND('2019 CN All (unround)'!E41,-1)</f>
        <v>80</v>
      </c>
      <c r="F41" s="151">
        <f>ROUND('2019 CN All (unround)'!F41,-1)</f>
        <v>20</v>
      </c>
      <c r="G41" s="152">
        <f>ROUND('2019 CN All (unround)'!G41,-1)</f>
        <v>100</v>
      </c>
      <c r="H41" s="152">
        <f>ROUND('2019 CN All (unround)'!H41,-1)</f>
        <v>20</v>
      </c>
      <c r="I41" s="153">
        <f>ROUND('2019 CN All (unround)'!I41,-1)</f>
        <v>140</v>
      </c>
      <c r="J41" s="218">
        <f>ROUND('2019 CN All (unround)'!J41,-1)</f>
        <v>-10</v>
      </c>
      <c r="K41" s="152">
        <f>ROUND('2019 CN All (unround)'!K41,-1)</f>
        <v>-30</v>
      </c>
      <c r="L41" s="152">
        <f>ROUND('2019 CN All (unround)'!L41,-1)</f>
        <v>-20</v>
      </c>
      <c r="M41" s="315">
        <f>ROUND('2019 CN All (unround)'!M41,-1)</f>
        <v>-60</v>
      </c>
    </row>
    <row r="42" spans="1:17" x14ac:dyDescent="0.35">
      <c r="A42" s="313" t="str">
        <f>'2019 CN All (unround)'!A42</f>
        <v>Nottingham</v>
      </c>
      <c r="B42" s="151">
        <f>ROUND('2019 CN All (unround)'!B42,-1)</f>
        <v>60</v>
      </c>
      <c r="C42" s="152">
        <f>ROUND('2019 CN All (unround)'!C42,-1)</f>
        <v>750</v>
      </c>
      <c r="D42" s="152">
        <f>ROUND('2019 CN All (unround)'!D42,-1)</f>
        <v>10</v>
      </c>
      <c r="E42" s="153">
        <f>ROUND('2019 CN All (unround)'!E42,-1)</f>
        <v>810</v>
      </c>
      <c r="F42" s="151">
        <f>ROUND('2019 CN All (unround)'!F42,-1)</f>
        <v>60</v>
      </c>
      <c r="G42" s="152">
        <f>ROUND('2019 CN All (unround)'!G42,-1)</f>
        <v>810</v>
      </c>
      <c r="H42" s="152">
        <f>ROUND('2019 CN All (unround)'!H42,-1)</f>
        <v>10</v>
      </c>
      <c r="I42" s="153">
        <f>ROUND('2019 CN All (unround)'!I42,-1)</f>
        <v>870</v>
      </c>
      <c r="J42" s="218">
        <f>ROUND('2019 CN All (unround)'!J42,-1)</f>
        <v>0</v>
      </c>
      <c r="K42" s="152">
        <f>ROUND('2019 CN All (unround)'!K42,-1)</f>
        <v>-60</v>
      </c>
      <c r="L42" s="152">
        <f>ROUND('2019 CN All (unround)'!L42,-1)</f>
        <v>0</v>
      </c>
      <c r="M42" s="315">
        <f>ROUND('2019 CN All (unround)'!M42,-1)</f>
        <v>-60</v>
      </c>
    </row>
    <row r="43" spans="1:17" x14ac:dyDescent="0.35">
      <c r="A43" s="313" t="str">
        <f>'2019 CN All (unround)'!A43</f>
        <v>Hammersmith and Fulham</v>
      </c>
      <c r="B43" s="151">
        <f>ROUND('2019 CN All (unround)'!B43,-1)</f>
        <v>20</v>
      </c>
      <c r="C43" s="152">
        <f>ROUND('2019 CN All (unround)'!C43,-1)</f>
        <v>120</v>
      </c>
      <c r="D43" s="152">
        <f>ROUND('2019 CN All (unround)'!D43,-1)</f>
        <v>0</v>
      </c>
      <c r="E43" s="153">
        <f>ROUND('2019 CN All (unround)'!E43,-1)</f>
        <v>130</v>
      </c>
      <c r="F43" s="151">
        <f>ROUND('2019 CN All (unround)'!F43,-1)</f>
        <v>10</v>
      </c>
      <c r="G43" s="152">
        <f>ROUND('2019 CN All (unround)'!G43,-1)</f>
        <v>170</v>
      </c>
      <c r="H43" s="152">
        <f>ROUND('2019 CN All (unround)'!H43,-1)</f>
        <v>0</v>
      </c>
      <c r="I43" s="153">
        <f>ROUND('2019 CN All (unround)'!I43,-1)</f>
        <v>190</v>
      </c>
      <c r="J43" s="218">
        <f>ROUND('2019 CN All (unround)'!J43,-1)</f>
        <v>10</v>
      </c>
      <c r="K43" s="152">
        <f>ROUND('2019 CN All (unround)'!K43,-1)</f>
        <v>-60</v>
      </c>
      <c r="L43" s="152">
        <f>ROUND('2019 CN All (unround)'!L43,-1)</f>
        <v>0</v>
      </c>
      <c r="M43" s="315">
        <f>ROUND('2019 CN All (unround)'!M43,-1)</f>
        <v>-50</v>
      </c>
    </row>
    <row r="44" spans="1:17" x14ac:dyDescent="0.35">
      <c r="A44" s="313" t="str">
        <f>'2019 CN All (unround)'!A44</f>
        <v>Malvern Hills</v>
      </c>
      <c r="B44" s="151">
        <f>ROUND('2019 CN All (unround)'!B44,-1)</f>
        <v>10</v>
      </c>
      <c r="C44" s="152">
        <f>ROUND('2019 CN All (unround)'!C44,-1)</f>
        <v>100</v>
      </c>
      <c r="D44" s="152">
        <f>ROUND('2019 CN All (unround)'!D44,-1)</f>
        <v>10</v>
      </c>
      <c r="E44" s="153">
        <f>ROUND('2019 CN All (unround)'!E44,-1)</f>
        <v>110</v>
      </c>
      <c r="F44" s="151">
        <f>ROUND('2019 CN All (unround)'!F44,-1)</f>
        <v>20</v>
      </c>
      <c r="G44" s="152">
        <f>ROUND('2019 CN All (unround)'!G44,-1)</f>
        <v>110</v>
      </c>
      <c r="H44" s="152">
        <f>ROUND('2019 CN All (unround)'!H44,-1)</f>
        <v>30</v>
      </c>
      <c r="I44" s="153">
        <f>ROUND('2019 CN All (unround)'!I44,-1)</f>
        <v>160</v>
      </c>
      <c r="J44" s="218">
        <f>ROUND('2019 CN All (unround)'!J44,-1)</f>
        <v>-20</v>
      </c>
      <c r="K44" s="152">
        <f>ROUND('2019 CN All (unround)'!K44,-1)</f>
        <v>-10</v>
      </c>
      <c r="L44" s="152">
        <f>ROUND('2019 CN All (unround)'!L44,-1)</f>
        <v>-20</v>
      </c>
      <c r="M44" s="315">
        <f>ROUND('2019 CN All (unround)'!M44,-1)</f>
        <v>-50</v>
      </c>
    </row>
    <row r="45" spans="1:17" x14ac:dyDescent="0.35">
      <c r="A45" s="313" t="str">
        <f>'2019 CN All (unround)'!A45</f>
        <v>Cotswold</v>
      </c>
      <c r="B45" s="151">
        <f>ROUND('2019 CN All (unround)'!B45,-1)</f>
        <v>0</v>
      </c>
      <c r="C45" s="152">
        <f>ROUND('2019 CN All (unround)'!C45,-1)</f>
        <v>40</v>
      </c>
      <c r="D45" s="152">
        <f>ROUND('2019 CN All (unround)'!D45,-1)</f>
        <v>0</v>
      </c>
      <c r="E45" s="153">
        <f>ROUND('2019 CN All (unround)'!E45,-1)</f>
        <v>40</v>
      </c>
      <c r="F45" s="151">
        <f>ROUND('2019 CN All (unround)'!F45,-1)</f>
        <v>20</v>
      </c>
      <c r="G45" s="152">
        <f>ROUND('2019 CN All (unround)'!G45,-1)</f>
        <v>70</v>
      </c>
      <c r="H45" s="152">
        <f>ROUND('2019 CN All (unround)'!H45,-1)</f>
        <v>10</v>
      </c>
      <c r="I45" s="153">
        <f>ROUND('2019 CN All (unround)'!I45,-1)</f>
        <v>90</v>
      </c>
      <c r="J45" s="218">
        <f>ROUND('2019 CN All (unround)'!J45,-1)</f>
        <v>-20</v>
      </c>
      <c r="K45" s="152">
        <f>ROUND('2019 CN All (unround)'!K45,-1)</f>
        <v>-30</v>
      </c>
      <c r="L45" s="152">
        <f>ROUND('2019 CN All (unround)'!L45,-1)</f>
        <v>-10</v>
      </c>
      <c r="M45" s="315">
        <f>ROUND('2019 CN All (unround)'!M45,-1)</f>
        <v>-50</v>
      </c>
    </row>
    <row r="46" spans="1:17" x14ac:dyDescent="0.35">
      <c r="A46" s="313" t="str">
        <f>'2019 CN All (unround)'!A46</f>
        <v>Gwynedd</v>
      </c>
      <c r="B46" s="151">
        <f>ROUND('2019 CN All (unround)'!B46,-1)</f>
        <v>10</v>
      </c>
      <c r="C46" s="152">
        <f>ROUND('2019 CN All (unround)'!C46,-1)</f>
        <v>80</v>
      </c>
      <c r="D46" s="152">
        <f>ROUND('2019 CN All (unround)'!D46,-1)</f>
        <v>10</v>
      </c>
      <c r="E46" s="153">
        <f>ROUND('2019 CN All (unround)'!E46,-1)</f>
        <v>100</v>
      </c>
      <c r="F46" s="151">
        <f>ROUND('2019 CN All (unround)'!F46,-1)</f>
        <v>20</v>
      </c>
      <c r="G46" s="152">
        <f>ROUND('2019 CN All (unround)'!G46,-1)</f>
        <v>110</v>
      </c>
      <c r="H46" s="152">
        <f>ROUND('2019 CN All (unround)'!H46,-1)</f>
        <v>10</v>
      </c>
      <c r="I46" s="153">
        <f>ROUND('2019 CN All (unround)'!I46,-1)</f>
        <v>150</v>
      </c>
      <c r="J46" s="218">
        <f>ROUND('2019 CN All (unround)'!J46,-1)</f>
        <v>-20</v>
      </c>
      <c r="K46" s="152">
        <f>ROUND('2019 CN All (unround)'!K46,-1)</f>
        <v>-30</v>
      </c>
      <c r="L46" s="152">
        <f>ROUND('2019 CN All (unround)'!L46,-1)</f>
        <v>0</v>
      </c>
      <c r="M46" s="315">
        <f>ROUND('2019 CN All (unround)'!M46,-1)</f>
        <v>-50</v>
      </c>
    </row>
    <row r="47" spans="1:17" x14ac:dyDescent="0.35">
      <c r="A47" s="313" t="str">
        <f>'2019 CN All (unround)'!A47</f>
        <v>Cheltenham</v>
      </c>
      <c r="B47" s="151">
        <f>ROUND('2019 CN All (unround)'!B47,-1)</f>
        <v>10</v>
      </c>
      <c r="C47" s="152">
        <f>ROUND('2019 CN All (unround)'!C47,-1)</f>
        <v>150</v>
      </c>
      <c r="D47" s="152">
        <f>ROUND('2019 CN All (unround)'!D47,-1)</f>
        <v>0</v>
      </c>
      <c r="E47" s="153">
        <f>ROUND('2019 CN All (unround)'!E47,-1)</f>
        <v>150</v>
      </c>
      <c r="F47" s="151">
        <f>ROUND('2019 CN All (unround)'!F47,-1)</f>
        <v>20</v>
      </c>
      <c r="G47" s="152">
        <f>ROUND('2019 CN All (unround)'!G47,-1)</f>
        <v>180</v>
      </c>
      <c r="H47" s="152">
        <f>ROUND('2019 CN All (unround)'!H47,-1)</f>
        <v>10</v>
      </c>
      <c r="I47" s="153">
        <f>ROUND('2019 CN All (unround)'!I47,-1)</f>
        <v>200</v>
      </c>
      <c r="J47" s="218">
        <f>ROUND('2019 CN All (unround)'!J47,-1)</f>
        <v>-10</v>
      </c>
      <c r="K47" s="152">
        <f>ROUND('2019 CN All (unround)'!K47,-1)</f>
        <v>-40</v>
      </c>
      <c r="L47" s="152">
        <f>ROUND('2019 CN All (unround)'!L47,-1)</f>
        <v>0</v>
      </c>
      <c r="M47" s="315">
        <f>ROUND('2019 CN All (unround)'!M47,-1)</f>
        <v>-50</v>
      </c>
    </row>
    <row r="48" spans="1:17" x14ac:dyDescent="0.35">
      <c r="A48" s="313" t="str">
        <f>'2019 CN All (unround)'!A48</f>
        <v>Islington</v>
      </c>
      <c r="B48" s="151">
        <f>ROUND('2019 CN All (unround)'!B48,-1)</f>
        <v>20</v>
      </c>
      <c r="C48" s="152">
        <f>ROUND('2019 CN All (unround)'!C48,-1)</f>
        <v>150</v>
      </c>
      <c r="D48" s="152">
        <f>ROUND('2019 CN All (unround)'!D48,-1)</f>
        <v>0</v>
      </c>
      <c r="E48" s="153">
        <f>ROUND('2019 CN All (unround)'!E48,-1)</f>
        <v>180</v>
      </c>
      <c r="F48" s="151">
        <f>ROUND('2019 CN All (unround)'!F48,-1)</f>
        <v>10</v>
      </c>
      <c r="G48" s="152">
        <f>ROUND('2019 CN All (unround)'!G48,-1)</f>
        <v>210</v>
      </c>
      <c r="H48" s="152">
        <f>ROUND('2019 CN All (unround)'!H48,-1)</f>
        <v>0</v>
      </c>
      <c r="I48" s="153">
        <f>ROUND('2019 CN All (unround)'!I48,-1)</f>
        <v>230</v>
      </c>
      <c r="J48" s="218">
        <f>ROUND('2019 CN All (unround)'!J48,-1)</f>
        <v>10</v>
      </c>
      <c r="K48" s="152">
        <f>ROUND('2019 CN All (unround)'!K48,-1)</f>
        <v>-60</v>
      </c>
      <c r="L48" s="152">
        <f>ROUND('2019 CN All (unround)'!L48,-1)</f>
        <v>0</v>
      </c>
      <c r="M48" s="315">
        <f>ROUND('2019 CN All (unround)'!M48,-1)</f>
        <v>-50</v>
      </c>
    </row>
    <row r="49" spans="1:13" x14ac:dyDescent="0.35">
      <c r="A49" s="313" t="str">
        <f>'2019 CN All (unround)'!A49</f>
        <v>Pembrokeshire</v>
      </c>
      <c r="B49" s="151">
        <f>ROUND('2019 CN All (unround)'!B49,-1)</f>
        <v>10</v>
      </c>
      <c r="C49" s="152">
        <f>ROUND('2019 CN All (unround)'!C49,-1)</f>
        <v>20</v>
      </c>
      <c r="D49" s="152">
        <f>ROUND('2019 CN All (unround)'!D49,-1)</f>
        <v>0</v>
      </c>
      <c r="E49" s="153">
        <f>ROUND('2019 CN All (unround)'!E49,-1)</f>
        <v>30</v>
      </c>
      <c r="F49" s="151">
        <f>ROUND('2019 CN All (unround)'!F49,-1)</f>
        <v>10</v>
      </c>
      <c r="G49" s="152">
        <f>ROUND('2019 CN All (unround)'!G49,-1)</f>
        <v>60</v>
      </c>
      <c r="H49" s="152">
        <f>ROUND('2019 CN All (unround)'!H49,-1)</f>
        <v>10</v>
      </c>
      <c r="I49" s="153">
        <f>ROUND('2019 CN All (unround)'!I49,-1)</f>
        <v>80</v>
      </c>
      <c r="J49" s="218">
        <f>ROUND('2019 CN All (unround)'!J49,-1)</f>
        <v>0</v>
      </c>
      <c r="K49" s="152">
        <f>ROUND('2019 CN All (unround)'!K49,-1)</f>
        <v>-40</v>
      </c>
      <c r="L49" s="152">
        <f>ROUND('2019 CN All (unround)'!L49,-1)</f>
        <v>-10</v>
      </c>
      <c r="M49" s="315">
        <f>ROUND('2019 CN All (unround)'!M49,-1)</f>
        <v>-50</v>
      </c>
    </row>
    <row r="50" spans="1:13" x14ac:dyDescent="0.35">
      <c r="A50" s="313" t="str">
        <f>'2019 CN All (unround)'!A50</f>
        <v>Dorset</v>
      </c>
      <c r="B50" s="151">
        <f>ROUND('2019 CN All (unround)'!B50,-1)</f>
        <v>0</v>
      </c>
      <c r="C50" s="152">
        <f>ROUND('2019 CN All (unround)'!C50,-1)</f>
        <v>70</v>
      </c>
      <c r="D50" s="152">
        <f>ROUND('2019 CN All (unround)'!D50,-1)</f>
        <v>0</v>
      </c>
      <c r="E50" s="153">
        <f>ROUND('2019 CN All (unround)'!E50,-1)</f>
        <v>70</v>
      </c>
      <c r="F50" s="151">
        <f>ROUND('2019 CN All (unround)'!F50,-1)</f>
        <v>20</v>
      </c>
      <c r="G50" s="152">
        <f>ROUND('2019 CN All (unround)'!G50,-1)</f>
        <v>90</v>
      </c>
      <c r="H50" s="152">
        <f>ROUND('2019 CN All (unround)'!H50,-1)</f>
        <v>10</v>
      </c>
      <c r="I50" s="153">
        <f>ROUND('2019 CN All (unround)'!I50,-1)</f>
        <v>120</v>
      </c>
      <c r="J50" s="218">
        <f>ROUND('2019 CN All (unround)'!J50,-1)</f>
        <v>-10</v>
      </c>
      <c r="K50" s="152">
        <f>ROUND('2019 CN All (unround)'!K50,-1)</f>
        <v>-20</v>
      </c>
      <c r="L50" s="152">
        <f>ROUND('2019 CN All (unround)'!L50,-1)</f>
        <v>-10</v>
      </c>
      <c r="M50" s="315">
        <f>ROUND('2019 CN All (unround)'!M50,-1)</f>
        <v>-50</v>
      </c>
    </row>
    <row r="51" spans="1:13" x14ac:dyDescent="0.35">
      <c r="A51" s="313" t="str">
        <f>'2019 CN All (unround)'!A51</f>
        <v>Kensington and Chelsea</v>
      </c>
      <c r="B51" s="151">
        <f>ROUND('2019 CN All (unround)'!B51,-1)</f>
        <v>0</v>
      </c>
      <c r="C51" s="152">
        <f>ROUND('2019 CN All (unround)'!C51,-1)</f>
        <v>50</v>
      </c>
      <c r="D51" s="152">
        <f>ROUND('2019 CN All (unround)'!D51,-1)</f>
        <v>0</v>
      </c>
      <c r="E51" s="153">
        <f>ROUND('2019 CN All (unround)'!E51,-1)</f>
        <v>50</v>
      </c>
      <c r="F51" s="151">
        <f>ROUND('2019 CN All (unround)'!F51,-1)</f>
        <v>10</v>
      </c>
      <c r="G51" s="152">
        <f>ROUND('2019 CN All (unround)'!G51,-1)</f>
        <v>90</v>
      </c>
      <c r="H51" s="152">
        <f>ROUND('2019 CN All (unround)'!H51,-1)</f>
        <v>0</v>
      </c>
      <c r="I51" s="153">
        <f>ROUND('2019 CN All (unround)'!I51,-1)</f>
        <v>100</v>
      </c>
      <c r="J51" s="218">
        <f>ROUND('2019 CN All (unround)'!J51,-1)</f>
        <v>0</v>
      </c>
      <c r="K51" s="152">
        <f>ROUND('2019 CN All (unround)'!K51,-1)</f>
        <v>-40</v>
      </c>
      <c r="L51" s="152">
        <f>ROUND('2019 CN All (unround)'!L51,-1)</f>
        <v>0</v>
      </c>
      <c r="M51" s="315">
        <f>ROUND('2019 CN All (unround)'!M51,-1)</f>
        <v>-50</v>
      </c>
    </row>
    <row r="52" spans="1:13" x14ac:dyDescent="0.35">
      <c r="A52" s="313" t="str">
        <f>'2019 CN All (unround)'!A52</f>
        <v>Harrow</v>
      </c>
      <c r="B52" s="151">
        <f>ROUND('2019 CN All (unround)'!B52,-1)</f>
        <v>30</v>
      </c>
      <c r="C52" s="152">
        <f>ROUND('2019 CN All (unround)'!C52,-1)</f>
        <v>280</v>
      </c>
      <c r="D52" s="152">
        <f>ROUND('2019 CN All (unround)'!D52,-1)</f>
        <v>0</v>
      </c>
      <c r="E52" s="153">
        <f>ROUND('2019 CN All (unround)'!E52,-1)</f>
        <v>310</v>
      </c>
      <c r="F52" s="151">
        <f>ROUND('2019 CN All (unround)'!F52,-1)</f>
        <v>50</v>
      </c>
      <c r="G52" s="152">
        <f>ROUND('2019 CN All (unround)'!G52,-1)</f>
        <v>310</v>
      </c>
      <c r="H52" s="152">
        <f>ROUND('2019 CN All (unround)'!H52,-1)</f>
        <v>0</v>
      </c>
      <c r="I52" s="153">
        <f>ROUND('2019 CN All (unround)'!I52,-1)</f>
        <v>350</v>
      </c>
      <c r="J52" s="218">
        <f>ROUND('2019 CN All (unround)'!J52,-1)</f>
        <v>-20</v>
      </c>
      <c r="K52" s="152">
        <f>ROUND('2019 CN All (unround)'!K52,-1)</f>
        <v>-30</v>
      </c>
      <c r="L52" s="152">
        <f>ROUND('2019 CN All (unround)'!L52,-1)</f>
        <v>0</v>
      </c>
      <c r="M52" s="315">
        <f>ROUND('2019 CN All (unround)'!M52,-1)</f>
        <v>-40</v>
      </c>
    </row>
    <row r="53" spans="1:13" x14ac:dyDescent="0.35">
      <c r="A53" s="313" t="str">
        <f>'2019 CN All (unround)'!A53</f>
        <v>Bristol, City of</v>
      </c>
      <c r="B53" s="151">
        <f>ROUND('2019 CN All (unround)'!B53,-1)</f>
        <v>30</v>
      </c>
      <c r="C53" s="152">
        <f>ROUND('2019 CN All (unround)'!C53,-1)</f>
        <v>450</v>
      </c>
      <c r="D53" s="152">
        <f>ROUND('2019 CN All (unround)'!D53,-1)</f>
        <v>0</v>
      </c>
      <c r="E53" s="153">
        <f>ROUND('2019 CN All (unround)'!E53,-1)</f>
        <v>480</v>
      </c>
      <c r="F53" s="151">
        <f>ROUND('2019 CN All (unround)'!F53,-1)</f>
        <v>20</v>
      </c>
      <c r="G53" s="152">
        <f>ROUND('2019 CN All (unround)'!G53,-1)</f>
        <v>500</v>
      </c>
      <c r="H53" s="152">
        <f>ROUND('2019 CN All (unround)'!H53,-1)</f>
        <v>10</v>
      </c>
      <c r="I53" s="153">
        <f>ROUND('2019 CN All (unround)'!I53,-1)</f>
        <v>520</v>
      </c>
      <c r="J53" s="218">
        <f>ROUND('2019 CN All (unround)'!J53,-1)</f>
        <v>10</v>
      </c>
      <c r="K53" s="152">
        <f>ROUND('2019 CN All (unround)'!K53,-1)</f>
        <v>-50</v>
      </c>
      <c r="L53" s="152">
        <f>ROUND('2019 CN All (unround)'!L53,-1)</f>
        <v>0</v>
      </c>
      <c r="M53" s="315">
        <f>ROUND('2019 CN All (unround)'!M53,-1)</f>
        <v>-40</v>
      </c>
    </row>
    <row r="54" spans="1:13" x14ac:dyDescent="0.35">
      <c r="A54" s="313" t="str">
        <f>'2019 CN All (unround)'!A54</f>
        <v>Southwark</v>
      </c>
      <c r="B54" s="151">
        <f>ROUND('2019 CN All (unround)'!B54,-1)</f>
        <v>20</v>
      </c>
      <c r="C54" s="152">
        <f>ROUND('2019 CN All (unround)'!C54,-1)</f>
        <v>260</v>
      </c>
      <c r="D54" s="152">
        <f>ROUND('2019 CN All (unround)'!D54,-1)</f>
        <v>0</v>
      </c>
      <c r="E54" s="153">
        <f>ROUND('2019 CN All (unround)'!E54,-1)</f>
        <v>290</v>
      </c>
      <c r="F54" s="151">
        <f>ROUND('2019 CN All (unround)'!F54,-1)</f>
        <v>10</v>
      </c>
      <c r="G54" s="152">
        <f>ROUND('2019 CN All (unround)'!G54,-1)</f>
        <v>310</v>
      </c>
      <c r="H54" s="152">
        <f>ROUND('2019 CN All (unround)'!H54,-1)</f>
        <v>10</v>
      </c>
      <c r="I54" s="153">
        <f>ROUND('2019 CN All (unround)'!I54,-1)</f>
        <v>330</v>
      </c>
      <c r="J54" s="218">
        <f>ROUND('2019 CN All (unround)'!J54,-1)</f>
        <v>10</v>
      </c>
      <c r="K54" s="152">
        <f>ROUND('2019 CN All (unround)'!K54,-1)</f>
        <v>-50</v>
      </c>
      <c r="L54" s="152">
        <f>ROUND('2019 CN All (unround)'!L54,-1)</f>
        <v>0</v>
      </c>
      <c r="M54" s="315">
        <f>ROUND('2019 CN All (unround)'!M54,-1)</f>
        <v>-40</v>
      </c>
    </row>
    <row r="55" spans="1:13" x14ac:dyDescent="0.35">
      <c r="A55" s="313" t="str">
        <f>'2019 CN All (unround)'!A55</f>
        <v>Salford</v>
      </c>
      <c r="B55" s="151">
        <f>ROUND('2019 CN All (unround)'!B55,-1)</f>
        <v>20</v>
      </c>
      <c r="C55" s="152">
        <f>ROUND('2019 CN All (unround)'!C55,-1)</f>
        <v>150</v>
      </c>
      <c r="D55" s="152">
        <f>ROUND('2019 CN All (unround)'!D55,-1)</f>
        <v>0</v>
      </c>
      <c r="E55" s="153">
        <f>ROUND('2019 CN All (unround)'!E55,-1)</f>
        <v>180</v>
      </c>
      <c r="F55" s="151">
        <f>ROUND('2019 CN All (unround)'!F55,-1)</f>
        <v>10</v>
      </c>
      <c r="G55" s="152">
        <f>ROUND('2019 CN All (unround)'!G55,-1)</f>
        <v>210</v>
      </c>
      <c r="H55" s="152">
        <f>ROUND('2019 CN All (unround)'!H55,-1)</f>
        <v>0</v>
      </c>
      <c r="I55" s="153">
        <f>ROUND('2019 CN All (unround)'!I55,-1)</f>
        <v>220</v>
      </c>
      <c r="J55" s="218">
        <f>ROUND('2019 CN All (unround)'!J55,-1)</f>
        <v>10</v>
      </c>
      <c r="K55" s="152">
        <f>ROUND('2019 CN All (unround)'!K55,-1)</f>
        <v>-60</v>
      </c>
      <c r="L55" s="152">
        <f>ROUND('2019 CN All (unround)'!L55,-1)</f>
        <v>0</v>
      </c>
      <c r="M55" s="315">
        <f>ROUND('2019 CN All (unround)'!M55,-1)</f>
        <v>-40</v>
      </c>
    </row>
    <row r="56" spans="1:13" x14ac:dyDescent="0.35">
      <c r="A56" s="313" t="str">
        <f>'2019 CN All (unround)'!A56</f>
        <v>Bradford</v>
      </c>
      <c r="B56" s="151">
        <f>ROUND('2019 CN All (unround)'!B56,-1)</f>
        <v>70</v>
      </c>
      <c r="C56" s="152">
        <f>ROUND('2019 CN All (unround)'!C56,-1)</f>
        <v>270</v>
      </c>
      <c r="D56" s="152">
        <f>ROUND('2019 CN All (unround)'!D56,-1)</f>
        <v>10</v>
      </c>
      <c r="E56" s="153">
        <f>ROUND('2019 CN All (unround)'!E56,-1)</f>
        <v>350</v>
      </c>
      <c r="F56" s="151">
        <f>ROUND('2019 CN All (unround)'!F56,-1)</f>
        <v>100</v>
      </c>
      <c r="G56" s="152">
        <f>ROUND('2019 CN All (unround)'!G56,-1)</f>
        <v>280</v>
      </c>
      <c r="H56" s="152">
        <f>ROUND('2019 CN All (unround)'!H56,-1)</f>
        <v>10</v>
      </c>
      <c r="I56" s="153">
        <f>ROUND('2019 CN All (unround)'!I56,-1)</f>
        <v>390</v>
      </c>
      <c r="J56" s="218">
        <f>ROUND('2019 CN All (unround)'!J56,-1)</f>
        <v>-30</v>
      </c>
      <c r="K56" s="152">
        <f>ROUND('2019 CN All (unround)'!K56,-1)</f>
        <v>0</v>
      </c>
      <c r="L56" s="152">
        <f>ROUND('2019 CN All (unround)'!L56,-1)</f>
        <v>0</v>
      </c>
      <c r="M56" s="315">
        <f>ROUND('2019 CN All (unround)'!M56,-1)</f>
        <v>-40</v>
      </c>
    </row>
    <row r="57" spans="1:13" x14ac:dyDescent="0.35">
      <c r="A57" s="313" t="str">
        <f>'2019 CN All (unround)'!A57</f>
        <v>Watford</v>
      </c>
      <c r="B57" s="151">
        <f>ROUND('2019 CN All (unround)'!B57,-1)</f>
        <v>10</v>
      </c>
      <c r="C57" s="152">
        <f>ROUND('2019 CN All (unround)'!C57,-1)</f>
        <v>60</v>
      </c>
      <c r="D57" s="152">
        <f>ROUND('2019 CN All (unround)'!D57,-1)</f>
        <v>0</v>
      </c>
      <c r="E57" s="153">
        <f>ROUND('2019 CN All (unround)'!E57,-1)</f>
        <v>70</v>
      </c>
      <c r="F57" s="151">
        <f>ROUND('2019 CN All (unround)'!F57,-1)</f>
        <v>10</v>
      </c>
      <c r="G57" s="152">
        <f>ROUND('2019 CN All (unround)'!G57,-1)</f>
        <v>100</v>
      </c>
      <c r="H57" s="152">
        <f>ROUND('2019 CN All (unround)'!H57,-1)</f>
        <v>0</v>
      </c>
      <c r="I57" s="153">
        <f>ROUND('2019 CN All (unround)'!I57,-1)</f>
        <v>110</v>
      </c>
      <c r="J57" s="218">
        <f>ROUND('2019 CN All (unround)'!J57,-1)</f>
        <v>0</v>
      </c>
      <c r="K57" s="152">
        <f>ROUND('2019 CN All (unround)'!K57,-1)</f>
        <v>-40</v>
      </c>
      <c r="L57" s="152">
        <f>ROUND('2019 CN All (unround)'!L57,-1)</f>
        <v>0</v>
      </c>
      <c r="M57" s="315">
        <f>ROUND('2019 CN All (unround)'!M57,-1)</f>
        <v>-40</v>
      </c>
    </row>
    <row r="58" spans="1:13" x14ac:dyDescent="0.35">
      <c r="A58" s="313" t="str">
        <f>'2019 CN All (unround)'!A58</f>
        <v>Staffordshire Moorlands</v>
      </c>
      <c r="B58" s="151">
        <f>ROUND('2019 CN All (unround)'!B58,-1)</f>
        <v>0</v>
      </c>
      <c r="C58" s="152">
        <f>ROUND('2019 CN All (unround)'!C58,-1)</f>
        <v>40</v>
      </c>
      <c r="D58" s="152">
        <f>ROUND('2019 CN All (unround)'!D58,-1)</f>
        <v>0</v>
      </c>
      <c r="E58" s="153">
        <f>ROUND('2019 CN All (unround)'!E58,-1)</f>
        <v>40</v>
      </c>
      <c r="F58" s="151">
        <f>ROUND('2019 CN All (unround)'!F58,-1)</f>
        <v>20</v>
      </c>
      <c r="G58" s="152">
        <f>ROUND('2019 CN All (unround)'!G58,-1)</f>
        <v>50</v>
      </c>
      <c r="H58" s="152">
        <f>ROUND('2019 CN All (unround)'!H58,-1)</f>
        <v>0</v>
      </c>
      <c r="I58" s="153">
        <f>ROUND('2019 CN All (unround)'!I58,-1)</f>
        <v>80</v>
      </c>
      <c r="J58" s="218">
        <f>ROUND('2019 CN All (unround)'!J58,-1)</f>
        <v>-20</v>
      </c>
      <c r="K58" s="152">
        <f>ROUND('2019 CN All (unround)'!K58,-1)</f>
        <v>-20</v>
      </c>
      <c r="L58" s="152">
        <f>ROUND('2019 CN All (unround)'!L58,-1)</f>
        <v>0</v>
      </c>
      <c r="M58" s="315">
        <f>ROUND('2019 CN All (unround)'!M58,-1)</f>
        <v>-40</v>
      </c>
    </row>
    <row r="59" spans="1:13" x14ac:dyDescent="0.35">
      <c r="A59" s="313" t="str">
        <f>'2019 CN All (unround)'!A59</f>
        <v>Conwy</v>
      </c>
      <c r="B59" s="151">
        <f>ROUND('2019 CN All (unround)'!B59,-1)</f>
        <v>0</v>
      </c>
      <c r="C59" s="152">
        <f>ROUND('2019 CN All (unround)'!C59,-1)</f>
        <v>40</v>
      </c>
      <c r="D59" s="152">
        <f>ROUND('2019 CN All (unround)'!D59,-1)</f>
        <v>0</v>
      </c>
      <c r="E59" s="153">
        <f>ROUND('2019 CN All (unround)'!E59,-1)</f>
        <v>40</v>
      </c>
      <c r="F59" s="151">
        <f>ROUND('2019 CN All (unround)'!F59,-1)</f>
        <v>0</v>
      </c>
      <c r="G59" s="152">
        <f>ROUND('2019 CN All (unround)'!G59,-1)</f>
        <v>60</v>
      </c>
      <c r="H59" s="152">
        <f>ROUND('2019 CN All (unround)'!H59,-1)</f>
        <v>10</v>
      </c>
      <c r="I59" s="153">
        <f>ROUND('2019 CN All (unround)'!I59,-1)</f>
        <v>80</v>
      </c>
      <c r="J59" s="218">
        <f>ROUND('2019 CN All (unround)'!J59,-1)</f>
        <v>0</v>
      </c>
      <c r="K59" s="152">
        <f>ROUND('2019 CN All (unround)'!K59,-1)</f>
        <v>-20</v>
      </c>
      <c r="L59" s="152">
        <f>ROUND('2019 CN All (unround)'!L59,-1)</f>
        <v>-10</v>
      </c>
      <c r="M59" s="315">
        <f>ROUND('2019 CN All (unround)'!M59,-1)</f>
        <v>-40</v>
      </c>
    </row>
    <row r="60" spans="1:13" x14ac:dyDescent="0.35">
      <c r="A60" s="313" t="str">
        <f>'2019 CN All (unround)'!A60</f>
        <v>Cheshire East</v>
      </c>
      <c r="B60" s="151">
        <f>ROUND('2019 CN All (unround)'!B60,-1)</f>
        <v>10</v>
      </c>
      <c r="C60" s="152">
        <f>ROUND('2019 CN All (unround)'!C60,-1)</f>
        <v>190</v>
      </c>
      <c r="D60" s="152">
        <f>ROUND('2019 CN All (unround)'!D60,-1)</f>
        <v>0</v>
      </c>
      <c r="E60" s="153">
        <f>ROUND('2019 CN All (unround)'!E60,-1)</f>
        <v>200</v>
      </c>
      <c r="F60" s="151">
        <f>ROUND('2019 CN All (unround)'!F60,-1)</f>
        <v>30</v>
      </c>
      <c r="G60" s="152">
        <f>ROUND('2019 CN All (unround)'!G60,-1)</f>
        <v>200</v>
      </c>
      <c r="H60" s="152">
        <f>ROUND('2019 CN All (unround)'!H60,-1)</f>
        <v>10</v>
      </c>
      <c r="I60" s="153">
        <f>ROUND('2019 CN All (unround)'!I60,-1)</f>
        <v>240</v>
      </c>
      <c r="J60" s="218">
        <f>ROUND('2019 CN All (unround)'!J60,-1)</f>
        <v>-20</v>
      </c>
      <c r="K60" s="152">
        <f>ROUND('2019 CN All (unround)'!K60,-1)</f>
        <v>-10</v>
      </c>
      <c r="L60" s="152">
        <f>ROUND('2019 CN All (unround)'!L60,-1)</f>
        <v>0</v>
      </c>
      <c r="M60" s="315">
        <f>ROUND('2019 CN All (unround)'!M60,-1)</f>
        <v>-40</v>
      </c>
    </row>
    <row r="61" spans="1:13" x14ac:dyDescent="0.35">
      <c r="A61" s="313" t="str">
        <f>'2019 CN All (unround)'!A61</f>
        <v>North Devon</v>
      </c>
      <c r="B61" s="151">
        <f>ROUND('2019 CN All (unround)'!B61,-1)</f>
        <v>0</v>
      </c>
      <c r="C61" s="152">
        <f>ROUND('2019 CN All (unround)'!C61,-1)</f>
        <v>20</v>
      </c>
      <c r="D61" s="152">
        <f>ROUND('2019 CN All (unround)'!D61,-1)</f>
        <v>0</v>
      </c>
      <c r="E61" s="153">
        <f>ROUND('2019 CN All (unround)'!E61,-1)</f>
        <v>30</v>
      </c>
      <c r="F61" s="151">
        <f>ROUND('2019 CN All (unround)'!F61,-1)</f>
        <v>10</v>
      </c>
      <c r="G61" s="152">
        <f>ROUND('2019 CN All (unround)'!G61,-1)</f>
        <v>40</v>
      </c>
      <c r="H61" s="152">
        <f>ROUND('2019 CN All (unround)'!H61,-1)</f>
        <v>10</v>
      </c>
      <c r="I61" s="153">
        <f>ROUND('2019 CN All (unround)'!I61,-1)</f>
        <v>60</v>
      </c>
      <c r="J61" s="218">
        <f>ROUND('2019 CN All (unround)'!J61,-1)</f>
        <v>-10</v>
      </c>
      <c r="K61" s="152">
        <f>ROUND('2019 CN All (unround)'!K61,-1)</f>
        <v>-20</v>
      </c>
      <c r="L61" s="152">
        <f>ROUND('2019 CN All (unround)'!L61,-1)</f>
        <v>-10</v>
      </c>
      <c r="M61" s="315">
        <f>ROUND('2019 CN All (unround)'!M61,-1)</f>
        <v>-30</v>
      </c>
    </row>
    <row r="62" spans="1:13" x14ac:dyDescent="0.35">
      <c r="A62" s="313" t="str">
        <f>'2019 CN All (unround)'!A62</f>
        <v>Liverpool</v>
      </c>
      <c r="B62" s="151">
        <f>ROUND('2019 CN All (unround)'!B62,-1)</f>
        <v>20</v>
      </c>
      <c r="C62" s="152">
        <f>ROUND('2019 CN All (unround)'!C62,-1)</f>
        <v>390</v>
      </c>
      <c r="D62" s="152">
        <f>ROUND('2019 CN All (unround)'!D62,-1)</f>
        <v>0</v>
      </c>
      <c r="E62" s="153">
        <f>ROUND('2019 CN All (unround)'!E62,-1)</f>
        <v>420</v>
      </c>
      <c r="F62" s="151">
        <f>ROUND('2019 CN All (unround)'!F62,-1)</f>
        <v>30</v>
      </c>
      <c r="G62" s="152">
        <f>ROUND('2019 CN All (unround)'!G62,-1)</f>
        <v>420</v>
      </c>
      <c r="H62" s="152">
        <f>ROUND('2019 CN All (unround)'!H62,-1)</f>
        <v>0</v>
      </c>
      <c r="I62" s="153">
        <f>ROUND('2019 CN All (unround)'!I62,-1)</f>
        <v>450</v>
      </c>
      <c r="J62" s="218">
        <f>ROUND('2019 CN All (unround)'!J62,-1)</f>
        <v>0</v>
      </c>
      <c r="K62" s="152">
        <f>ROUND('2019 CN All (unround)'!K62,-1)</f>
        <v>-30</v>
      </c>
      <c r="L62" s="152">
        <f>ROUND('2019 CN All (unround)'!L62,-1)</f>
        <v>0</v>
      </c>
      <c r="M62" s="315">
        <f>ROUND('2019 CN All (unround)'!M62,-1)</f>
        <v>-30</v>
      </c>
    </row>
    <row r="63" spans="1:13" x14ac:dyDescent="0.35">
      <c r="A63" s="313" t="str">
        <f>'2019 CN All (unround)'!A63</f>
        <v>Ealing</v>
      </c>
      <c r="B63" s="151">
        <f>ROUND('2019 CN All (unround)'!B63,-1)</f>
        <v>40</v>
      </c>
      <c r="C63" s="152">
        <f>ROUND('2019 CN All (unround)'!C63,-1)</f>
        <v>320</v>
      </c>
      <c r="D63" s="152">
        <f>ROUND('2019 CN All (unround)'!D63,-1)</f>
        <v>0</v>
      </c>
      <c r="E63" s="153">
        <f>ROUND('2019 CN All (unround)'!E63,-1)</f>
        <v>370</v>
      </c>
      <c r="F63" s="151">
        <f>ROUND('2019 CN All (unround)'!F63,-1)</f>
        <v>60</v>
      </c>
      <c r="G63" s="152">
        <f>ROUND('2019 CN All (unround)'!G63,-1)</f>
        <v>340</v>
      </c>
      <c r="H63" s="152">
        <f>ROUND('2019 CN All (unround)'!H63,-1)</f>
        <v>0</v>
      </c>
      <c r="I63" s="153">
        <f>ROUND('2019 CN All (unround)'!I63,-1)</f>
        <v>400</v>
      </c>
      <c r="J63" s="218">
        <f>ROUND('2019 CN All (unround)'!J63,-1)</f>
        <v>-20</v>
      </c>
      <c r="K63" s="152">
        <f>ROUND('2019 CN All (unround)'!K63,-1)</f>
        <v>-10</v>
      </c>
      <c r="L63" s="152">
        <f>ROUND('2019 CN All (unround)'!L63,-1)</f>
        <v>0</v>
      </c>
      <c r="M63" s="315">
        <f>ROUND('2019 CN All (unround)'!M63,-1)</f>
        <v>-30</v>
      </c>
    </row>
    <row r="64" spans="1:13" x14ac:dyDescent="0.35">
      <c r="A64" s="313" t="str">
        <f>'2019 CN All (unround)'!A64</f>
        <v>Bury</v>
      </c>
      <c r="B64" s="151">
        <f>ROUND('2019 CN All (unround)'!B64,-1)</f>
        <v>10</v>
      </c>
      <c r="C64" s="152">
        <f>ROUND('2019 CN All (unround)'!C64,-1)</f>
        <v>60</v>
      </c>
      <c r="D64" s="152">
        <f>ROUND('2019 CN All (unround)'!D64,-1)</f>
        <v>0</v>
      </c>
      <c r="E64" s="153">
        <f>ROUND('2019 CN All (unround)'!E64,-1)</f>
        <v>60</v>
      </c>
      <c r="F64" s="151">
        <f>ROUND('2019 CN All (unround)'!F64,-1)</f>
        <v>10</v>
      </c>
      <c r="G64" s="152">
        <f>ROUND('2019 CN All (unround)'!G64,-1)</f>
        <v>80</v>
      </c>
      <c r="H64" s="152">
        <f>ROUND('2019 CN All (unround)'!H64,-1)</f>
        <v>0</v>
      </c>
      <c r="I64" s="153">
        <f>ROUND('2019 CN All (unround)'!I64,-1)</f>
        <v>90</v>
      </c>
      <c r="J64" s="218">
        <f>ROUND('2019 CN All (unround)'!J64,-1)</f>
        <v>0</v>
      </c>
      <c r="K64" s="152">
        <f>ROUND('2019 CN All (unround)'!K64,-1)</f>
        <v>-30</v>
      </c>
      <c r="L64" s="152">
        <f>ROUND('2019 CN All (unround)'!L64,-1)</f>
        <v>0</v>
      </c>
      <c r="M64" s="315">
        <f>ROUND('2019 CN All (unround)'!M64,-1)</f>
        <v>-30</v>
      </c>
    </row>
    <row r="65" spans="1:13" x14ac:dyDescent="0.35">
      <c r="A65" s="313" t="str">
        <f>'2019 CN All (unround)'!A65</f>
        <v>Isle of Wight</v>
      </c>
      <c r="B65" s="151">
        <f>ROUND('2019 CN All (unround)'!B65,-1)</f>
        <v>0</v>
      </c>
      <c r="C65" s="152">
        <f>ROUND('2019 CN All (unround)'!C65,-1)</f>
        <v>20</v>
      </c>
      <c r="D65" s="152">
        <f>ROUND('2019 CN All (unround)'!D65,-1)</f>
        <v>0</v>
      </c>
      <c r="E65" s="153">
        <f>ROUND('2019 CN All (unround)'!E65,-1)</f>
        <v>20</v>
      </c>
      <c r="F65" s="151">
        <f>ROUND('2019 CN All (unround)'!F65,-1)</f>
        <v>20</v>
      </c>
      <c r="G65" s="152">
        <f>ROUND('2019 CN All (unround)'!G65,-1)</f>
        <v>30</v>
      </c>
      <c r="H65" s="152">
        <f>ROUND('2019 CN All (unround)'!H65,-1)</f>
        <v>0</v>
      </c>
      <c r="I65" s="153">
        <f>ROUND('2019 CN All (unround)'!I65,-1)</f>
        <v>50</v>
      </c>
      <c r="J65" s="218">
        <f>ROUND('2019 CN All (unround)'!J65,-1)</f>
        <v>-10</v>
      </c>
      <c r="K65" s="152">
        <f>ROUND('2019 CN All (unround)'!K65,-1)</f>
        <v>-10</v>
      </c>
      <c r="L65" s="152">
        <f>ROUND('2019 CN All (unround)'!L65,-1)</f>
        <v>0</v>
      </c>
      <c r="M65" s="315">
        <f>ROUND('2019 CN All (unround)'!M65,-1)</f>
        <v>-30</v>
      </c>
    </row>
    <row r="66" spans="1:13" x14ac:dyDescent="0.35">
      <c r="A66" s="313" t="str">
        <f>'2019 CN All (unround)'!A66</f>
        <v>Stockport</v>
      </c>
      <c r="B66" s="151">
        <f>ROUND('2019 CN All (unround)'!B66,-1)</f>
        <v>0</v>
      </c>
      <c r="C66" s="152">
        <f>ROUND('2019 CN All (unround)'!C66,-1)</f>
        <v>110</v>
      </c>
      <c r="D66" s="152">
        <f>ROUND('2019 CN All (unround)'!D66,-1)</f>
        <v>0</v>
      </c>
      <c r="E66" s="153">
        <f>ROUND('2019 CN All (unround)'!E66,-1)</f>
        <v>120</v>
      </c>
      <c r="F66" s="151">
        <f>ROUND('2019 CN All (unround)'!F66,-1)</f>
        <v>30</v>
      </c>
      <c r="G66" s="152">
        <f>ROUND('2019 CN All (unround)'!G66,-1)</f>
        <v>120</v>
      </c>
      <c r="H66" s="152">
        <f>ROUND('2019 CN All (unround)'!H66,-1)</f>
        <v>0</v>
      </c>
      <c r="I66" s="153">
        <f>ROUND('2019 CN All (unround)'!I66,-1)</f>
        <v>150</v>
      </c>
      <c r="J66" s="218">
        <f>ROUND('2019 CN All (unround)'!J66,-1)</f>
        <v>-30</v>
      </c>
      <c r="K66" s="152">
        <f>ROUND('2019 CN All (unround)'!K66,-1)</f>
        <v>0</v>
      </c>
      <c r="L66" s="152">
        <f>ROUND('2019 CN All (unround)'!L66,-1)</f>
        <v>0</v>
      </c>
      <c r="M66" s="315">
        <f>ROUND('2019 CN All (unround)'!M66,-1)</f>
        <v>-30</v>
      </c>
    </row>
    <row r="67" spans="1:13" x14ac:dyDescent="0.35">
      <c r="A67" s="313" t="str">
        <f>'2019 CN All (unround)'!A67</f>
        <v>Sedgemoor</v>
      </c>
      <c r="B67" s="151">
        <f>ROUND('2019 CN All (unround)'!B67,-1)</f>
        <v>10</v>
      </c>
      <c r="C67" s="152">
        <f>ROUND('2019 CN All (unround)'!C67,-1)</f>
        <v>40</v>
      </c>
      <c r="D67" s="152">
        <f>ROUND('2019 CN All (unround)'!D67,-1)</f>
        <v>0</v>
      </c>
      <c r="E67" s="153">
        <f>ROUND('2019 CN All (unround)'!E67,-1)</f>
        <v>50</v>
      </c>
      <c r="F67" s="151">
        <f>ROUND('2019 CN All (unround)'!F67,-1)</f>
        <v>20</v>
      </c>
      <c r="G67" s="152">
        <f>ROUND('2019 CN All (unround)'!G67,-1)</f>
        <v>60</v>
      </c>
      <c r="H67" s="152">
        <f>ROUND('2019 CN All (unround)'!H67,-1)</f>
        <v>10</v>
      </c>
      <c r="I67" s="153">
        <f>ROUND('2019 CN All (unround)'!I67,-1)</f>
        <v>80</v>
      </c>
      <c r="J67" s="218">
        <f>ROUND('2019 CN All (unround)'!J67,-1)</f>
        <v>-10</v>
      </c>
      <c r="K67" s="152">
        <f>ROUND('2019 CN All (unround)'!K67,-1)</f>
        <v>-10</v>
      </c>
      <c r="L67" s="152">
        <f>ROUND('2019 CN All (unround)'!L67,-1)</f>
        <v>-10</v>
      </c>
      <c r="M67" s="315">
        <f>ROUND('2019 CN All (unround)'!M67,-1)</f>
        <v>-30</v>
      </c>
    </row>
    <row r="68" spans="1:13" x14ac:dyDescent="0.35">
      <c r="A68" s="313" t="str">
        <f>'2019 CN All (unround)'!A68</f>
        <v>North Somerset</v>
      </c>
      <c r="B68" s="151">
        <f>ROUND('2019 CN All (unround)'!B68,-1)</f>
        <v>0</v>
      </c>
      <c r="C68" s="152">
        <f>ROUND('2019 CN All (unround)'!C68,-1)</f>
        <v>100</v>
      </c>
      <c r="D68" s="152">
        <f>ROUND('2019 CN All (unround)'!D68,-1)</f>
        <v>10</v>
      </c>
      <c r="E68" s="153">
        <f>ROUND('2019 CN All (unround)'!E68,-1)</f>
        <v>110</v>
      </c>
      <c r="F68" s="151">
        <f>ROUND('2019 CN All (unround)'!F68,-1)</f>
        <v>10</v>
      </c>
      <c r="G68" s="152">
        <f>ROUND('2019 CN All (unround)'!G68,-1)</f>
        <v>100</v>
      </c>
      <c r="H68" s="152">
        <f>ROUND('2019 CN All (unround)'!H68,-1)</f>
        <v>20</v>
      </c>
      <c r="I68" s="153">
        <f>ROUND('2019 CN All (unround)'!I68,-1)</f>
        <v>140</v>
      </c>
      <c r="J68" s="218">
        <f>ROUND('2019 CN All (unround)'!J68,-1)</f>
        <v>-10</v>
      </c>
      <c r="K68" s="152">
        <f>ROUND('2019 CN All (unround)'!K68,-1)</f>
        <v>-10</v>
      </c>
      <c r="L68" s="152">
        <f>ROUND('2019 CN All (unround)'!L68,-1)</f>
        <v>-10</v>
      </c>
      <c r="M68" s="315">
        <f>ROUND('2019 CN All (unround)'!M68,-1)</f>
        <v>-30</v>
      </c>
    </row>
    <row r="69" spans="1:13" x14ac:dyDescent="0.35">
      <c r="A69" s="313" t="str">
        <f>'2019 CN All (unround)'!A69</f>
        <v>Blackpool</v>
      </c>
      <c r="B69" s="151">
        <f>ROUND('2019 CN All (unround)'!B69,-1)</f>
        <v>20</v>
      </c>
      <c r="C69" s="152">
        <f>ROUND('2019 CN All (unround)'!C69,-1)</f>
        <v>50</v>
      </c>
      <c r="D69" s="152">
        <f>ROUND('2019 CN All (unround)'!D69,-1)</f>
        <v>10</v>
      </c>
      <c r="E69" s="153">
        <f>ROUND('2019 CN All (unround)'!E69,-1)</f>
        <v>80</v>
      </c>
      <c r="F69" s="151">
        <f>ROUND('2019 CN All (unround)'!F69,-1)</f>
        <v>20</v>
      </c>
      <c r="G69" s="152">
        <f>ROUND('2019 CN All (unround)'!G69,-1)</f>
        <v>80</v>
      </c>
      <c r="H69" s="152">
        <f>ROUND('2019 CN All (unround)'!H69,-1)</f>
        <v>10</v>
      </c>
      <c r="I69" s="153">
        <f>ROUND('2019 CN All (unround)'!I69,-1)</f>
        <v>100</v>
      </c>
      <c r="J69" s="218">
        <f>ROUND('2019 CN All (unround)'!J69,-1)</f>
        <v>0</v>
      </c>
      <c r="K69" s="152">
        <f>ROUND('2019 CN All (unround)'!K69,-1)</f>
        <v>-30</v>
      </c>
      <c r="L69" s="152">
        <f>ROUND('2019 CN All (unround)'!L69,-1)</f>
        <v>0</v>
      </c>
      <c r="M69" s="315">
        <f>ROUND('2019 CN All (unround)'!M69,-1)</f>
        <v>-30</v>
      </c>
    </row>
    <row r="70" spans="1:13" x14ac:dyDescent="0.35">
      <c r="A70" s="313" t="str">
        <f>'2019 CN All (unround)'!A70</f>
        <v>Teignbridge</v>
      </c>
      <c r="B70" s="151">
        <f>ROUND('2019 CN All (unround)'!B70,-1)</f>
        <v>0</v>
      </c>
      <c r="C70" s="152">
        <f>ROUND('2019 CN All (unround)'!C70,-1)</f>
        <v>40</v>
      </c>
      <c r="D70" s="152">
        <f>ROUND('2019 CN All (unround)'!D70,-1)</f>
        <v>10</v>
      </c>
      <c r="E70" s="153">
        <f>ROUND('2019 CN All (unround)'!E70,-1)</f>
        <v>60</v>
      </c>
      <c r="F70" s="151">
        <f>ROUND('2019 CN All (unround)'!F70,-1)</f>
        <v>20</v>
      </c>
      <c r="G70" s="152">
        <f>ROUND('2019 CN All (unround)'!G70,-1)</f>
        <v>60</v>
      </c>
      <c r="H70" s="152">
        <f>ROUND('2019 CN All (unround)'!H70,-1)</f>
        <v>0</v>
      </c>
      <c r="I70" s="153">
        <f>ROUND('2019 CN All (unround)'!I70,-1)</f>
        <v>80</v>
      </c>
      <c r="J70" s="218">
        <f>ROUND('2019 CN All (unround)'!J70,-1)</f>
        <v>-20</v>
      </c>
      <c r="K70" s="152">
        <f>ROUND('2019 CN All (unround)'!K70,-1)</f>
        <v>-20</v>
      </c>
      <c r="L70" s="152">
        <f>ROUND('2019 CN All (unround)'!L70,-1)</f>
        <v>10</v>
      </c>
      <c r="M70" s="315">
        <f>ROUND('2019 CN All (unround)'!M70,-1)</f>
        <v>-30</v>
      </c>
    </row>
    <row r="71" spans="1:13" x14ac:dyDescent="0.35">
      <c r="A71" s="313" t="str">
        <f>'2019 CN All (unround)'!A71</f>
        <v>Lincoln</v>
      </c>
      <c r="B71" s="151">
        <f>ROUND('2019 CN All (unround)'!B71,-1)</f>
        <v>0</v>
      </c>
      <c r="C71" s="152">
        <f>ROUND('2019 CN All (unround)'!C71,-1)</f>
        <v>70</v>
      </c>
      <c r="D71" s="152">
        <f>ROUND('2019 CN All (unround)'!D71,-1)</f>
        <v>0</v>
      </c>
      <c r="E71" s="153">
        <f>ROUND('2019 CN All (unround)'!E71,-1)</f>
        <v>70</v>
      </c>
      <c r="F71" s="151">
        <f>ROUND('2019 CN All (unround)'!F71,-1)</f>
        <v>0</v>
      </c>
      <c r="G71" s="152">
        <f>ROUND('2019 CN All (unround)'!G71,-1)</f>
        <v>80</v>
      </c>
      <c r="H71" s="152">
        <f>ROUND('2019 CN All (unround)'!H71,-1)</f>
        <v>10</v>
      </c>
      <c r="I71" s="153">
        <f>ROUND('2019 CN All (unround)'!I71,-1)</f>
        <v>90</v>
      </c>
      <c r="J71" s="218">
        <f>ROUND('2019 CN All (unround)'!J71,-1)</f>
        <v>0</v>
      </c>
      <c r="K71" s="152">
        <f>ROUND('2019 CN All (unround)'!K71,-1)</f>
        <v>-20</v>
      </c>
      <c r="L71" s="152">
        <f>ROUND('2019 CN All (unround)'!L71,-1)</f>
        <v>-10</v>
      </c>
      <c r="M71" s="315">
        <f>ROUND('2019 CN All (unround)'!M71,-1)</f>
        <v>-30</v>
      </c>
    </row>
    <row r="72" spans="1:13" x14ac:dyDescent="0.35">
      <c r="A72" s="313" t="str">
        <f>'2019 CN All (unround)'!A72</f>
        <v>Kingston upon Thames</v>
      </c>
      <c r="B72" s="151">
        <f>ROUND('2019 CN All (unround)'!B72,-1)</f>
        <v>10</v>
      </c>
      <c r="C72" s="152">
        <f>ROUND('2019 CN All (unround)'!C72,-1)</f>
        <v>110</v>
      </c>
      <c r="D72" s="152">
        <f>ROUND('2019 CN All (unround)'!D72,-1)</f>
        <v>0</v>
      </c>
      <c r="E72" s="153">
        <f>ROUND('2019 CN All (unround)'!E72,-1)</f>
        <v>110</v>
      </c>
      <c r="F72" s="151">
        <f>ROUND('2019 CN All (unround)'!F72,-1)</f>
        <v>20</v>
      </c>
      <c r="G72" s="152">
        <f>ROUND('2019 CN All (unround)'!G72,-1)</f>
        <v>120</v>
      </c>
      <c r="H72" s="152">
        <f>ROUND('2019 CN All (unround)'!H72,-1)</f>
        <v>0</v>
      </c>
      <c r="I72" s="153">
        <f>ROUND('2019 CN All (unround)'!I72,-1)</f>
        <v>140</v>
      </c>
      <c r="J72" s="218">
        <f>ROUND('2019 CN All (unround)'!J72,-1)</f>
        <v>-10</v>
      </c>
      <c r="K72" s="152">
        <f>ROUND('2019 CN All (unround)'!K72,-1)</f>
        <v>-10</v>
      </c>
      <c r="L72" s="152">
        <f>ROUND('2019 CN All (unround)'!L72,-1)</f>
        <v>0</v>
      </c>
      <c r="M72" s="315">
        <f>ROUND('2019 CN All (unround)'!M72,-1)</f>
        <v>-20</v>
      </c>
    </row>
    <row r="73" spans="1:13" x14ac:dyDescent="0.35">
      <c r="A73" s="313" t="str">
        <f>'2019 CN All (unround)'!A73</f>
        <v>Harborough</v>
      </c>
      <c r="B73" s="151">
        <f>ROUND('2019 CN All (unround)'!B73,-1)</f>
        <v>10</v>
      </c>
      <c r="C73" s="152">
        <f>ROUND('2019 CN All (unround)'!C73,-1)</f>
        <v>70</v>
      </c>
      <c r="D73" s="152">
        <f>ROUND('2019 CN All (unround)'!D73,-1)</f>
        <v>0</v>
      </c>
      <c r="E73" s="153">
        <f>ROUND('2019 CN All (unround)'!E73,-1)</f>
        <v>80</v>
      </c>
      <c r="F73" s="151">
        <f>ROUND('2019 CN All (unround)'!F73,-1)</f>
        <v>20</v>
      </c>
      <c r="G73" s="152">
        <f>ROUND('2019 CN All (unround)'!G73,-1)</f>
        <v>80</v>
      </c>
      <c r="H73" s="152">
        <f>ROUND('2019 CN All (unround)'!H73,-1)</f>
        <v>0</v>
      </c>
      <c r="I73" s="153">
        <f>ROUND('2019 CN All (unround)'!I73,-1)</f>
        <v>100</v>
      </c>
      <c r="J73" s="218">
        <f>ROUND('2019 CN All (unround)'!J73,-1)</f>
        <v>-10</v>
      </c>
      <c r="K73" s="152">
        <f>ROUND('2019 CN All (unround)'!K73,-1)</f>
        <v>-10</v>
      </c>
      <c r="L73" s="152">
        <f>ROUND('2019 CN All (unround)'!L73,-1)</f>
        <v>0</v>
      </c>
      <c r="M73" s="315">
        <f>ROUND('2019 CN All (unround)'!M73,-1)</f>
        <v>-20</v>
      </c>
    </row>
    <row r="74" spans="1:13" x14ac:dyDescent="0.35">
      <c r="A74" s="313" t="str">
        <f>'2019 CN All (unround)'!A74</f>
        <v>Bournemouth, Christchurch and Poole</v>
      </c>
      <c r="B74" s="151">
        <f>ROUND('2019 CN All (unround)'!B74,-1)</f>
        <v>10</v>
      </c>
      <c r="C74" s="152">
        <f>ROUND('2019 CN All (unround)'!C74,-1)</f>
        <v>170</v>
      </c>
      <c r="D74" s="152">
        <f>ROUND('2019 CN All (unround)'!D74,-1)</f>
        <v>10</v>
      </c>
      <c r="E74" s="153">
        <f>ROUND('2019 CN All (unround)'!E74,-1)</f>
        <v>190</v>
      </c>
      <c r="F74" s="151">
        <f>ROUND('2019 CN All (unround)'!F74,-1)</f>
        <v>20</v>
      </c>
      <c r="G74" s="152">
        <f>ROUND('2019 CN All (unround)'!G74,-1)</f>
        <v>180</v>
      </c>
      <c r="H74" s="152">
        <f>ROUND('2019 CN All (unround)'!H74,-1)</f>
        <v>10</v>
      </c>
      <c r="I74" s="153">
        <f>ROUND('2019 CN All (unround)'!I74,-1)</f>
        <v>210</v>
      </c>
      <c r="J74" s="218">
        <f>ROUND('2019 CN All (unround)'!J74,-1)</f>
        <v>-10</v>
      </c>
      <c r="K74" s="152">
        <f>ROUND('2019 CN All (unround)'!K74,-1)</f>
        <v>-10</v>
      </c>
      <c r="L74" s="152">
        <f>ROUND('2019 CN All (unround)'!L74,-1)</f>
        <v>0</v>
      </c>
      <c r="M74" s="315">
        <f>ROUND('2019 CN All (unround)'!M74,-1)</f>
        <v>-20</v>
      </c>
    </row>
    <row r="75" spans="1:13" x14ac:dyDescent="0.35">
      <c r="A75" s="313" t="str">
        <f>'2019 CN All (unround)'!A75</f>
        <v>South Cambridgeshire</v>
      </c>
      <c r="B75" s="151">
        <f>ROUND('2019 CN All (unround)'!B75,-1)</f>
        <v>10</v>
      </c>
      <c r="C75" s="152">
        <f>ROUND('2019 CN All (unround)'!C75,-1)</f>
        <v>70</v>
      </c>
      <c r="D75" s="152">
        <f>ROUND('2019 CN All (unround)'!D75,-1)</f>
        <v>0</v>
      </c>
      <c r="E75" s="153">
        <f>ROUND('2019 CN All (unround)'!E75,-1)</f>
        <v>80</v>
      </c>
      <c r="F75" s="151">
        <f>ROUND('2019 CN All (unround)'!F75,-1)</f>
        <v>20</v>
      </c>
      <c r="G75" s="152">
        <f>ROUND('2019 CN All (unround)'!G75,-1)</f>
        <v>70</v>
      </c>
      <c r="H75" s="152">
        <f>ROUND('2019 CN All (unround)'!H75,-1)</f>
        <v>0</v>
      </c>
      <c r="I75" s="153">
        <f>ROUND('2019 CN All (unround)'!I75,-1)</f>
        <v>100</v>
      </c>
      <c r="J75" s="218">
        <f>ROUND('2019 CN All (unround)'!J75,-1)</f>
        <v>-10</v>
      </c>
      <c r="K75" s="152">
        <f>ROUND('2019 CN All (unround)'!K75,-1)</f>
        <v>-10</v>
      </c>
      <c r="L75" s="152">
        <f>ROUND('2019 CN All (unround)'!L75,-1)</f>
        <v>0</v>
      </c>
      <c r="M75" s="315">
        <f>ROUND('2019 CN All (unround)'!M75,-1)</f>
        <v>-20</v>
      </c>
    </row>
    <row r="76" spans="1:13" x14ac:dyDescent="0.35">
      <c r="A76" s="313" t="str">
        <f>'2019 CN All (unround)'!A76</f>
        <v>Trafford</v>
      </c>
      <c r="B76" s="151">
        <f>ROUND('2019 CN All (unround)'!B76,-1)</f>
        <v>10</v>
      </c>
      <c r="C76" s="152">
        <f>ROUND('2019 CN All (unround)'!C76,-1)</f>
        <v>130</v>
      </c>
      <c r="D76" s="152">
        <f>ROUND('2019 CN All (unround)'!D76,-1)</f>
        <v>0</v>
      </c>
      <c r="E76" s="153">
        <f>ROUND('2019 CN All (unround)'!E76,-1)</f>
        <v>150</v>
      </c>
      <c r="F76" s="151">
        <f>ROUND('2019 CN All (unround)'!F76,-1)</f>
        <v>20</v>
      </c>
      <c r="G76" s="152">
        <f>ROUND('2019 CN All (unround)'!G76,-1)</f>
        <v>150</v>
      </c>
      <c r="H76" s="152">
        <f>ROUND('2019 CN All (unround)'!H76,-1)</f>
        <v>0</v>
      </c>
      <c r="I76" s="153">
        <f>ROUND('2019 CN All (unround)'!I76,-1)</f>
        <v>170</v>
      </c>
      <c r="J76" s="218">
        <f>ROUND('2019 CN All (unround)'!J76,-1)</f>
        <v>-10</v>
      </c>
      <c r="K76" s="152">
        <f>ROUND('2019 CN All (unround)'!K76,-1)</f>
        <v>-10</v>
      </c>
      <c r="L76" s="152">
        <f>ROUND('2019 CN All (unround)'!L76,-1)</f>
        <v>0</v>
      </c>
      <c r="M76" s="315">
        <f>ROUND('2019 CN All (unround)'!M76,-1)</f>
        <v>-20</v>
      </c>
    </row>
    <row r="77" spans="1:13" x14ac:dyDescent="0.35">
      <c r="A77" s="313" t="str">
        <f>'2019 CN All (unround)'!A77</f>
        <v>Bath and North East Somerset</v>
      </c>
      <c r="B77" s="151">
        <f>ROUND('2019 CN All (unround)'!B77,-1)</f>
        <v>0</v>
      </c>
      <c r="C77" s="152">
        <f>ROUND('2019 CN All (unround)'!C77,-1)</f>
        <v>150</v>
      </c>
      <c r="D77" s="152">
        <f>ROUND('2019 CN All (unround)'!D77,-1)</f>
        <v>0</v>
      </c>
      <c r="E77" s="153">
        <f>ROUND('2019 CN All (unround)'!E77,-1)</f>
        <v>150</v>
      </c>
      <c r="F77" s="151">
        <f>ROUND('2019 CN All (unround)'!F77,-1)</f>
        <v>0</v>
      </c>
      <c r="G77" s="152">
        <f>ROUND('2019 CN All (unround)'!G77,-1)</f>
        <v>160</v>
      </c>
      <c r="H77" s="152">
        <f>ROUND('2019 CN All (unround)'!H77,-1)</f>
        <v>10</v>
      </c>
      <c r="I77" s="153">
        <f>ROUND('2019 CN All (unround)'!I77,-1)</f>
        <v>170</v>
      </c>
      <c r="J77" s="218">
        <f>ROUND('2019 CN All (unround)'!J77,-1)</f>
        <v>0</v>
      </c>
      <c r="K77" s="152">
        <f>ROUND('2019 CN All (unround)'!K77,-1)</f>
        <v>-10</v>
      </c>
      <c r="L77" s="152">
        <f>ROUND('2019 CN All (unround)'!L77,-1)</f>
        <v>-10</v>
      </c>
      <c r="M77" s="315">
        <f>ROUND('2019 CN All (unround)'!M77,-1)</f>
        <v>-20</v>
      </c>
    </row>
    <row r="78" spans="1:13" x14ac:dyDescent="0.35">
      <c r="A78" s="313" t="str">
        <f>'2019 CN All (unround)'!A78</f>
        <v>Swindon</v>
      </c>
      <c r="B78" s="151">
        <f>ROUND('2019 CN All (unround)'!B78,-1)</f>
        <v>10</v>
      </c>
      <c r="C78" s="152">
        <f>ROUND('2019 CN All (unround)'!C78,-1)</f>
        <v>70</v>
      </c>
      <c r="D78" s="152">
        <f>ROUND('2019 CN All (unround)'!D78,-1)</f>
        <v>0</v>
      </c>
      <c r="E78" s="153">
        <f>ROUND('2019 CN All (unround)'!E78,-1)</f>
        <v>80</v>
      </c>
      <c r="F78" s="151">
        <f>ROUND('2019 CN All (unround)'!F78,-1)</f>
        <v>10</v>
      </c>
      <c r="G78" s="152">
        <f>ROUND('2019 CN All (unround)'!G78,-1)</f>
        <v>80</v>
      </c>
      <c r="H78" s="152">
        <f>ROUND('2019 CN All (unround)'!H78,-1)</f>
        <v>0</v>
      </c>
      <c r="I78" s="153">
        <f>ROUND('2019 CN All (unround)'!I78,-1)</f>
        <v>90</v>
      </c>
      <c r="J78" s="218">
        <f>ROUND('2019 CN All (unround)'!J78,-1)</f>
        <v>0</v>
      </c>
      <c r="K78" s="152">
        <f>ROUND('2019 CN All (unround)'!K78,-1)</f>
        <v>-10</v>
      </c>
      <c r="L78" s="152">
        <f>ROUND('2019 CN All (unround)'!L78,-1)</f>
        <v>0</v>
      </c>
      <c r="M78" s="315">
        <f>ROUND('2019 CN All (unround)'!M78,-1)</f>
        <v>-20</v>
      </c>
    </row>
    <row r="79" spans="1:13" x14ac:dyDescent="0.35">
      <c r="A79" s="313" t="str">
        <f>'2019 CN All (unround)'!A79</f>
        <v>Eastbourne</v>
      </c>
      <c r="B79" s="151">
        <f>ROUND('2019 CN All (unround)'!B79,-1)</f>
        <v>0</v>
      </c>
      <c r="C79" s="152">
        <f>ROUND('2019 CN All (unround)'!C79,-1)</f>
        <v>20</v>
      </c>
      <c r="D79" s="152">
        <f>ROUND('2019 CN All (unround)'!D79,-1)</f>
        <v>0</v>
      </c>
      <c r="E79" s="153">
        <f>ROUND('2019 CN All (unround)'!E79,-1)</f>
        <v>20</v>
      </c>
      <c r="F79" s="151">
        <f>ROUND('2019 CN All (unround)'!F79,-1)</f>
        <v>0</v>
      </c>
      <c r="G79" s="152">
        <f>ROUND('2019 CN All (unround)'!G79,-1)</f>
        <v>30</v>
      </c>
      <c r="H79" s="152">
        <f>ROUND('2019 CN All (unround)'!H79,-1)</f>
        <v>0</v>
      </c>
      <c r="I79" s="153">
        <f>ROUND('2019 CN All (unround)'!I79,-1)</f>
        <v>40</v>
      </c>
      <c r="J79" s="218">
        <f>ROUND('2019 CN All (unround)'!J79,-1)</f>
        <v>0</v>
      </c>
      <c r="K79" s="152">
        <f>ROUND('2019 CN All (unround)'!K79,-1)</f>
        <v>-20</v>
      </c>
      <c r="L79" s="152">
        <f>ROUND('2019 CN All (unround)'!L79,-1)</f>
        <v>0</v>
      </c>
      <c r="M79" s="315">
        <f>ROUND('2019 CN All (unround)'!M79,-1)</f>
        <v>-20</v>
      </c>
    </row>
    <row r="80" spans="1:13" x14ac:dyDescent="0.35">
      <c r="A80" s="313" t="str">
        <f>'2019 CN All (unround)'!A80</f>
        <v>Worcester</v>
      </c>
      <c r="B80" s="151">
        <f>ROUND('2019 CN All (unround)'!B80,-1)</f>
        <v>20</v>
      </c>
      <c r="C80" s="152">
        <f>ROUND('2019 CN All (unround)'!C80,-1)</f>
        <v>370</v>
      </c>
      <c r="D80" s="152">
        <f>ROUND('2019 CN All (unround)'!D80,-1)</f>
        <v>0</v>
      </c>
      <c r="E80" s="153">
        <f>ROUND('2019 CN All (unround)'!E80,-1)</f>
        <v>390</v>
      </c>
      <c r="F80" s="151">
        <f>ROUND('2019 CN All (unround)'!F80,-1)</f>
        <v>40</v>
      </c>
      <c r="G80" s="152">
        <f>ROUND('2019 CN All (unround)'!G80,-1)</f>
        <v>350</v>
      </c>
      <c r="H80" s="152">
        <f>ROUND('2019 CN All (unround)'!H80,-1)</f>
        <v>10</v>
      </c>
      <c r="I80" s="153">
        <f>ROUND('2019 CN All (unround)'!I80,-1)</f>
        <v>410</v>
      </c>
      <c r="J80" s="218">
        <f>ROUND('2019 CN All (unround)'!J80,-1)</f>
        <v>-30</v>
      </c>
      <c r="K80" s="152">
        <f>ROUND('2019 CN All (unround)'!K80,-1)</f>
        <v>20</v>
      </c>
      <c r="L80" s="152">
        <f>ROUND('2019 CN All (unround)'!L80,-1)</f>
        <v>-10</v>
      </c>
      <c r="M80" s="315">
        <f>ROUND('2019 CN All (unround)'!M80,-1)</f>
        <v>-20</v>
      </c>
    </row>
    <row r="81" spans="1:13" x14ac:dyDescent="0.35">
      <c r="A81" s="313" t="str">
        <f>'2019 CN All (unround)'!A81</f>
        <v>Richmond upon Thames</v>
      </c>
      <c r="B81" s="151">
        <f>ROUND('2019 CN All (unround)'!B81,-1)</f>
        <v>0</v>
      </c>
      <c r="C81" s="152">
        <f>ROUND('2019 CN All (unround)'!C81,-1)</f>
        <v>110</v>
      </c>
      <c r="D81" s="152">
        <f>ROUND('2019 CN All (unround)'!D81,-1)</f>
        <v>0</v>
      </c>
      <c r="E81" s="153">
        <f>ROUND('2019 CN All (unround)'!E81,-1)</f>
        <v>110</v>
      </c>
      <c r="F81" s="151">
        <f>ROUND('2019 CN All (unround)'!F81,-1)</f>
        <v>10</v>
      </c>
      <c r="G81" s="152">
        <f>ROUND('2019 CN All (unround)'!G81,-1)</f>
        <v>110</v>
      </c>
      <c r="H81" s="152">
        <f>ROUND('2019 CN All (unround)'!H81,-1)</f>
        <v>0</v>
      </c>
      <c r="I81" s="153">
        <f>ROUND('2019 CN All (unround)'!I81,-1)</f>
        <v>130</v>
      </c>
      <c r="J81" s="218">
        <f>ROUND('2019 CN All (unround)'!J81,-1)</f>
        <v>-10</v>
      </c>
      <c r="K81" s="152">
        <f>ROUND('2019 CN All (unround)'!K81,-1)</f>
        <v>-10</v>
      </c>
      <c r="L81" s="152">
        <f>ROUND('2019 CN All (unround)'!L81,-1)</f>
        <v>0</v>
      </c>
      <c r="M81" s="315">
        <f>ROUND('2019 CN All (unround)'!M81,-1)</f>
        <v>-20</v>
      </c>
    </row>
    <row r="82" spans="1:13" x14ac:dyDescent="0.35">
      <c r="A82" s="313" t="str">
        <f>'2019 CN All (unround)'!A82</f>
        <v>Bridgend</v>
      </c>
      <c r="B82" s="151">
        <f>ROUND('2019 CN All (unround)'!B82,-1)</f>
        <v>0</v>
      </c>
      <c r="C82" s="152">
        <f>ROUND('2019 CN All (unround)'!C82,-1)</f>
        <v>20</v>
      </c>
      <c r="D82" s="152">
        <f>ROUND('2019 CN All (unround)'!D82,-1)</f>
        <v>0</v>
      </c>
      <c r="E82" s="153">
        <f>ROUND('2019 CN All (unround)'!E82,-1)</f>
        <v>20</v>
      </c>
      <c r="F82" s="151">
        <f>ROUND('2019 CN All (unround)'!F82,-1)</f>
        <v>0</v>
      </c>
      <c r="G82" s="152">
        <f>ROUND('2019 CN All (unround)'!G82,-1)</f>
        <v>40</v>
      </c>
      <c r="H82" s="152">
        <f>ROUND('2019 CN All (unround)'!H82,-1)</f>
        <v>0</v>
      </c>
      <c r="I82" s="153">
        <f>ROUND('2019 CN All (unround)'!I82,-1)</f>
        <v>40</v>
      </c>
      <c r="J82" s="218">
        <f>ROUND('2019 CN All (unround)'!J82,-1)</f>
        <v>0</v>
      </c>
      <c r="K82" s="152">
        <f>ROUND('2019 CN All (unround)'!K82,-1)</f>
        <v>-10</v>
      </c>
      <c r="L82" s="152">
        <f>ROUND('2019 CN All (unround)'!L82,-1)</f>
        <v>0</v>
      </c>
      <c r="M82" s="315">
        <f>ROUND('2019 CN All (unround)'!M82,-1)</f>
        <v>-20</v>
      </c>
    </row>
    <row r="83" spans="1:13" x14ac:dyDescent="0.35">
      <c r="A83" s="313" t="str">
        <f>'2019 CN All (unround)'!A83</f>
        <v>Rochdale</v>
      </c>
      <c r="B83" s="151">
        <f>ROUND('2019 CN All (unround)'!B83,-1)</f>
        <v>20</v>
      </c>
      <c r="C83" s="152">
        <f>ROUND('2019 CN All (unround)'!C83,-1)</f>
        <v>60</v>
      </c>
      <c r="D83" s="152">
        <f>ROUND('2019 CN All (unround)'!D83,-1)</f>
        <v>0</v>
      </c>
      <c r="E83" s="153">
        <f>ROUND('2019 CN All (unround)'!E83,-1)</f>
        <v>80</v>
      </c>
      <c r="F83" s="151">
        <f>ROUND('2019 CN All (unround)'!F83,-1)</f>
        <v>20</v>
      </c>
      <c r="G83" s="152">
        <f>ROUND('2019 CN All (unround)'!G83,-1)</f>
        <v>80</v>
      </c>
      <c r="H83" s="152">
        <f>ROUND('2019 CN All (unround)'!H83,-1)</f>
        <v>0</v>
      </c>
      <c r="I83" s="153">
        <f>ROUND('2019 CN All (unround)'!I83,-1)</f>
        <v>100</v>
      </c>
      <c r="J83" s="218">
        <f>ROUND('2019 CN All (unround)'!J83,-1)</f>
        <v>10</v>
      </c>
      <c r="K83" s="152">
        <f>ROUND('2019 CN All (unround)'!K83,-1)</f>
        <v>-20</v>
      </c>
      <c r="L83" s="152">
        <f>ROUND('2019 CN All (unround)'!L83,-1)</f>
        <v>0</v>
      </c>
      <c r="M83" s="315">
        <f>ROUND('2019 CN All (unround)'!M83,-1)</f>
        <v>-20</v>
      </c>
    </row>
    <row r="84" spans="1:13" x14ac:dyDescent="0.35">
      <c r="A84" s="313" t="str">
        <f>'2019 CN All (unround)'!A84</f>
        <v>Harrogate</v>
      </c>
      <c r="B84" s="151">
        <f>ROUND('2019 CN All (unround)'!B84,-1)</f>
        <v>0</v>
      </c>
      <c r="C84" s="152">
        <f>ROUND('2019 CN All (unround)'!C84,-1)</f>
        <v>50</v>
      </c>
      <c r="D84" s="152">
        <f>ROUND('2019 CN All (unround)'!D84,-1)</f>
        <v>0</v>
      </c>
      <c r="E84" s="153">
        <f>ROUND('2019 CN All (unround)'!E84,-1)</f>
        <v>50</v>
      </c>
      <c r="F84" s="151">
        <f>ROUND('2019 CN All (unround)'!F84,-1)</f>
        <v>10</v>
      </c>
      <c r="G84" s="152">
        <f>ROUND('2019 CN All (unround)'!G84,-1)</f>
        <v>50</v>
      </c>
      <c r="H84" s="152">
        <f>ROUND('2019 CN All (unround)'!H84,-1)</f>
        <v>10</v>
      </c>
      <c r="I84" s="153">
        <f>ROUND('2019 CN All (unround)'!I84,-1)</f>
        <v>70</v>
      </c>
      <c r="J84" s="218">
        <f>ROUND('2019 CN All (unround)'!J84,-1)</f>
        <v>-10</v>
      </c>
      <c r="K84" s="152">
        <f>ROUND('2019 CN All (unround)'!K84,-1)</f>
        <v>0</v>
      </c>
      <c r="L84" s="152">
        <f>ROUND('2019 CN All (unround)'!L84,-1)</f>
        <v>-10</v>
      </c>
      <c r="M84" s="315">
        <f>ROUND('2019 CN All (unround)'!M84,-1)</f>
        <v>-20</v>
      </c>
    </row>
    <row r="85" spans="1:13" x14ac:dyDescent="0.35">
      <c r="A85" s="313" t="str">
        <f>'2019 CN All (unround)'!A85</f>
        <v>Wirral</v>
      </c>
      <c r="B85" s="151">
        <f>ROUND('2019 CN All (unround)'!B85,-1)</f>
        <v>10</v>
      </c>
      <c r="C85" s="152">
        <f>ROUND('2019 CN All (unround)'!C85,-1)</f>
        <v>60</v>
      </c>
      <c r="D85" s="152">
        <f>ROUND('2019 CN All (unround)'!D85,-1)</f>
        <v>0</v>
      </c>
      <c r="E85" s="153">
        <f>ROUND('2019 CN All (unround)'!E85,-1)</f>
        <v>70</v>
      </c>
      <c r="F85" s="151">
        <f>ROUND('2019 CN All (unround)'!F85,-1)</f>
        <v>10</v>
      </c>
      <c r="G85" s="152">
        <f>ROUND('2019 CN All (unround)'!G85,-1)</f>
        <v>80</v>
      </c>
      <c r="H85" s="152">
        <f>ROUND('2019 CN All (unround)'!H85,-1)</f>
        <v>0</v>
      </c>
      <c r="I85" s="153">
        <f>ROUND('2019 CN All (unround)'!I85,-1)</f>
        <v>90</v>
      </c>
      <c r="J85" s="218">
        <f>ROUND('2019 CN All (unround)'!J85,-1)</f>
        <v>0</v>
      </c>
      <c r="K85" s="152">
        <f>ROUND('2019 CN All (unround)'!K85,-1)</f>
        <v>-10</v>
      </c>
      <c r="L85" s="152">
        <f>ROUND('2019 CN All (unround)'!L85,-1)</f>
        <v>0</v>
      </c>
      <c r="M85" s="315">
        <f>ROUND('2019 CN All (unround)'!M85,-1)</f>
        <v>-20</v>
      </c>
    </row>
    <row r="86" spans="1:13" x14ac:dyDescent="0.35">
      <c r="A86" s="313" t="str">
        <f>'2019 CN All (unround)'!A86</f>
        <v>Broxtowe</v>
      </c>
      <c r="B86" s="151">
        <f>ROUND('2019 CN All (unround)'!B86,-1)</f>
        <v>0</v>
      </c>
      <c r="C86" s="152">
        <f>ROUND('2019 CN All (unround)'!C86,-1)</f>
        <v>80</v>
      </c>
      <c r="D86" s="152">
        <f>ROUND('2019 CN All (unround)'!D86,-1)</f>
        <v>0</v>
      </c>
      <c r="E86" s="153">
        <f>ROUND('2019 CN All (unround)'!E86,-1)</f>
        <v>90</v>
      </c>
      <c r="F86" s="151">
        <f>ROUND('2019 CN All (unround)'!F86,-1)</f>
        <v>0</v>
      </c>
      <c r="G86" s="152">
        <f>ROUND('2019 CN All (unround)'!G86,-1)</f>
        <v>110</v>
      </c>
      <c r="H86" s="152">
        <f>ROUND('2019 CN All (unround)'!H86,-1)</f>
        <v>0</v>
      </c>
      <c r="I86" s="153">
        <f>ROUND('2019 CN All (unround)'!I86,-1)</f>
        <v>110</v>
      </c>
      <c r="J86" s="218">
        <f>ROUND('2019 CN All (unround)'!J86,-1)</f>
        <v>0</v>
      </c>
      <c r="K86" s="152">
        <f>ROUND('2019 CN All (unround)'!K86,-1)</f>
        <v>-20</v>
      </c>
      <c r="L86" s="152">
        <f>ROUND('2019 CN All (unround)'!L86,-1)</f>
        <v>0</v>
      </c>
      <c r="M86" s="315">
        <f>ROUND('2019 CN All (unround)'!M86,-1)</f>
        <v>-20</v>
      </c>
    </row>
    <row r="87" spans="1:13" x14ac:dyDescent="0.35">
      <c r="A87" s="313" t="str">
        <f>'2019 CN All (unround)'!A87</f>
        <v>Denbighshire</v>
      </c>
      <c r="B87" s="151">
        <f>ROUND('2019 CN All (unround)'!B87,-1)</f>
        <v>0</v>
      </c>
      <c r="C87" s="152">
        <f>ROUND('2019 CN All (unround)'!C87,-1)</f>
        <v>30</v>
      </c>
      <c r="D87" s="152">
        <f>ROUND('2019 CN All (unround)'!D87,-1)</f>
        <v>0</v>
      </c>
      <c r="E87" s="153">
        <f>ROUND('2019 CN All (unround)'!E87,-1)</f>
        <v>30</v>
      </c>
      <c r="F87" s="151">
        <f>ROUND('2019 CN All (unround)'!F87,-1)</f>
        <v>10</v>
      </c>
      <c r="G87" s="152">
        <f>ROUND('2019 CN All (unround)'!G87,-1)</f>
        <v>30</v>
      </c>
      <c r="H87" s="152">
        <f>ROUND('2019 CN All (unround)'!H87,-1)</f>
        <v>10</v>
      </c>
      <c r="I87" s="153">
        <f>ROUND('2019 CN All (unround)'!I87,-1)</f>
        <v>50</v>
      </c>
      <c r="J87" s="218">
        <f>ROUND('2019 CN All (unround)'!J87,-1)</f>
        <v>-10</v>
      </c>
      <c r="K87" s="152">
        <f>ROUND('2019 CN All (unround)'!K87,-1)</f>
        <v>0</v>
      </c>
      <c r="L87" s="152">
        <f>ROUND('2019 CN All (unround)'!L87,-1)</f>
        <v>0</v>
      </c>
      <c r="M87" s="315">
        <f>ROUND('2019 CN All (unround)'!M87,-1)</f>
        <v>-20</v>
      </c>
    </row>
    <row r="88" spans="1:13" x14ac:dyDescent="0.35">
      <c r="A88" s="313" t="str">
        <f>'2019 CN All (unround)'!A88</f>
        <v>East Devon</v>
      </c>
      <c r="B88" s="151">
        <f>ROUND('2019 CN All (unround)'!B88,-1)</f>
        <v>0</v>
      </c>
      <c r="C88" s="152">
        <f>ROUND('2019 CN All (unround)'!C88,-1)</f>
        <v>50</v>
      </c>
      <c r="D88" s="152">
        <f>ROUND('2019 CN All (unround)'!D88,-1)</f>
        <v>0</v>
      </c>
      <c r="E88" s="153">
        <f>ROUND('2019 CN All (unround)'!E88,-1)</f>
        <v>50</v>
      </c>
      <c r="F88" s="151">
        <f>ROUND('2019 CN All (unround)'!F88,-1)</f>
        <v>10</v>
      </c>
      <c r="G88" s="152">
        <f>ROUND('2019 CN All (unround)'!G88,-1)</f>
        <v>60</v>
      </c>
      <c r="H88" s="152">
        <f>ROUND('2019 CN All (unround)'!H88,-1)</f>
        <v>10</v>
      </c>
      <c r="I88" s="153">
        <f>ROUND('2019 CN All (unround)'!I88,-1)</f>
        <v>70</v>
      </c>
      <c r="J88" s="218">
        <f>ROUND('2019 CN All (unround)'!J88,-1)</f>
        <v>0</v>
      </c>
      <c r="K88" s="152">
        <f>ROUND('2019 CN All (unround)'!K88,-1)</f>
        <v>0</v>
      </c>
      <c r="L88" s="152">
        <f>ROUND('2019 CN All (unround)'!L88,-1)</f>
        <v>-10</v>
      </c>
      <c r="M88" s="315">
        <f>ROUND('2019 CN All (unround)'!M88,-1)</f>
        <v>-20</v>
      </c>
    </row>
    <row r="89" spans="1:13" x14ac:dyDescent="0.35">
      <c r="A89" s="313" t="str">
        <f>'2019 CN All (unround)'!A89</f>
        <v>New Forest</v>
      </c>
      <c r="B89" s="151">
        <f>ROUND('2019 CN All (unround)'!B89,-1)</f>
        <v>0</v>
      </c>
      <c r="C89" s="152">
        <f>ROUND('2019 CN All (unround)'!C89,-1)</f>
        <v>30</v>
      </c>
      <c r="D89" s="152">
        <f>ROUND('2019 CN All (unround)'!D89,-1)</f>
        <v>0</v>
      </c>
      <c r="E89" s="153">
        <f>ROUND('2019 CN All (unround)'!E89,-1)</f>
        <v>30</v>
      </c>
      <c r="F89" s="151">
        <f>ROUND('2019 CN All (unround)'!F89,-1)</f>
        <v>10</v>
      </c>
      <c r="G89" s="152">
        <f>ROUND('2019 CN All (unround)'!G89,-1)</f>
        <v>40</v>
      </c>
      <c r="H89" s="152">
        <f>ROUND('2019 CN All (unround)'!H89,-1)</f>
        <v>0</v>
      </c>
      <c r="I89" s="153">
        <f>ROUND('2019 CN All (unround)'!I89,-1)</f>
        <v>50</v>
      </c>
      <c r="J89" s="218">
        <f>ROUND('2019 CN All (unround)'!J89,-1)</f>
        <v>0</v>
      </c>
      <c r="K89" s="152">
        <f>ROUND('2019 CN All (unround)'!K89,-1)</f>
        <v>-10</v>
      </c>
      <c r="L89" s="152">
        <f>ROUND('2019 CN All (unround)'!L89,-1)</f>
        <v>0</v>
      </c>
      <c r="M89" s="315">
        <f>ROUND('2019 CN All (unround)'!M89,-1)</f>
        <v>-20</v>
      </c>
    </row>
    <row r="90" spans="1:13" x14ac:dyDescent="0.35">
      <c r="A90" s="313" t="str">
        <f>'2019 CN All (unround)'!A90</f>
        <v>Ashfield</v>
      </c>
      <c r="B90" s="151">
        <f>ROUND('2019 CN All (unround)'!B90,-1)</f>
        <v>10</v>
      </c>
      <c r="C90" s="152">
        <f>ROUND('2019 CN All (unround)'!C90,-1)</f>
        <v>20</v>
      </c>
      <c r="D90" s="152">
        <f>ROUND('2019 CN All (unround)'!D90,-1)</f>
        <v>0</v>
      </c>
      <c r="E90" s="153">
        <f>ROUND('2019 CN All (unround)'!E90,-1)</f>
        <v>30</v>
      </c>
      <c r="F90" s="151">
        <f>ROUND('2019 CN All (unround)'!F90,-1)</f>
        <v>10</v>
      </c>
      <c r="G90" s="152">
        <f>ROUND('2019 CN All (unround)'!G90,-1)</f>
        <v>40</v>
      </c>
      <c r="H90" s="152">
        <f>ROUND('2019 CN All (unround)'!H90,-1)</f>
        <v>0</v>
      </c>
      <c r="I90" s="153">
        <f>ROUND('2019 CN All (unround)'!I90,-1)</f>
        <v>40</v>
      </c>
      <c r="J90" s="218">
        <f>ROUND('2019 CN All (unround)'!J90,-1)</f>
        <v>0</v>
      </c>
      <c r="K90" s="152">
        <f>ROUND('2019 CN All (unround)'!K90,-1)</f>
        <v>-10</v>
      </c>
      <c r="L90" s="152">
        <f>ROUND('2019 CN All (unround)'!L90,-1)</f>
        <v>0</v>
      </c>
      <c r="M90" s="315">
        <f>ROUND('2019 CN All (unround)'!M90,-1)</f>
        <v>-20</v>
      </c>
    </row>
    <row r="91" spans="1:13" x14ac:dyDescent="0.35">
      <c r="A91" s="313" t="str">
        <f>'2019 CN All (unround)'!A91</f>
        <v>Isle of Anglesey</v>
      </c>
      <c r="B91" s="151">
        <f>ROUND('2019 CN All (unround)'!B91,-1)</f>
        <v>10</v>
      </c>
      <c r="C91" s="152">
        <f>ROUND('2019 CN All (unround)'!C91,-1)</f>
        <v>10</v>
      </c>
      <c r="D91" s="152">
        <f>ROUND('2019 CN All (unround)'!D91,-1)</f>
        <v>0</v>
      </c>
      <c r="E91" s="153">
        <f>ROUND('2019 CN All (unround)'!E91,-1)</f>
        <v>20</v>
      </c>
      <c r="F91" s="151">
        <f>ROUND('2019 CN All (unround)'!F91,-1)</f>
        <v>0</v>
      </c>
      <c r="G91" s="152">
        <f>ROUND('2019 CN All (unround)'!G91,-1)</f>
        <v>20</v>
      </c>
      <c r="H91" s="152">
        <f>ROUND('2019 CN All (unround)'!H91,-1)</f>
        <v>10</v>
      </c>
      <c r="I91" s="153">
        <f>ROUND('2019 CN All (unround)'!I91,-1)</f>
        <v>30</v>
      </c>
      <c r="J91" s="218">
        <f>ROUND('2019 CN All (unround)'!J91,-1)</f>
        <v>10</v>
      </c>
      <c r="K91" s="152">
        <f>ROUND('2019 CN All (unround)'!K91,-1)</f>
        <v>-20</v>
      </c>
      <c r="L91" s="152">
        <f>ROUND('2019 CN All (unround)'!L91,-1)</f>
        <v>-10</v>
      </c>
      <c r="M91" s="315">
        <f>ROUND('2019 CN All (unround)'!M91,-1)</f>
        <v>-20</v>
      </c>
    </row>
    <row r="92" spans="1:13" x14ac:dyDescent="0.35">
      <c r="A92" s="313" t="str">
        <f>'2019 CN All (unround)'!A92</f>
        <v>Newark and Sherwood</v>
      </c>
      <c r="B92" s="151">
        <f>ROUND('2019 CN All (unround)'!B92,-1)</f>
        <v>0</v>
      </c>
      <c r="C92" s="152">
        <f>ROUND('2019 CN All (unround)'!C92,-1)</f>
        <v>40</v>
      </c>
      <c r="D92" s="152">
        <f>ROUND('2019 CN All (unround)'!D92,-1)</f>
        <v>0</v>
      </c>
      <c r="E92" s="153">
        <f>ROUND('2019 CN All (unround)'!E92,-1)</f>
        <v>40</v>
      </c>
      <c r="F92" s="151">
        <f>ROUND('2019 CN All (unround)'!F92,-1)</f>
        <v>10</v>
      </c>
      <c r="G92" s="152">
        <f>ROUND('2019 CN All (unround)'!G92,-1)</f>
        <v>50</v>
      </c>
      <c r="H92" s="152">
        <f>ROUND('2019 CN All (unround)'!H92,-1)</f>
        <v>0</v>
      </c>
      <c r="I92" s="153">
        <f>ROUND('2019 CN All (unround)'!I92,-1)</f>
        <v>60</v>
      </c>
      <c r="J92" s="218">
        <f>ROUND('2019 CN All (unround)'!J92,-1)</f>
        <v>-10</v>
      </c>
      <c r="K92" s="152">
        <f>ROUND('2019 CN All (unround)'!K92,-1)</f>
        <v>-10</v>
      </c>
      <c r="L92" s="152">
        <f>ROUND('2019 CN All (unround)'!L92,-1)</f>
        <v>0</v>
      </c>
      <c r="M92" s="315">
        <f>ROUND('2019 CN All (unround)'!M92,-1)</f>
        <v>-10</v>
      </c>
    </row>
    <row r="93" spans="1:13" x14ac:dyDescent="0.35">
      <c r="A93" s="313" t="str">
        <f>'2019 CN All (unround)'!A93</f>
        <v>Torridge</v>
      </c>
      <c r="B93" s="151">
        <f>ROUND('2019 CN All (unround)'!B93,-1)</f>
        <v>0</v>
      </c>
      <c r="C93" s="152">
        <f>ROUND('2019 CN All (unround)'!C93,-1)</f>
        <v>10</v>
      </c>
      <c r="D93" s="152">
        <f>ROUND('2019 CN All (unround)'!D93,-1)</f>
        <v>0</v>
      </c>
      <c r="E93" s="153">
        <f>ROUND('2019 CN All (unround)'!E93,-1)</f>
        <v>10</v>
      </c>
      <c r="F93" s="151">
        <f>ROUND('2019 CN All (unround)'!F93,-1)</f>
        <v>0</v>
      </c>
      <c r="G93" s="152">
        <f>ROUND('2019 CN All (unround)'!G93,-1)</f>
        <v>20</v>
      </c>
      <c r="H93" s="152">
        <f>ROUND('2019 CN All (unround)'!H93,-1)</f>
        <v>10</v>
      </c>
      <c r="I93" s="153">
        <f>ROUND('2019 CN All (unround)'!I93,-1)</f>
        <v>30</v>
      </c>
      <c r="J93" s="218">
        <f>ROUND('2019 CN All (unround)'!J93,-1)</f>
        <v>0</v>
      </c>
      <c r="K93" s="152">
        <f>ROUND('2019 CN All (unround)'!K93,-1)</f>
        <v>-10</v>
      </c>
      <c r="L93" s="152">
        <f>ROUND('2019 CN All (unround)'!L93,-1)</f>
        <v>-10</v>
      </c>
      <c r="M93" s="315">
        <f>ROUND('2019 CN All (unround)'!M93,-1)</f>
        <v>-10</v>
      </c>
    </row>
    <row r="94" spans="1:13" x14ac:dyDescent="0.35">
      <c r="A94" s="313" t="str">
        <f>'2019 CN All (unround)'!A94</f>
        <v>Wyre</v>
      </c>
      <c r="B94" s="151">
        <f>ROUND('2019 CN All (unround)'!B94,-1)</f>
        <v>0</v>
      </c>
      <c r="C94" s="152">
        <f>ROUND('2019 CN All (unround)'!C94,-1)</f>
        <v>20</v>
      </c>
      <c r="D94" s="152">
        <f>ROUND('2019 CN All (unround)'!D94,-1)</f>
        <v>0</v>
      </c>
      <c r="E94" s="153">
        <f>ROUND('2019 CN All (unround)'!E94,-1)</f>
        <v>20</v>
      </c>
      <c r="F94" s="151">
        <f>ROUND('2019 CN All (unround)'!F94,-1)</f>
        <v>0</v>
      </c>
      <c r="G94" s="152">
        <f>ROUND('2019 CN All (unround)'!G94,-1)</f>
        <v>30</v>
      </c>
      <c r="H94" s="152">
        <f>ROUND('2019 CN All (unround)'!H94,-1)</f>
        <v>10</v>
      </c>
      <c r="I94" s="153">
        <f>ROUND('2019 CN All (unround)'!I94,-1)</f>
        <v>30</v>
      </c>
      <c r="J94" s="218">
        <f>ROUND('2019 CN All (unround)'!J94,-1)</f>
        <v>0</v>
      </c>
      <c r="K94" s="152">
        <f>ROUND('2019 CN All (unround)'!K94,-1)</f>
        <v>-10</v>
      </c>
      <c r="L94" s="152">
        <f>ROUND('2019 CN All (unround)'!L94,-1)</f>
        <v>-10</v>
      </c>
      <c r="M94" s="315">
        <f>ROUND('2019 CN All (unround)'!M94,-1)</f>
        <v>-10</v>
      </c>
    </row>
    <row r="95" spans="1:13" x14ac:dyDescent="0.35">
      <c r="A95" s="313" t="str">
        <f>'2019 CN All (unround)'!A95</f>
        <v>County Durham</v>
      </c>
      <c r="B95" s="151">
        <f>ROUND('2019 CN All (unround)'!B95,-1)</f>
        <v>0</v>
      </c>
      <c r="C95" s="152">
        <f>ROUND('2019 CN All (unround)'!C95,-1)</f>
        <v>130</v>
      </c>
      <c r="D95" s="152">
        <f>ROUND('2019 CN All (unround)'!D95,-1)</f>
        <v>0</v>
      </c>
      <c r="E95" s="153">
        <f>ROUND('2019 CN All (unround)'!E95,-1)</f>
        <v>130</v>
      </c>
      <c r="F95" s="151">
        <f>ROUND('2019 CN All (unround)'!F95,-1)</f>
        <v>20</v>
      </c>
      <c r="G95" s="152">
        <f>ROUND('2019 CN All (unround)'!G95,-1)</f>
        <v>120</v>
      </c>
      <c r="H95" s="152">
        <f>ROUND('2019 CN All (unround)'!H95,-1)</f>
        <v>10</v>
      </c>
      <c r="I95" s="153">
        <f>ROUND('2019 CN All (unround)'!I95,-1)</f>
        <v>140</v>
      </c>
      <c r="J95" s="218">
        <f>ROUND('2019 CN All (unround)'!J95,-1)</f>
        <v>-20</v>
      </c>
      <c r="K95" s="152">
        <f>ROUND('2019 CN All (unround)'!K95,-1)</f>
        <v>10</v>
      </c>
      <c r="L95" s="152">
        <f>ROUND('2019 CN All (unround)'!L95,-1)</f>
        <v>-10</v>
      </c>
      <c r="M95" s="315">
        <f>ROUND('2019 CN All (unround)'!M95,-1)</f>
        <v>-10</v>
      </c>
    </row>
    <row r="96" spans="1:13" x14ac:dyDescent="0.35">
      <c r="A96" s="313" t="str">
        <f>'2019 CN All (unround)'!A96</f>
        <v>Rotherham</v>
      </c>
      <c r="B96" s="151">
        <f>ROUND('2019 CN All (unround)'!B96,-1)</f>
        <v>20</v>
      </c>
      <c r="C96" s="152">
        <f>ROUND('2019 CN All (unround)'!C96,-1)</f>
        <v>60</v>
      </c>
      <c r="D96" s="152">
        <f>ROUND('2019 CN All (unround)'!D96,-1)</f>
        <v>0</v>
      </c>
      <c r="E96" s="153">
        <f>ROUND('2019 CN All (unround)'!E96,-1)</f>
        <v>80</v>
      </c>
      <c r="F96" s="151">
        <f>ROUND('2019 CN All (unround)'!F96,-1)</f>
        <v>30</v>
      </c>
      <c r="G96" s="152">
        <f>ROUND('2019 CN All (unround)'!G96,-1)</f>
        <v>60</v>
      </c>
      <c r="H96" s="152">
        <f>ROUND('2019 CN All (unround)'!H96,-1)</f>
        <v>0</v>
      </c>
      <c r="I96" s="153">
        <f>ROUND('2019 CN All (unround)'!I96,-1)</f>
        <v>100</v>
      </c>
      <c r="J96" s="218">
        <f>ROUND('2019 CN All (unround)'!J96,-1)</f>
        <v>-10</v>
      </c>
      <c r="K96" s="152">
        <f>ROUND('2019 CN All (unround)'!K96,-1)</f>
        <v>-10</v>
      </c>
      <c r="L96" s="152">
        <f>ROUND('2019 CN All (unround)'!L96,-1)</f>
        <v>0</v>
      </c>
      <c r="M96" s="315">
        <f>ROUND('2019 CN All (unround)'!M96,-1)</f>
        <v>-10</v>
      </c>
    </row>
    <row r="97" spans="1:13" x14ac:dyDescent="0.35">
      <c r="A97" s="313" t="str">
        <f>'2019 CN All (unround)'!A97</f>
        <v>Northumberland</v>
      </c>
      <c r="B97" s="151">
        <f>ROUND('2019 CN All (unround)'!B97,-1)</f>
        <v>0</v>
      </c>
      <c r="C97" s="152">
        <f>ROUND('2019 CN All (unround)'!C97,-1)</f>
        <v>40</v>
      </c>
      <c r="D97" s="152">
        <f>ROUND('2019 CN All (unround)'!D97,-1)</f>
        <v>0</v>
      </c>
      <c r="E97" s="153">
        <f>ROUND('2019 CN All (unround)'!E97,-1)</f>
        <v>40</v>
      </c>
      <c r="F97" s="151">
        <f>ROUND('2019 CN All (unround)'!F97,-1)</f>
        <v>10</v>
      </c>
      <c r="G97" s="152">
        <f>ROUND('2019 CN All (unround)'!G97,-1)</f>
        <v>40</v>
      </c>
      <c r="H97" s="152">
        <f>ROUND('2019 CN All (unround)'!H97,-1)</f>
        <v>10</v>
      </c>
      <c r="I97" s="153">
        <f>ROUND('2019 CN All (unround)'!I97,-1)</f>
        <v>50</v>
      </c>
      <c r="J97" s="218">
        <f>ROUND('2019 CN All (unround)'!J97,-1)</f>
        <v>-10</v>
      </c>
      <c r="K97" s="152">
        <f>ROUND('2019 CN All (unround)'!K97,-1)</f>
        <v>0</v>
      </c>
      <c r="L97" s="152">
        <f>ROUND('2019 CN All (unround)'!L97,-1)</f>
        <v>-10</v>
      </c>
      <c r="M97" s="315">
        <f>ROUND('2019 CN All (unround)'!M97,-1)</f>
        <v>-10</v>
      </c>
    </row>
    <row r="98" spans="1:13" x14ac:dyDescent="0.35">
      <c r="A98" s="313" t="str">
        <f>'2019 CN All (unround)'!A98</f>
        <v>Fareham</v>
      </c>
      <c r="B98" s="151">
        <f>ROUND('2019 CN All (unround)'!B98,-1)</f>
        <v>0</v>
      </c>
      <c r="C98" s="152">
        <f>ROUND('2019 CN All (unround)'!C98,-1)</f>
        <v>20</v>
      </c>
      <c r="D98" s="152">
        <f>ROUND('2019 CN All (unround)'!D98,-1)</f>
        <v>0</v>
      </c>
      <c r="E98" s="153">
        <f>ROUND('2019 CN All (unround)'!E98,-1)</f>
        <v>20</v>
      </c>
      <c r="F98" s="151">
        <f>ROUND('2019 CN All (unround)'!F98,-1)</f>
        <v>10</v>
      </c>
      <c r="G98" s="152">
        <f>ROUND('2019 CN All (unround)'!G98,-1)</f>
        <v>30</v>
      </c>
      <c r="H98" s="152">
        <f>ROUND('2019 CN All (unround)'!H98,-1)</f>
        <v>0</v>
      </c>
      <c r="I98" s="153">
        <f>ROUND('2019 CN All (unround)'!I98,-1)</f>
        <v>30</v>
      </c>
      <c r="J98" s="218">
        <f>ROUND('2019 CN All (unround)'!J98,-1)</f>
        <v>-10</v>
      </c>
      <c r="K98" s="152">
        <f>ROUND('2019 CN All (unround)'!K98,-1)</f>
        <v>-10</v>
      </c>
      <c r="L98" s="152">
        <f>ROUND('2019 CN All (unround)'!L98,-1)</f>
        <v>0</v>
      </c>
      <c r="M98" s="315">
        <f>ROUND('2019 CN All (unround)'!M98,-1)</f>
        <v>-10</v>
      </c>
    </row>
    <row r="99" spans="1:13" x14ac:dyDescent="0.35">
      <c r="A99" s="313" t="str">
        <f>'2019 CN All (unround)'!A99</f>
        <v>Oadby and Wigston</v>
      </c>
      <c r="B99" s="151">
        <f>ROUND('2019 CN All (unround)'!B99,-1)</f>
        <v>20</v>
      </c>
      <c r="C99" s="152">
        <f>ROUND('2019 CN All (unround)'!C99,-1)</f>
        <v>110</v>
      </c>
      <c r="D99" s="152">
        <f>ROUND('2019 CN All (unround)'!D99,-1)</f>
        <v>0</v>
      </c>
      <c r="E99" s="153">
        <f>ROUND('2019 CN All (unround)'!E99,-1)</f>
        <v>130</v>
      </c>
      <c r="F99" s="151">
        <f>ROUND('2019 CN All (unround)'!F99,-1)</f>
        <v>10</v>
      </c>
      <c r="G99" s="152">
        <f>ROUND('2019 CN All (unround)'!G99,-1)</f>
        <v>140</v>
      </c>
      <c r="H99" s="152">
        <f>ROUND('2019 CN All (unround)'!H99,-1)</f>
        <v>0</v>
      </c>
      <c r="I99" s="153">
        <f>ROUND('2019 CN All (unround)'!I99,-1)</f>
        <v>140</v>
      </c>
      <c r="J99" s="218">
        <f>ROUND('2019 CN All (unround)'!J99,-1)</f>
        <v>10</v>
      </c>
      <c r="K99" s="152">
        <f>ROUND('2019 CN All (unround)'!K99,-1)</f>
        <v>-30</v>
      </c>
      <c r="L99" s="152">
        <f>ROUND('2019 CN All (unround)'!L99,-1)</f>
        <v>0</v>
      </c>
      <c r="M99" s="315">
        <f>ROUND('2019 CN All (unround)'!M99,-1)</f>
        <v>-10</v>
      </c>
    </row>
    <row r="100" spans="1:13" x14ac:dyDescent="0.35">
      <c r="A100" s="313" t="str">
        <f>'2019 CN All (unround)'!A100</f>
        <v>Stevenage</v>
      </c>
      <c r="B100" s="151">
        <f>ROUND('2019 CN All (unround)'!B100,-1)</f>
        <v>0</v>
      </c>
      <c r="C100" s="152">
        <f>ROUND('2019 CN All (unround)'!C100,-1)</f>
        <v>30</v>
      </c>
      <c r="D100" s="152">
        <f>ROUND('2019 CN All (unround)'!D100,-1)</f>
        <v>0</v>
      </c>
      <c r="E100" s="153">
        <f>ROUND('2019 CN All (unround)'!E100,-1)</f>
        <v>30</v>
      </c>
      <c r="F100" s="151">
        <f>ROUND('2019 CN All (unround)'!F100,-1)</f>
        <v>10</v>
      </c>
      <c r="G100" s="152">
        <f>ROUND('2019 CN All (unround)'!G100,-1)</f>
        <v>40</v>
      </c>
      <c r="H100" s="152">
        <f>ROUND('2019 CN All (unround)'!H100,-1)</f>
        <v>0</v>
      </c>
      <c r="I100" s="153">
        <f>ROUND('2019 CN All (unround)'!I100,-1)</f>
        <v>50</v>
      </c>
      <c r="J100" s="218">
        <f>ROUND('2019 CN All (unround)'!J100,-1)</f>
        <v>-10</v>
      </c>
      <c r="K100" s="152">
        <f>ROUND('2019 CN All (unround)'!K100,-1)</f>
        <v>-10</v>
      </c>
      <c r="L100" s="152">
        <f>ROUND('2019 CN All (unround)'!L100,-1)</f>
        <v>0</v>
      </c>
      <c r="M100" s="315">
        <f>ROUND('2019 CN All (unround)'!M100,-1)</f>
        <v>-10</v>
      </c>
    </row>
    <row r="101" spans="1:13" x14ac:dyDescent="0.35">
      <c r="A101" s="313" t="str">
        <f>'2019 CN All (unround)'!A101</f>
        <v>Rutland</v>
      </c>
      <c r="B101" s="151">
        <f>ROUND('2019 CN All (unround)'!B101,-1)</f>
        <v>0</v>
      </c>
      <c r="C101" s="152">
        <f>ROUND('2019 CN All (unround)'!C101,-1)</f>
        <v>20</v>
      </c>
      <c r="D101" s="152">
        <f>ROUND('2019 CN All (unround)'!D101,-1)</f>
        <v>0</v>
      </c>
      <c r="E101" s="153">
        <f>ROUND('2019 CN All (unround)'!E101,-1)</f>
        <v>20</v>
      </c>
      <c r="F101" s="151">
        <f>ROUND('2019 CN All (unround)'!F101,-1)</f>
        <v>0</v>
      </c>
      <c r="G101" s="152">
        <f>ROUND('2019 CN All (unround)'!G101,-1)</f>
        <v>30</v>
      </c>
      <c r="H101" s="152">
        <f>ROUND('2019 CN All (unround)'!H101,-1)</f>
        <v>0</v>
      </c>
      <c r="I101" s="153">
        <f>ROUND('2019 CN All (unround)'!I101,-1)</f>
        <v>30</v>
      </c>
      <c r="J101" s="218">
        <f>ROUND('2019 CN All (unround)'!J101,-1)</f>
        <v>0</v>
      </c>
      <c r="K101" s="152">
        <f>ROUND('2019 CN All (unround)'!K101,-1)</f>
        <v>-10</v>
      </c>
      <c r="L101" s="152">
        <f>ROUND('2019 CN All (unround)'!L101,-1)</f>
        <v>0</v>
      </c>
      <c r="M101" s="315">
        <f>ROUND('2019 CN All (unround)'!M101,-1)</f>
        <v>-10</v>
      </c>
    </row>
    <row r="102" spans="1:13" x14ac:dyDescent="0.35">
      <c r="A102" s="313" t="str">
        <f>'2019 CN All (unround)'!A102</f>
        <v>South Hams</v>
      </c>
      <c r="B102" s="151">
        <f>ROUND('2019 CN All (unround)'!B102,-1)</f>
        <v>0</v>
      </c>
      <c r="C102" s="152">
        <f>ROUND('2019 CN All (unround)'!C102,-1)</f>
        <v>30</v>
      </c>
      <c r="D102" s="152">
        <f>ROUND('2019 CN All (unround)'!D102,-1)</f>
        <v>10</v>
      </c>
      <c r="E102" s="153">
        <f>ROUND('2019 CN All (unround)'!E102,-1)</f>
        <v>40</v>
      </c>
      <c r="F102" s="151">
        <f>ROUND('2019 CN All (unround)'!F102,-1)</f>
        <v>0</v>
      </c>
      <c r="G102" s="152">
        <f>ROUND('2019 CN All (unround)'!G102,-1)</f>
        <v>50</v>
      </c>
      <c r="H102" s="152">
        <f>ROUND('2019 CN All (unround)'!H102,-1)</f>
        <v>10</v>
      </c>
      <c r="I102" s="153">
        <f>ROUND('2019 CN All (unround)'!I102,-1)</f>
        <v>50</v>
      </c>
      <c r="J102" s="218">
        <f>ROUND('2019 CN All (unround)'!J102,-1)</f>
        <v>0</v>
      </c>
      <c r="K102" s="152">
        <f>ROUND('2019 CN All (unround)'!K102,-1)</f>
        <v>-10</v>
      </c>
      <c r="L102" s="152">
        <f>ROUND('2019 CN All (unround)'!L102,-1)</f>
        <v>0</v>
      </c>
      <c r="M102" s="315">
        <f>ROUND('2019 CN All (unround)'!M102,-1)</f>
        <v>-10</v>
      </c>
    </row>
    <row r="103" spans="1:13" x14ac:dyDescent="0.35">
      <c r="A103" s="313" t="str">
        <f>'2019 CN All (unround)'!A103</f>
        <v>Burnley</v>
      </c>
      <c r="B103" s="151">
        <f>ROUND('2019 CN All (unround)'!B103,-1)</f>
        <v>10</v>
      </c>
      <c r="C103" s="152">
        <f>ROUND('2019 CN All (unround)'!C103,-1)</f>
        <v>20</v>
      </c>
      <c r="D103" s="152">
        <f>ROUND('2019 CN All (unround)'!D103,-1)</f>
        <v>0</v>
      </c>
      <c r="E103" s="153">
        <f>ROUND('2019 CN All (unround)'!E103,-1)</f>
        <v>30</v>
      </c>
      <c r="F103" s="151">
        <f>ROUND('2019 CN All (unround)'!F103,-1)</f>
        <v>10</v>
      </c>
      <c r="G103" s="152">
        <f>ROUND('2019 CN All (unround)'!G103,-1)</f>
        <v>30</v>
      </c>
      <c r="H103" s="152">
        <f>ROUND('2019 CN All (unround)'!H103,-1)</f>
        <v>0</v>
      </c>
      <c r="I103" s="153">
        <f>ROUND('2019 CN All (unround)'!I103,-1)</f>
        <v>40</v>
      </c>
      <c r="J103" s="218">
        <f>ROUND('2019 CN All (unround)'!J103,-1)</f>
        <v>0</v>
      </c>
      <c r="K103" s="152">
        <f>ROUND('2019 CN All (unround)'!K103,-1)</f>
        <v>-10</v>
      </c>
      <c r="L103" s="152">
        <f>ROUND('2019 CN All (unround)'!L103,-1)</f>
        <v>0</v>
      </c>
      <c r="M103" s="315">
        <f>ROUND('2019 CN All (unround)'!M103,-1)</f>
        <v>-10</v>
      </c>
    </row>
    <row r="104" spans="1:13" x14ac:dyDescent="0.35">
      <c r="A104" s="313" t="str">
        <f>'2019 CN All (unround)'!A104</f>
        <v>East Lindsey</v>
      </c>
      <c r="B104" s="151">
        <f>ROUND('2019 CN All (unround)'!B104,-1)</f>
        <v>0</v>
      </c>
      <c r="C104" s="152">
        <f>ROUND('2019 CN All (unround)'!C104,-1)</f>
        <v>40</v>
      </c>
      <c r="D104" s="152">
        <f>ROUND('2019 CN All (unround)'!D104,-1)</f>
        <v>10</v>
      </c>
      <c r="E104" s="153">
        <f>ROUND('2019 CN All (unround)'!E104,-1)</f>
        <v>50</v>
      </c>
      <c r="F104" s="151">
        <f>ROUND('2019 CN All (unround)'!F104,-1)</f>
        <v>10</v>
      </c>
      <c r="G104" s="152">
        <f>ROUND('2019 CN All (unround)'!G104,-1)</f>
        <v>40</v>
      </c>
      <c r="H104" s="152">
        <f>ROUND('2019 CN All (unround)'!H104,-1)</f>
        <v>10</v>
      </c>
      <c r="I104" s="153">
        <f>ROUND('2019 CN All (unround)'!I104,-1)</f>
        <v>60</v>
      </c>
      <c r="J104" s="218">
        <f>ROUND('2019 CN All (unround)'!J104,-1)</f>
        <v>-10</v>
      </c>
      <c r="K104" s="152">
        <f>ROUND('2019 CN All (unround)'!K104,-1)</f>
        <v>0</v>
      </c>
      <c r="L104" s="152">
        <f>ROUND('2019 CN All (unround)'!L104,-1)</f>
        <v>0</v>
      </c>
      <c r="M104" s="315">
        <f>ROUND('2019 CN All (unround)'!M104,-1)</f>
        <v>-10</v>
      </c>
    </row>
    <row r="105" spans="1:13" x14ac:dyDescent="0.35">
      <c r="A105" s="313" t="str">
        <f>'2019 CN All (unround)'!A105</f>
        <v>Ipswich</v>
      </c>
      <c r="B105" s="151">
        <f>ROUND('2019 CN All (unround)'!B105,-1)</f>
        <v>10</v>
      </c>
      <c r="C105" s="152">
        <f>ROUND('2019 CN All (unround)'!C105,-1)</f>
        <v>50</v>
      </c>
      <c r="D105" s="152">
        <f>ROUND('2019 CN All (unround)'!D105,-1)</f>
        <v>0</v>
      </c>
      <c r="E105" s="153">
        <f>ROUND('2019 CN All (unround)'!E105,-1)</f>
        <v>70</v>
      </c>
      <c r="F105" s="151">
        <f>ROUND('2019 CN All (unround)'!F105,-1)</f>
        <v>20</v>
      </c>
      <c r="G105" s="152">
        <f>ROUND('2019 CN All (unround)'!G105,-1)</f>
        <v>60</v>
      </c>
      <c r="H105" s="152">
        <f>ROUND('2019 CN All (unround)'!H105,-1)</f>
        <v>0</v>
      </c>
      <c r="I105" s="153">
        <f>ROUND('2019 CN All (unround)'!I105,-1)</f>
        <v>80</v>
      </c>
      <c r="J105" s="218">
        <f>ROUND('2019 CN All (unround)'!J105,-1)</f>
        <v>-10</v>
      </c>
      <c r="K105" s="152">
        <f>ROUND('2019 CN All (unround)'!K105,-1)</f>
        <v>0</v>
      </c>
      <c r="L105" s="152">
        <f>ROUND('2019 CN All (unround)'!L105,-1)</f>
        <v>0</v>
      </c>
      <c r="M105" s="315">
        <f>ROUND('2019 CN All (unround)'!M105,-1)</f>
        <v>-10</v>
      </c>
    </row>
    <row r="106" spans="1:13" x14ac:dyDescent="0.35">
      <c r="A106" s="313" t="str">
        <f>'2019 CN All (unround)'!A106</f>
        <v>Eden</v>
      </c>
      <c r="B106" s="151">
        <f>ROUND('2019 CN All (unround)'!B106,-1)</f>
        <v>0</v>
      </c>
      <c r="C106" s="152">
        <f>ROUND('2019 CN All (unround)'!C106,-1)</f>
        <v>10</v>
      </c>
      <c r="D106" s="152">
        <f>ROUND('2019 CN All (unround)'!D106,-1)</f>
        <v>0</v>
      </c>
      <c r="E106" s="153">
        <f>ROUND('2019 CN All (unround)'!E106,-1)</f>
        <v>10</v>
      </c>
      <c r="F106" s="151">
        <f>ROUND('2019 CN All (unround)'!F106,-1)</f>
        <v>10</v>
      </c>
      <c r="G106" s="152">
        <f>ROUND('2019 CN All (unround)'!G106,-1)</f>
        <v>10</v>
      </c>
      <c r="H106" s="152">
        <f>ROUND('2019 CN All (unround)'!H106,-1)</f>
        <v>0</v>
      </c>
      <c r="I106" s="153">
        <f>ROUND('2019 CN All (unround)'!I106,-1)</f>
        <v>20</v>
      </c>
      <c r="J106" s="218">
        <f>ROUND('2019 CN All (unround)'!J106,-1)</f>
        <v>-10</v>
      </c>
      <c r="K106" s="152">
        <f>ROUND('2019 CN All (unround)'!K106,-1)</f>
        <v>-10</v>
      </c>
      <c r="L106" s="152">
        <f>ROUND('2019 CN All (unround)'!L106,-1)</f>
        <v>0</v>
      </c>
      <c r="M106" s="315">
        <f>ROUND('2019 CN All (unround)'!M106,-1)</f>
        <v>-10</v>
      </c>
    </row>
    <row r="107" spans="1:13" x14ac:dyDescent="0.35">
      <c r="A107" s="313" t="str">
        <f>'2019 CN All (unround)'!A107</f>
        <v>Greenwich</v>
      </c>
      <c r="B107" s="151">
        <f>ROUND('2019 CN All (unround)'!B107,-1)</f>
        <v>20</v>
      </c>
      <c r="C107" s="152">
        <f>ROUND('2019 CN All (unround)'!C107,-1)</f>
        <v>200</v>
      </c>
      <c r="D107" s="152">
        <f>ROUND('2019 CN All (unround)'!D107,-1)</f>
        <v>0</v>
      </c>
      <c r="E107" s="153">
        <f>ROUND('2019 CN All (unround)'!E107,-1)</f>
        <v>230</v>
      </c>
      <c r="F107" s="151">
        <f>ROUND('2019 CN All (unround)'!F107,-1)</f>
        <v>20</v>
      </c>
      <c r="G107" s="152">
        <f>ROUND('2019 CN All (unround)'!G107,-1)</f>
        <v>210</v>
      </c>
      <c r="H107" s="152">
        <f>ROUND('2019 CN All (unround)'!H107,-1)</f>
        <v>0</v>
      </c>
      <c r="I107" s="153">
        <f>ROUND('2019 CN All (unround)'!I107,-1)</f>
        <v>240</v>
      </c>
      <c r="J107" s="218">
        <f>ROUND('2019 CN All (unround)'!J107,-1)</f>
        <v>0</v>
      </c>
      <c r="K107" s="152">
        <f>ROUND('2019 CN All (unround)'!K107,-1)</f>
        <v>-10</v>
      </c>
      <c r="L107" s="152">
        <f>ROUND('2019 CN All (unround)'!L107,-1)</f>
        <v>0</v>
      </c>
      <c r="M107" s="315">
        <f>ROUND('2019 CN All (unround)'!M107,-1)</f>
        <v>-10</v>
      </c>
    </row>
    <row r="108" spans="1:13" x14ac:dyDescent="0.35">
      <c r="A108" s="313" t="str">
        <f>'2019 CN All (unround)'!A108</f>
        <v>Chichester</v>
      </c>
      <c r="B108" s="151">
        <f>ROUND('2019 CN All (unround)'!B108,-1)</f>
        <v>0</v>
      </c>
      <c r="C108" s="152">
        <f>ROUND('2019 CN All (unround)'!C108,-1)</f>
        <v>30</v>
      </c>
      <c r="D108" s="152">
        <f>ROUND('2019 CN All (unround)'!D108,-1)</f>
        <v>0</v>
      </c>
      <c r="E108" s="153">
        <f>ROUND('2019 CN All (unround)'!E108,-1)</f>
        <v>30</v>
      </c>
      <c r="F108" s="151">
        <f>ROUND('2019 CN All (unround)'!F108,-1)</f>
        <v>10</v>
      </c>
      <c r="G108" s="152">
        <f>ROUND('2019 CN All (unround)'!G108,-1)</f>
        <v>30</v>
      </c>
      <c r="H108" s="152">
        <f>ROUND('2019 CN All (unround)'!H108,-1)</f>
        <v>0</v>
      </c>
      <c r="I108" s="153">
        <f>ROUND('2019 CN All (unround)'!I108,-1)</f>
        <v>40</v>
      </c>
      <c r="J108" s="218">
        <f>ROUND('2019 CN All (unround)'!J108,-1)</f>
        <v>-10</v>
      </c>
      <c r="K108" s="152">
        <f>ROUND('2019 CN All (unround)'!K108,-1)</f>
        <v>-10</v>
      </c>
      <c r="L108" s="152">
        <f>ROUND('2019 CN All (unround)'!L108,-1)</f>
        <v>0</v>
      </c>
      <c r="M108" s="315">
        <f>ROUND('2019 CN All (unround)'!M108,-1)</f>
        <v>-10</v>
      </c>
    </row>
    <row r="109" spans="1:13" x14ac:dyDescent="0.35">
      <c r="A109" s="313" t="str">
        <f>'2019 CN All (unround)'!A109</f>
        <v>Gosport</v>
      </c>
      <c r="B109" s="151">
        <f>ROUND('2019 CN All (unround)'!B109,-1)</f>
        <v>0</v>
      </c>
      <c r="C109" s="152">
        <f>ROUND('2019 CN All (unround)'!C109,-1)</f>
        <v>10</v>
      </c>
      <c r="D109" s="152">
        <f>ROUND('2019 CN All (unround)'!D109,-1)</f>
        <v>0</v>
      </c>
      <c r="E109" s="153">
        <f>ROUND('2019 CN All (unround)'!E109,-1)</f>
        <v>10</v>
      </c>
      <c r="F109" s="151">
        <f>ROUND('2019 CN All (unround)'!F109,-1)</f>
        <v>10</v>
      </c>
      <c r="G109" s="152">
        <f>ROUND('2019 CN All (unround)'!G109,-1)</f>
        <v>10</v>
      </c>
      <c r="H109" s="152">
        <f>ROUND('2019 CN All (unround)'!H109,-1)</f>
        <v>0</v>
      </c>
      <c r="I109" s="153">
        <f>ROUND('2019 CN All (unround)'!I109,-1)</f>
        <v>20</v>
      </c>
      <c r="J109" s="218">
        <f>ROUND('2019 CN All (unround)'!J109,-1)</f>
        <v>-10</v>
      </c>
      <c r="K109" s="152">
        <f>ROUND('2019 CN All (unround)'!K109,-1)</f>
        <v>-10</v>
      </c>
      <c r="L109" s="152">
        <f>ROUND('2019 CN All (unround)'!L109,-1)</f>
        <v>0</v>
      </c>
      <c r="M109" s="315">
        <f>ROUND('2019 CN All (unround)'!M109,-1)</f>
        <v>-10</v>
      </c>
    </row>
    <row r="110" spans="1:13" x14ac:dyDescent="0.35">
      <c r="A110" s="313" t="str">
        <f>'2019 CN All (unround)'!A110</f>
        <v>Preston</v>
      </c>
      <c r="B110" s="151">
        <f>ROUND('2019 CN All (unround)'!B110,-1)</f>
        <v>10</v>
      </c>
      <c r="C110" s="152">
        <f>ROUND('2019 CN All (unround)'!C110,-1)</f>
        <v>90</v>
      </c>
      <c r="D110" s="152">
        <f>ROUND('2019 CN All (unround)'!D110,-1)</f>
        <v>0</v>
      </c>
      <c r="E110" s="153">
        <f>ROUND('2019 CN All (unround)'!E110,-1)</f>
        <v>100</v>
      </c>
      <c r="F110" s="151">
        <f>ROUND('2019 CN All (unround)'!F110,-1)</f>
        <v>0</v>
      </c>
      <c r="G110" s="152">
        <f>ROUND('2019 CN All (unround)'!G110,-1)</f>
        <v>100</v>
      </c>
      <c r="H110" s="152">
        <f>ROUND('2019 CN All (unround)'!H110,-1)</f>
        <v>10</v>
      </c>
      <c r="I110" s="153">
        <f>ROUND('2019 CN All (unround)'!I110,-1)</f>
        <v>110</v>
      </c>
      <c r="J110" s="218">
        <f>ROUND('2019 CN All (unround)'!J110,-1)</f>
        <v>0</v>
      </c>
      <c r="K110" s="152">
        <f>ROUND('2019 CN All (unround)'!K110,-1)</f>
        <v>-10</v>
      </c>
      <c r="L110" s="152">
        <f>ROUND('2019 CN All (unround)'!L110,-1)</f>
        <v>0</v>
      </c>
      <c r="M110" s="315">
        <f>ROUND('2019 CN All (unround)'!M110,-1)</f>
        <v>-10</v>
      </c>
    </row>
    <row r="111" spans="1:13" x14ac:dyDescent="0.35">
      <c r="A111" s="313" t="str">
        <f>'2019 CN All (unround)'!A111</f>
        <v>Tameside</v>
      </c>
      <c r="B111" s="151">
        <f>ROUND('2019 CN All (unround)'!B111,-1)</f>
        <v>10</v>
      </c>
      <c r="C111" s="152">
        <f>ROUND('2019 CN All (unround)'!C111,-1)</f>
        <v>40</v>
      </c>
      <c r="D111" s="152">
        <f>ROUND('2019 CN All (unround)'!D111,-1)</f>
        <v>0</v>
      </c>
      <c r="E111" s="153">
        <f>ROUND('2019 CN All (unround)'!E111,-1)</f>
        <v>50</v>
      </c>
      <c r="F111" s="151">
        <f>ROUND('2019 CN All (unround)'!F111,-1)</f>
        <v>10</v>
      </c>
      <c r="G111" s="152">
        <f>ROUND('2019 CN All (unround)'!G111,-1)</f>
        <v>60</v>
      </c>
      <c r="H111" s="152">
        <f>ROUND('2019 CN All (unround)'!H111,-1)</f>
        <v>0</v>
      </c>
      <c r="I111" s="153">
        <f>ROUND('2019 CN All (unround)'!I111,-1)</f>
        <v>70</v>
      </c>
      <c r="J111" s="218">
        <f>ROUND('2019 CN All (unround)'!J111,-1)</f>
        <v>10</v>
      </c>
      <c r="K111" s="152">
        <f>ROUND('2019 CN All (unround)'!K111,-1)</f>
        <v>-10</v>
      </c>
      <c r="L111" s="152">
        <f>ROUND('2019 CN All (unround)'!L111,-1)</f>
        <v>0</v>
      </c>
      <c r="M111" s="315">
        <f>ROUND('2019 CN All (unround)'!M111,-1)</f>
        <v>-10</v>
      </c>
    </row>
    <row r="112" spans="1:13" x14ac:dyDescent="0.35">
      <c r="A112" s="313" t="str">
        <f>'2019 CN All (unround)'!A112</f>
        <v>Somerset West and Taunton</v>
      </c>
      <c r="B112" s="151">
        <f>ROUND('2019 CN All (unround)'!B112,-1)</f>
        <v>0</v>
      </c>
      <c r="C112" s="152">
        <f>ROUND('2019 CN All (unround)'!C112,-1)</f>
        <v>60</v>
      </c>
      <c r="D112" s="152">
        <f>ROUND('2019 CN All (unround)'!D112,-1)</f>
        <v>0</v>
      </c>
      <c r="E112" s="153">
        <f>ROUND('2019 CN All (unround)'!E112,-1)</f>
        <v>60</v>
      </c>
      <c r="F112" s="151">
        <f>ROUND('2019 CN All (unround)'!F112,-1)</f>
        <v>10</v>
      </c>
      <c r="G112" s="152">
        <f>ROUND('2019 CN All (unround)'!G112,-1)</f>
        <v>60</v>
      </c>
      <c r="H112" s="152">
        <f>ROUND('2019 CN All (unround)'!H112,-1)</f>
        <v>10</v>
      </c>
      <c r="I112" s="153">
        <f>ROUND('2019 CN All (unround)'!I112,-1)</f>
        <v>70</v>
      </c>
      <c r="J112" s="218">
        <f>ROUND('2019 CN All (unround)'!J112,-1)</f>
        <v>-10</v>
      </c>
      <c r="K112" s="152">
        <f>ROUND('2019 CN All (unround)'!K112,-1)</f>
        <v>0</v>
      </c>
      <c r="L112" s="152">
        <f>ROUND('2019 CN All (unround)'!L112,-1)</f>
        <v>0</v>
      </c>
      <c r="M112" s="315">
        <f>ROUND('2019 CN All (unround)'!M112,-1)</f>
        <v>-10</v>
      </c>
    </row>
    <row r="113" spans="1:13" x14ac:dyDescent="0.35">
      <c r="A113" s="313" t="str">
        <f>'2019 CN All (unround)'!A113</f>
        <v>Portsmouth</v>
      </c>
      <c r="B113" s="151">
        <f>ROUND('2019 CN All (unround)'!B113,-1)</f>
        <v>20</v>
      </c>
      <c r="C113" s="152">
        <f>ROUND('2019 CN All (unround)'!C113,-1)</f>
        <v>90</v>
      </c>
      <c r="D113" s="152">
        <f>ROUND('2019 CN All (unround)'!D113,-1)</f>
        <v>0</v>
      </c>
      <c r="E113" s="153">
        <f>ROUND('2019 CN All (unround)'!E113,-1)</f>
        <v>110</v>
      </c>
      <c r="F113" s="151">
        <f>ROUND('2019 CN All (unround)'!F113,-1)</f>
        <v>20</v>
      </c>
      <c r="G113" s="152">
        <f>ROUND('2019 CN All (unround)'!G113,-1)</f>
        <v>100</v>
      </c>
      <c r="H113" s="152">
        <f>ROUND('2019 CN All (unround)'!H113,-1)</f>
        <v>0</v>
      </c>
      <c r="I113" s="153">
        <f>ROUND('2019 CN All (unround)'!I113,-1)</f>
        <v>120</v>
      </c>
      <c r="J113" s="218">
        <f>ROUND('2019 CN All (unround)'!J113,-1)</f>
        <v>0</v>
      </c>
      <c r="K113" s="152">
        <f>ROUND('2019 CN All (unround)'!K113,-1)</f>
        <v>-10</v>
      </c>
      <c r="L113" s="152">
        <f>ROUND('2019 CN All (unround)'!L113,-1)</f>
        <v>0</v>
      </c>
      <c r="M113" s="315">
        <f>ROUND('2019 CN All (unround)'!M113,-1)</f>
        <v>-10</v>
      </c>
    </row>
    <row r="114" spans="1:13" x14ac:dyDescent="0.35">
      <c r="A114" s="313" t="str">
        <f>'2019 CN All (unround)'!A114</f>
        <v>Bolsover</v>
      </c>
      <c r="B114" s="151">
        <f>ROUND('2019 CN All (unround)'!B114,-1)</f>
        <v>10</v>
      </c>
      <c r="C114" s="152">
        <f>ROUND('2019 CN All (unround)'!C114,-1)</f>
        <v>20</v>
      </c>
      <c r="D114" s="152">
        <f>ROUND('2019 CN All (unround)'!D114,-1)</f>
        <v>0</v>
      </c>
      <c r="E114" s="153">
        <f>ROUND('2019 CN All (unround)'!E114,-1)</f>
        <v>20</v>
      </c>
      <c r="F114" s="151">
        <f>ROUND('2019 CN All (unround)'!F114,-1)</f>
        <v>0</v>
      </c>
      <c r="G114" s="152">
        <f>ROUND('2019 CN All (unround)'!G114,-1)</f>
        <v>30</v>
      </c>
      <c r="H114" s="152">
        <f>ROUND('2019 CN All (unround)'!H114,-1)</f>
        <v>0</v>
      </c>
      <c r="I114" s="153">
        <f>ROUND('2019 CN All (unround)'!I114,-1)</f>
        <v>30</v>
      </c>
      <c r="J114" s="218">
        <f>ROUND('2019 CN All (unround)'!J114,-1)</f>
        <v>0</v>
      </c>
      <c r="K114" s="152">
        <f>ROUND('2019 CN All (unround)'!K114,-1)</f>
        <v>-10</v>
      </c>
      <c r="L114" s="152">
        <f>ROUND('2019 CN All (unround)'!L114,-1)</f>
        <v>0</v>
      </c>
      <c r="M114" s="315">
        <f>ROUND('2019 CN All (unround)'!M114,-1)</f>
        <v>-10</v>
      </c>
    </row>
    <row r="115" spans="1:13" x14ac:dyDescent="0.35">
      <c r="A115" s="313" t="str">
        <f>'2019 CN All (unround)'!A115</f>
        <v>West Oxfordshire</v>
      </c>
      <c r="B115" s="151">
        <f>ROUND('2019 CN All (unround)'!B115,-1)</f>
        <v>0</v>
      </c>
      <c r="C115" s="152">
        <f>ROUND('2019 CN All (unround)'!C115,-1)</f>
        <v>50</v>
      </c>
      <c r="D115" s="152">
        <f>ROUND('2019 CN All (unround)'!D115,-1)</f>
        <v>0</v>
      </c>
      <c r="E115" s="153">
        <f>ROUND('2019 CN All (unround)'!E115,-1)</f>
        <v>50</v>
      </c>
      <c r="F115" s="151">
        <f>ROUND('2019 CN All (unround)'!F115,-1)</f>
        <v>10</v>
      </c>
      <c r="G115" s="152">
        <f>ROUND('2019 CN All (unround)'!G115,-1)</f>
        <v>40</v>
      </c>
      <c r="H115" s="152">
        <f>ROUND('2019 CN All (unround)'!H115,-1)</f>
        <v>0</v>
      </c>
      <c r="I115" s="153">
        <f>ROUND('2019 CN All (unround)'!I115,-1)</f>
        <v>50</v>
      </c>
      <c r="J115" s="218">
        <f>ROUND('2019 CN All (unround)'!J115,-1)</f>
        <v>-10</v>
      </c>
      <c r="K115" s="152">
        <f>ROUND('2019 CN All (unround)'!K115,-1)</f>
        <v>0</v>
      </c>
      <c r="L115" s="152">
        <f>ROUND('2019 CN All (unround)'!L115,-1)</f>
        <v>0</v>
      </c>
      <c r="M115" s="315">
        <f>ROUND('2019 CN All (unround)'!M115,-1)</f>
        <v>-10</v>
      </c>
    </row>
    <row r="116" spans="1:13" x14ac:dyDescent="0.35">
      <c r="A116" s="313" t="str">
        <f>'2019 CN All (unround)'!A116</f>
        <v>North Lincolnshire</v>
      </c>
      <c r="B116" s="151">
        <f>ROUND('2019 CN All (unround)'!B116,-1)</f>
        <v>0</v>
      </c>
      <c r="C116" s="152">
        <f>ROUND('2019 CN All (unround)'!C116,-1)</f>
        <v>40</v>
      </c>
      <c r="D116" s="152">
        <f>ROUND('2019 CN All (unround)'!D116,-1)</f>
        <v>0</v>
      </c>
      <c r="E116" s="153">
        <f>ROUND('2019 CN All (unround)'!E116,-1)</f>
        <v>40</v>
      </c>
      <c r="F116" s="151">
        <f>ROUND('2019 CN All (unround)'!F116,-1)</f>
        <v>10</v>
      </c>
      <c r="G116" s="152">
        <f>ROUND('2019 CN All (unround)'!G116,-1)</f>
        <v>30</v>
      </c>
      <c r="H116" s="152">
        <f>ROUND('2019 CN All (unround)'!H116,-1)</f>
        <v>10</v>
      </c>
      <c r="I116" s="153">
        <f>ROUND('2019 CN All (unround)'!I116,-1)</f>
        <v>50</v>
      </c>
      <c r="J116" s="218">
        <f>ROUND('2019 CN All (unround)'!J116,-1)</f>
        <v>-10</v>
      </c>
      <c r="K116" s="152">
        <f>ROUND('2019 CN All (unround)'!K116,-1)</f>
        <v>10</v>
      </c>
      <c r="L116" s="152">
        <f>ROUND('2019 CN All (unround)'!L116,-1)</f>
        <v>-10</v>
      </c>
      <c r="M116" s="315">
        <f>ROUND('2019 CN All (unround)'!M116,-1)</f>
        <v>-10</v>
      </c>
    </row>
    <row r="117" spans="1:13" x14ac:dyDescent="0.35">
      <c r="A117" s="313" t="str">
        <f>'2019 CN All (unround)'!A117</f>
        <v>West Devon</v>
      </c>
      <c r="B117" s="151">
        <f>ROUND('2019 CN All (unround)'!B117,-1)</f>
        <v>0</v>
      </c>
      <c r="C117" s="152">
        <f>ROUND('2019 CN All (unround)'!C117,-1)</f>
        <v>10</v>
      </c>
      <c r="D117" s="152">
        <f>ROUND('2019 CN All (unround)'!D117,-1)</f>
        <v>0</v>
      </c>
      <c r="E117" s="153">
        <f>ROUND('2019 CN All (unround)'!E117,-1)</f>
        <v>10</v>
      </c>
      <c r="F117" s="151">
        <f>ROUND('2019 CN All (unround)'!F117,-1)</f>
        <v>0</v>
      </c>
      <c r="G117" s="152">
        <f>ROUND('2019 CN All (unround)'!G117,-1)</f>
        <v>20</v>
      </c>
      <c r="H117" s="152">
        <f>ROUND('2019 CN All (unround)'!H117,-1)</f>
        <v>0</v>
      </c>
      <c r="I117" s="153">
        <f>ROUND('2019 CN All (unround)'!I117,-1)</f>
        <v>20</v>
      </c>
      <c r="J117" s="218">
        <f>ROUND('2019 CN All (unround)'!J117,-1)</f>
        <v>0</v>
      </c>
      <c r="K117" s="152">
        <f>ROUND('2019 CN All (unround)'!K117,-1)</f>
        <v>0</v>
      </c>
      <c r="L117" s="152">
        <f>ROUND('2019 CN All (unround)'!L117,-1)</f>
        <v>0</v>
      </c>
      <c r="M117" s="315">
        <f>ROUND('2019 CN All (unround)'!M117,-1)</f>
        <v>-10</v>
      </c>
    </row>
    <row r="118" spans="1:13" x14ac:dyDescent="0.35">
      <c r="A118" s="313" t="str">
        <f>'2019 CN All (unround)'!A118</f>
        <v>Rossendale</v>
      </c>
      <c r="B118" s="151">
        <f>ROUND('2019 CN All (unround)'!B118,-1)</f>
        <v>0</v>
      </c>
      <c r="C118" s="152">
        <f>ROUND('2019 CN All (unround)'!C118,-1)</f>
        <v>10</v>
      </c>
      <c r="D118" s="152">
        <f>ROUND('2019 CN All (unround)'!D118,-1)</f>
        <v>0</v>
      </c>
      <c r="E118" s="153">
        <f>ROUND('2019 CN All (unround)'!E118,-1)</f>
        <v>20</v>
      </c>
      <c r="F118" s="151">
        <f>ROUND('2019 CN All (unround)'!F118,-1)</f>
        <v>0</v>
      </c>
      <c r="G118" s="152">
        <f>ROUND('2019 CN All (unround)'!G118,-1)</f>
        <v>20</v>
      </c>
      <c r="H118" s="152">
        <f>ROUND('2019 CN All (unround)'!H118,-1)</f>
        <v>0</v>
      </c>
      <c r="I118" s="153">
        <f>ROUND('2019 CN All (unround)'!I118,-1)</f>
        <v>20</v>
      </c>
      <c r="J118" s="218">
        <f>ROUND('2019 CN All (unround)'!J118,-1)</f>
        <v>0</v>
      </c>
      <c r="K118" s="152">
        <f>ROUND('2019 CN All (unround)'!K118,-1)</f>
        <v>-10</v>
      </c>
      <c r="L118" s="152">
        <f>ROUND('2019 CN All (unround)'!L118,-1)</f>
        <v>0</v>
      </c>
      <c r="M118" s="315">
        <f>ROUND('2019 CN All (unround)'!M118,-1)</f>
        <v>-10</v>
      </c>
    </row>
    <row r="119" spans="1:13" x14ac:dyDescent="0.35">
      <c r="A119" s="313" t="str">
        <f>'2019 CN All (unround)'!A119</f>
        <v>Monmouthshire</v>
      </c>
      <c r="B119" s="151">
        <f>ROUND('2019 CN All (unround)'!B119,-1)</f>
        <v>0</v>
      </c>
      <c r="C119" s="152">
        <f>ROUND('2019 CN All (unround)'!C119,-1)</f>
        <v>50</v>
      </c>
      <c r="D119" s="152">
        <f>ROUND('2019 CN All (unround)'!D119,-1)</f>
        <v>0</v>
      </c>
      <c r="E119" s="153">
        <f>ROUND('2019 CN All (unround)'!E119,-1)</f>
        <v>50</v>
      </c>
      <c r="F119" s="151">
        <f>ROUND('2019 CN All (unround)'!F119,-1)</f>
        <v>0</v>
      </c>
      <c r="G119" s="152">
        <f>ROUND('2019 CN All (unround)'!G119,-1)</f>
        <v>60</v>
      </c>
      <c r="H119" s="152">
        <f>ROUND('2019 CN All (unround)'!H119,-1)</f>
        <v>0</v>
      </c>
      <c r="I119" s="153">
        <f>ROUND('2019 CN All (unround)'!I119,-1)</f>
        <v>60</v>
      </c>
      <c r="J119" s="218">
        <f>ROUND('2019 CN All (unround)'!J119,-1)</f>
        <v>0</v>
      </c>
      <c r="K119" s="152">
        <f>ROUND('2019 CN All (unround)'!K119,-1)</f>
        <v>-10</v>
      </c>
      <c r="L119" s="152">
        <f>ROUND('2019 CN All (unround)'!L119,-1)</f>
        <v>0</v>
      </c>
      <c r="M119" s="315">
        <f>ROUND('2019 CN All (unround)'!M119,-1)</f>
        <v>-10</v>
      </c>
    </row>
    <row r="120" spans="1:13" x14ac:dyDescent="0.35">
      <c r="A120" s="313" t="str">
        <f>'2019 CN All (unround)'!A120</f>
        <v>South Norfolk</v>
      </c>
      <c r="B120" s="151">
        <f>ROUND('2019 CN All (unround)'!B120,-1)</f>
        <v>0</v>
      </c>
      <c r="C120" s="152">
        <f>ROUND('2019 CN All (unround)'!C120,-1)</f>
        <v>20</v>
      </c>
      <c r="D120" s="152">
        <f>ROUND('2019 CN All (unround)'!D120,-1)</f>
        <v>0</v>
      </c>
      <c r="E120" s="153">
        <f>ROUND('2019 CN All (unround)'!E120,-1)</f>
        <v>30</v>
      </c>
      <c r="F120" s="151">
        <f>ROUND('2019 CN All (unround)'!F120,-1)</f>
        <v>10</v>
      </c>
      <c r="G120" s="152">
        <f>ROUND('2019 CN All (unround)'!G120,-1)</f>
        <v>30</v>
      </c>
      <c r="H120" s="152">
        <f>ROUND('2019 CN All (unround)'!H120,-1)</f>
        <v>0</v>
      </c>
      <c r="I120" s="153">
        <f>ROUND('2019 CN All (unround)'!I120,-1)</f>
        <v>40</v>
      </c>
      <c r="J120" s="218">
        <f>ROUND('2019 CN All (unround)'!J120,-1)</f>
        <v>-10</v>
      </c>
      <c r="K120" s="152">
        <f>ROUND('2019 CN All (unround)'!K120,-1)</f>
        <v>0</v>
      </c>
      <c r="L120" s="152">
        <f>ROUND('2019 CN All (unround)'!L120,-1)</f>
        <v>0</v>
      </c>
      <c r="M120" s="315">
        <f>ROUND('2019 CN All (unround)'!M120,-1)</f>
        <v>-10</v>
      </c>
    </row>
    <row r="121" spans="1:13" x14ac:dyDescent="0.35">
      <c r="A121" s="313" t="str">
        <f>'2019 CN All (unround)'!A121</f>
        <v>Mendip</v>
      </c>
      <c r="B121" s="151">
        <f>ROUND('2019 CN All (unround)'!B121,-1)</f>
        <v>0</v>
      </c>
      <c r="C121" s="152">
        <f>ROUND('2019 CN All (unround)'!C121,-1)</f>
        <v>30</v>
      </c>
      <c r="D121" s="152">
        <f>ROUND('2019 CN All (unround)'!D121,-1)</f>
        <v>0</v>
      </c>
      <c r="E121" s="153">
        <f>ROUND('2019 CN All (unround)'!E121,-1)</f>
        <v>30</v>
      </c>
      <c r="F121" s="151">
        <f>ROUND('2019 CN All (unround)'!F121,-1)</f>
        <v>0</v>
      </c>
      <c r="G121" s="152">
        <f>ROUND('2019 CN All (unround)'!G121,-1)</f>
        <v>40</v>
      </c>
      <c r="H121" s="152">
        <f>ROUND('2019 CN All (unround)'!H121,-1)</f>
        <v>0</v>
      </c>
      <c r="I121" s="153">
        <f>ROUND('2019 CN All (unround)'!I121,-1)</f>
        <v>40</v>
      </c>
      <c r="J121" s="218">
        <f>ROUND('2019 CN All (unround)'!J121,-1)</f>
        <v>0</v>
      </c>
      <c r="K121" s="152">
        <f>ROUND('2019 CN All (unround)'!K121,-1)</f>
        <v>-10</v>
      </c>
      <c r="L121" s="152">
        <f>ROUND('2019 CN All (unround)'!L121,-1)</f>
        <v>0</v>
      </c>
      <c r="M121" s="315">
        <f>ROUND('2019 CN All (unround)'!M121,-1)</f>
        <v>-10</v>
      </c>
    </row>
    <row r="122" spans="1:13" x14ac:dyDescent="0.35">
      <c r="A122" s="313" t="str">
        <f>'2019 CN All (unround)'!A122</f>
        <v>Isles of Scilly</v>
      </c>
      <c r="B122" s="151">
        <f>ROUND('2019 CN All (unround)'!B122,-1)</f>
        <v>0</v>
      </c>
      <c r="C122" s="152">
        <f>ROUND('2019 CN All (unround)'!C122,-1)</f>
        <v>0</v>
      </c>
      <c r="D122" s="152">
        <f>ROUND('2019 CN All (unround)'!D122,-1)</f>
        <v>0</v>
      </c>
      <c r="E122" s="153">
        <f>ROUND('2019 CN All (unround)'!E122,-1)</f>
        <v>0</v>
      </c>
      <c r="F122" s="151">
        <f>ROUND('2019 CN All (unround)'!F122,-1)</f>
        <v>0</v>
      </c>
      <c r="G122" s="152">
        <f>ROUND('2019 CN All (unround)'!G122,-1)</f>
        <v>10</v>
      </c>
      <c r="H122" s="152">
        <f>ROUND('2019 CN All (unround)'!H122,-1)</f>
        <v>0</v>
      </c>
      <c r="I122" s="153">
        <f>ROUND('2019 CN All (unround)'!I122,-1)</f>
        <v>10</v>
      </c>
      <c r="J122" s="218">
        <f>ROUND('2019 CN All (unround)'!J122,-1)</f>
        <v>0</v>
      </c>
      <c r="K122" s="152">
        <f>ROUND('2019 CN All (unround)'!K122,-1)</f>
        <v>-10</v>
      </c>
      <c r="L122" s="152">
        <f>ROUND('2019 CN All (unround)'!L122,-1)</f>
        <v>0</v>
      </c>
      <c r="M122" s="315">
        <f>ROUND('2019 CN All (unround)'!M122,-1)</f>
        <v>-10</v>
      </c>
    </row>
    <row r="123" spans="1:13" x14ac:dyDescent="0.35">
      <c r="A123" s="313" t="str">
        <f>'2019 CN All (unround)'!A123</f>
        <v>Allerdale</v>
      </c>
      <c r="B123" s="151">
        <f>ROUND('2019 CN All (unround)'!B123,-1)</f>
        <v>0</v>
      </c>
      <c r="C123" s="152">
        <f>ROUND('2019 CN All (unround)'!C123,-1)</f>
        <v>10</v>
      </c>
      <c r="D123" s="152">
        <f>ROUND('2019 CN All (unround)'!D123,-1)</f>
        <v>0</v>
      </c>
      <c r="E123" s="153">
        <f>ROUND('2019 CN All (unround)'!E123,-1)</f>
        <v>10</v>
      </c>
      <c r="F123" s="151">
        <f>ROUND('2019 CN All (unround)'!F123,-1)</f>
        <v>0</v>
      </c>
      <c r="G123" s="152">
        <f>ROUND('2019 CN All (unround)'!G123,-1)</f>
        <v>20</v>
      </c>
      <c r="H123" s="152">
        <f>ROUND('2019 CN All (unround)'!H123,-1)</f>
        <v>0</v>
      </c>
      <c r="I123" s="153">
        <f>ROUND('2019 CN All (unround)'!I123,-1)</f>
        <v>20</v>
      </c>
      <c r="J123" s="218">
        <f>ROUND('2019 CN All (unround)'!J123,-1)</f>
        <v>0</v>
      </c>
      <c r="K123" s="152">
        <f>ROUND('2019 CN All (unround)'!K123,-1)</f>
        <v>-10</v>
      </c>
      <c r="L123" s="152">
        <f>ROUND('2019 CN All (unround)'!L123,-1)</f>
        <v>0</v>
      </c>
      <c r="M123" s="315">
        <f>ROUND('2019 CN All (unround)'!M123,-1)</f>
        <v>-10</v>
      </c>
    </row>
    <row r="124" spans="1:13" x14ac:dyDescent="0.35">
      <c r="A124" s="313" t="str">
        <f>'2019 CN All (unround)'!A124</f>
        <v>Basingstoke and Deane</v>
      </c>
      <c r="B124" s="151">
        <f>ROUND('2019 CN All (unround)'!B124,-1)</f>
        <v>10</v>
      </c>
      <c r="C124" s="152">
        <f>ROUND('2019 CN All (unround)'!C124,-1)</f>
        <v>60</v>
      </c>
      <c r="D124" s="152">
        <f>ROUND('2019 CN All (unround)'!D124,-1)</f>
        <v>0</v>
      </c>
      <c r="E124" s="153">
        <f>ROUND('2019 CN All (unround)'!E124,-1)</f>
        <v>70</v>
      </c>
      <c r="F124" s="151">
        <f>ROUND('2019 CN All (unround)'!F124,-1)</f>
        <v>10</v>
      </c>
      <c r="G124" s="152">
        <f>ROUND('2019 CN All (unround)'!G124,-1)</f>
        <v>70</v>
      </c>
      <c r="H124" s="152">
        <f>ROUND('2019 CN All (unround)'!H124,-1)</f>
        <v>0</v>
      </c>
      <c r="I124" s="153">
        <f>ROUND('2019 CN All (unround)'!I124,-1)</f>
        <v>80</v>
      </c>
      <c r="J124" s="218">
        <f>ROUND('2019 CN All (unround)'!J124,-1)</f>
        <v>0</v>
      </c>
      <c r="K124" s="152">
        <f>ROUND('2019 CN All (unround)'!K124,-1)</f>
        <v>-10</v>
      </c>
      <c r="L124" s="152">
        <f>ROUND('2019 CN All (unround)'!L124,-1)</f>
        <v>0</v>
      </c>
      <c r="M124" s="315">
        <f>ROUND('2019 CN All (unround)'!M124,-1)</f>
        <v>-10</v>
      </c>
    </row>
    <row r="125" spans="1:13" x14ac:dyDescent="0.35">
      <c r="A125" s="313" t="str">
        <f>'2019 CN All (unround)'!A125</f>
        <v>Epping Forest</v>
      </c>
      <c r="B125" s="151">
        <f>ROUND('2019 CN All (unround)'!B125,-1)</f>
        <v>0</v>
      </c>
      <c r="C125" s="152">
        <f>ROUND('2019 CN All (unround)'!C125,-1)</f>
        <v>50</v>
      </c>
      <c r="D125" s="152">
        <f>ROUND('2019 CN All (unround)'!D125,-1)</f>
        <v>0</v>
      </c>
      <c r="E125" s="153">
        <f>ROUND('2019 CN All (unround)'!E125,-1)</f>
        <v>50</v>
      </c>
      <c r="F125" s="151">
        <f>ROUND('2019 CN All (unround)'!F125,-1)</f>
        <v>0</v>
      </c>
      <c r="G125" s="152">
        <f>ROUND('2019 CN All (unround)'!G125,-1)</f>
        <v>60</v>
      </c>
      <c r="H125" s="152">
        <f>ROUND('2019 CN All (unround)'!H125,-1)</f>
        <v>0</v>
      </c>
      <c r="I125" s="153">
        <f>ROUND('2019 CN All (unround)'!I125,-1)</f>
        <v>60</v>
      </c>
      <c r="J125" s="218">
        <f>ROUND('2019 CN All (unround)'!J125,-1)</f>
        <v>0</v>
      </c>
      <c r="K125" s="152">
        <f>ROUND('2019 CN All (unround)'!K125,-1)</f>
        <v>-10</v>
      </c>
      <c r="L125" s="152">
        <f>ROUND('2019 CN All (unround)'!L125,-1)</f>
        <v>0</v>
      </c>
      <c r="M125" s="315">
        <f>ROUND('2019 CN All (unround)'!M125,-1)</f>
        <v>-10</v>
      </c>
    </row>
    <row r="126" spans="1:13" x14ac:dyDescent="0.35">
      <c r="A126" s="313" t="str">
        <f>'2019 CN All (unround)'!A126</f>
        <v>Hackney</v>
      </c>
      <c r="B126" s="151">
        <f>ROUND('2019 CN All (unround)'!B126,-1)</f>
        <v>20</v>
      </c>
      <c r="C126" s="152">
        <f>ROUND('2019 CN All (unround)'!C126,-1)</f>
        <v>180</v>
      </c>
      <c r="D126" s="152">
        <f>ROUND('2019 CN All (unround)'!D126,-1)</f>
        <v>0</v>
      </c>
      <c r="E126" s="153">
        <f>ROUND('2019 CN All (unround)'!E126,-1)</f>
        <v>190</v>
      </c>
      <c r="F126" s="151">
        <f>ROUND('2019 CN All (unround)'!F126,-1)</f>
        <v>10</v>
      </c>
      <c r="G126" s="152">
        <f>ROUND('2019 CN All (unround)'!G126,-1)</f>
        <v>190</v>
      </c>
      <c r="H126" s="152">
        <f>ROUND('2019 CN All (unround)'!H126,-1)</f>
        <v>0</v>
      </c>
      <c r="I126" s="153">
        <f>ROUND('2019 CN All (unround)'!I126,-1)</f>
        <v>200</v>
      </c>
      <c r="J126" s="218">
        <f>ROUND('2019 CN All (unround)'!J126,-1)</f>
        <v>0</v>
      </c>
      <c r="K126" s="152">
        <f>ROUND('2019 CN All (unround)'!K126,-1)</f>
        <v>-10</v>
      </c>
      <c r="L126" s="152">
        <f>ROUND('2019 CN All (unround)'!L126,-1)</f>
        <v>0</v>
      </c>
      <c r="M126" s="315">
        <f>ROUND('2019 CN All (unround)'!M126,-1)</f>
        <v>-10</v>
      </c>
    </row>
    <row r="127" spans="1:13" x14ac:dyDescent="0.35">
      <c r="A127" s="313" t="str">
        <f>'2019 CN All (unround)'!A127</f>
        <v>Sutton</v>
      </c>
      <c r="B127" s="151">
        <f>ROUND('2019 CN All (unround)'!B127,-1)</f>
        <v>10</v>
      </c>
      <c r="C127" s="152">
        <f>ROUND('2019 CN All (unround)'!C127,-1)</f>
        <v>90</v>
      </c>
      <c r="D127" s="152">
        <f>ROUND('2019 CN All (unround)'!D127,-1)</f>
        <v>0</v>
      </c>
      <c r="E127" s="153">
        <f>ROUND('2019 CN All (unround)'!E127,-1)</f>
        <v>100</v>
      </c>
      <c r="F127" s="151">
        <f>ROUND('2019 CN All (unround)'!F127,-1)</f>
        <v>10</v>
      </c>
      <c r="G127" s="152">
        <f>ROUND('2019 CN All (unround)'!G127,-1)</f>
        <v>100</v>
      </c>
      <c r="H127" s="152">
        <f>ROUND('2019 CN All (unround)'!H127,-1)</f>
        <v>0</v>
      </c>
      <c r="I127" s="153">
        <f>ROUND('2019 CN All (unround)'!I127,-1)</f>
        <v>110</v>
      </c>
      <c r="J127" s="218">
        <f>ROUND('2019 CN All (unround)'!J127,-1)</f>
        <v>10</v>
      </c>
      <c r="K127" s="152">
        <f>ROUND('2019 CN All (unround)'!K127,-1)</f>
        <v>-10</v>
      </c>
      <c r="L127" s="152">
        <f>ROUND('2019 CN All (unround)'!L127,-1)</f>
        <v>0</v>
      </c>
      <c r="M127" s="315">
        <f>ROUND('2019 CN All (unround)'!M127,-1)</f>
        <v>-10</v>
      </c>
    </row>
    <row r="128" spans="1:13" x14ac:dyDescent="0.35">
      <c r="A128" s="313" t="str">
        <f>'2019 CN All (unround)'!A128</f>
        <v>Amber Valley</v>
      </c>
      <c r="B128" s="151">
        <f>ROUND('2019 CN All (unround)'!B128,-1)</f>
        <v>10</v>
      </c>
      <c r="C128" s="152">
        <f>ROUND('2019 CN All (unround)'!C128,-1)</f>
        <v>50</v>
      </c>
      <c r="D128" s="152">
        <f>ROUND('2019 CN All (unround)'!D128,-1)</f>
        <v>0</v>
      </c>
      <c r="E128" s="153">
        <f>ROUND('2019 CN All (unround)'!E128,-1)</f>
        <v>60</v>
      </c>
      <c r="F128" s="151">
        <f>ROUND('2019 CN All (unround)'!F128,-1)</f>
        <v>10</v>
      </c>
      <c r="G128" s="152">
        <f>ROUND('2019 CN All (unround)'!G128,-1)</f>
        <v>60</v>
      </c>
      <c r="H128" s="152">
        <f>ROUND('2019 CN All (unround)'!H128,-1)</f>
        <v>0</v>
      </c>
      <c r="I128" s="153">
        <f>ROUND('2019 CN All (unround)'!I128,-1)</f>
        <v>70</v>
      </c>
      <c r="J128" s="218">
        <f>ROUND('2019 CN All (unround)'!J128,-1)</f>
        <v>0</v>
      </c>
      <c r="K128" s="152">
        <f>ROUND('2019 CN All (unround)'!K128,-1)</f>
        <v>0</v>
      </c>
      <c r="L128" s="152">
        <f>ROUND('2019 CN All (unround)'!L128,-1)</f>
        <v>0</v>
      </c>
      <c r="M128" s="315">
        <f>ROUND('2019 CN All (unround)'!M128,-1)</f>
        <v>-10</v>
      </c>
    </row>
    <row r="129" spans="1:13" x14ac:dyDescent="0.35">
      <c r="A129" s="313" t="str">
        <f>'2019 CN All (unround)'!A129</f>
        <v>Gedling</v>
      </c>
      <c r="B129" s="151">
        <f>ROUND('2019 CN All (unround)'!B129,-1)</f>
        <v>0</v>
      </c>
      <c r="C129" s="152">
        <f>ROUND('2019 CN All (unround)'!C129,-1)</f>
        <v>90</v>
      </c>
      <c r="D129" s="152">
        <f>ROUND('2019 CN All (unround)'!D129,-1)</f>
        <v>0</v>
      </c>
      <c r="E129" s="153">
        <f>ROUND('2019 CN All (unround)'!E129,-1)</f>
        <v>90</v>
      </c>
      <c r="F129" s="151">
        <f>ROUND('2019 CN All (unround)'!F129,-1)</f>
        <v>0</v>
      </c>
      <c r="G129" s="152">
        <f>ROUND('2019 CN All (unround)'!G129,-1)</f>
        <v>90</v>
      </c>
      <c r="H129" s="152">
        <f>ROUND('2019 CN All (unround)'!H129,-1)</f>
        <v>0</v>
      </c>
      <c r="I129" s="153">
        <f>ROUND('2019 CN All (unround)'!I129,-1)</f>
        <v>100</v>
      </c>
      <c r="J129" s="218">
        <f>ROUND('2019 CN All (unround)'!J129,-1)</f>
        <v>0</v>
      </c>
      <c r="K129" s="152">
        <f>ROUND('2019 CN All (unround)'!K129,-1)</f>
        <v>0</v>
      </c>
      <c r="L129" s="152">
        <f>ROUND('2019 CN All (unround)'!L129,-1)</f>
        <v>0</v>
      </c>
      <c r="M129" s="315">
        <f>ROUND('2019 CN All (unround)'!M129,-1)</f>
        <v>-10</v>
      </c>
    </row>
    <row r="130" spans="1:13" x14ac:dyDescent="0.35">
      <c r="A130" s="313" t="str">
        <f>'2019 CN All (unround)'!A130</f>
        <v>Welwyn Hatfield</v>
      </c>
      <c r="B130" s="151">
        <f>ROUND('2019 CN All (unround)'!B130,-1)</f>
        <v>0</v>
      </c>
      <c r="C130" s="152">
        <f>ROUND('2019 CN All (unround)'!C130,-1)</f>
        <v>90</v>
      </c>
      <c r="D130" s="152">
        <f>ROUND('2019 CN All (unround)'!D130,-1)</f>
        <v>0</v>
      </c>
      <c r="E130" s="153">
        <f>ROUND('2019 CN All (unround)'!E130,-1)</f>
        <v>90</v>
      </c>
      <c r="F130" s="151">
        <f>ROUND('2019 CN All (unround)'!F130,-1)</f>
        <v>10</v>
      </c>
      <c r="G130" s="152">
        <f>ROUND('2019 CN All (unround)'!G130,-1)</f>
        <v>100</v>
      </c>
      <c r="H130" s="152">
        <f>ROUND('2019 CN All (unround)'!H130,-1)</f>
        <v>0</v>
      </c>
      <c r="I130" s="153">
        <f>ROUND('2019 CN All (unround)'!I130,-1)</f>
        <v>100</v>
      </c>
      <c r="J130" s="218">
        <f>ROUND('2019 CN All (unround)'!J130,-1)</f>
        <v>0</v>
      </c>
      <c r="K130" s="152">
        <f>ROUND('2019 CN All (unround)'!K130,-1)</f>
        <v>0</v>
      </c>
      <c r="L130" s="152">
        <f>ROUND('2019 CN All (unround)'!L130,-1)</f>
        <v>0</v>
      </c>
      <c r="M130" s="315">
        <f>ROUND('2019 CN All (unround)'!M130,-1)</f>
        <v>-10</v>
      </c>
    </row>
    <row r="131" spans="1:13" x14ac:dyDescent="0.35">
      <c r="A131" s="313" t="str">
        <f>'2019 CN All (unround)'!A131</f>
        <v>Braintree</v>
      </c>
      <c r="B131" s="151">
        <f>ROUND('2019 CN All (unround)'!B131,-1)</f>
        <v>0</v>
      </c>
      <c r="C131" s="152">
        <f>ROUND('2019 CN All (unround)'!C131,-1)</f>
        <v>30</v>
      </c>
      <c r="D131" s="152">
        <f>ROUND('2019 CN All (unround)'!D131,-1)</f>
        <v>0</v>
      </c>
      <c r="E131" s="153">
        <f>ROUND('2019 CN All (unround)'!E131,-1)</f>
        <v>30</v>
      </c>
      <c r="F131" s="151">
        <f>ROUND('2019 CN All (unround)'!F131,-1)</f>
        <v>0</v>
      </c>
      <c r="G131" s="152">
        <f>ROUND('2019 CN All (unround)'!G131,-1)</f>
        <v>40</v>
      </c>
      <c r="H131" s="152">
        <f>ROUND('2019 CN All (unround)'!H131,-1)</f>
        <v>0</v>
      </c>
      <c r="I131" s="153">
        <f>ROUND('2019 CN All (unround)'!I131,-1)</f>
        <v>40</v>
      </c>
      <c r="J131" s="218">
        <f>ROUND('2019 CN All (unround)'!J131,-1)</f>
        <v>0</v>
      </c>
      <c r="K131" s="152">
        <f>ROUND('2019 CN All (unround)'!K131,-1)</f>
        <v>-10</v>
      </c>
      <c r="L131" s="152">
        <f>ROUND('2019 CN All (unround)'!L131,-1)</f>
        <v>0</v>
      </c>
      <c r="M131" s="315">
        <f>ROUND('2019 CN All (unround)'!M131,-1)</f>
        <v>-10</v>
      </c>
    </row>
    <row r="132" spans="1:13" x14ac:dyDescent="0.35">
      <c r="A132" s="313" t="str">
        <f>'2019 CN All (unround)'!A132</f>
        <v>Hartlepool</v>
      </c>
      <c r="B132" s="151">
        <f>ROUND('2019 CN All (unround)'!B132,-1)</f>
        <v>0</v>
      </c>
      <c r="C132" s="152">
        <f>ROUND('2019 CN All (unround)'!C132,-1)</f>
        <v>10</v>
      </c>
      <c r="D132" s="152">
        <f>ROUND('2019 CN All (unround)'!D132,-1)</f>
        <v>0</v>
      </c>
      <c r="E132" s="153">
        <f>ROUND('2019 CN All (unround)'!E132,-1)</f>
        <v>10</v>
      </c>
      <c r="F132" s="151">
        <f>ROUND('2019 CN All (unround)'!F132,-1)</f>
        <v>0</v>
      </c>
      <c r="G132" s="152">
        <f>ROUND('2019 CN All (unround)'!G132,-1)</f>
        <v>10</v>
      </c>
      <c r="H132" s="152">
        <f>ROUND('2019 CN All (unround)'!H132,-1)</f>
        <v>0</v>
      </c>
      <c r="I132" s="153">
        <f>ROUND('2019 CN All (unround)'!I132,-1)</f>
        <v>10</v>
      </c>
      <c r="J132" s="218">
        <f>ROUND('2019 CN All (unround)'!J132,-1)</f>
        <v>0</v>
      </c>
      <c r="K132" s="152">
        <f>ROUND('2019 CN All (unround)'!K132,-1)</f>
        <v>-10</v>
      </c>
      <c r="L132" s="152">
        <f>ROUND('2019 CN All (unround)'!L132,-1)</f>
        <v>0</v>
      </c>
      <c r="M132" s="315">
        <f>ROUND('2019 CN All (unround)'!M132,-1)</f>
        <v>-10</v>
      </c>
    </row>
    <row r="133" spans="1:13" x14ac:dyDescent="0.35">
      <c r="A133" s="313" t="str">
        <f>'2019 CN All (unround)'!A133</f>
        <v>South Northamptonshire</v>
      </c>
      <c r="B133" s="151">
        <f>ROUND('2019 CN All (unround)'!B133,-1)</f>
        <v>0</v>
      </c>
      <c r="C133" s="152">
        <f>ROUND('2019 CN All (unround)'!C133,-1)</f>
        <v>70</v>
      </c>
      <c r="D133" s="152">
        <f>ROUND('2019 CN All (unround)'!D133,-1)</f>
        <v>0</v>
      </c>
      <c r="E133" s="153">
        <f>ROUND('2019 CN All (unround)'!E133,-1)</f>
        <v>70</v>
      </c>
      <c r="F133" s="151">
        <f>ROUND('2019 CN All (unround)'!F133,-1)</f>
        <v>0</v>
      </c>
      <c r="G133" s="152">
        <f>ROUND('2019 CN All (unround)'!G133,-1)</f>
        <v>80</v>
      </c>
      <c r="H133" s="152">
        <f>ROUND('2019 CN All (unround)'!H133,-1)</f>
        <v>0</v>
      </c>
      <c r="I133" s="153">
        <f>ROUND('2019 CN All (unround)'!I133,-1)</f>
        <v>80</v>
      </c>
      <c r="J133" s="218">
        <f>ROUND('2019 CN All (unround)'!J133,-1)</f>
        <v>0</v>
      </c>
      <c r="K133" s="152">
        <f>ROUND('2019 CN All (unround)'!K133,-1)</f>
        <v>-10</v>
      </c>
      <c r="L133" s="152">
        <f>ROUND('2019 CN All (unround)'!L133,-1)</f>
        <v>0</v>
      </c>
      <c r="M133" s="315">
        <f>ROUND('2019 CN All (unround)'!M133,-1)</f>
        <v>-10</v>
      </c>
    </row>
    <row r="134" spans="1:13" x14ac:dyDescent="0.35">
      <c r="A134" s="313" t="str">
        <f>'2019 CN All (unround)'!A134</f>
        <v>Blaby</v>
      </c>
      <c r="B134" s="151">
        <f>ROUND('2019 CN All (unround)'!B134,-1)</f>
        <v>10</v>
      </c>
      <c r="C134" s="152">
        <f>ROUND('2019 CN All (unround)'!C134,-1)</f>
        <v>70</v>
      </c>
      <c r="D134" s="152">
        <f>ROUND('2019 CN All (unround)'!D134,-1)</f>
        <v>0</v>
      </c>
      <c r="E134" s="153">
        <f>ROUND('2019 CN All (unround)'!E134,-1)</f>
        <v>90</v>
      </c>
      <c r="F134" s="151">
        <f>ROUND('2019 CN All (unround)'!F134,-1)</f>
        <v>0</v>
      </c>
      <c r="G134" s="152">
        <f>ROUND('2019 CN All (unround)'!G134,-1)</f>
        <v>90</v>
      </c>
      <c r="H134" s="152">
        <f>ROUND('2019 CN All (unround)'!H134,-1)</f>
        <v>0</v>
      </c>
      <c r="I134" s="153">
        <f>ROUND('2019 CN All (unround)'!I134,-1)</f>
        <v>90</v>
      </c>
      <c r="J134" s="218">
        <f>ROUND('2019 CN All (unround)'!J134,-1)</f>
        <v>10</v>
      </c>
      <c r="K134" s="152">
        <f>ROUND('2019 CN All (unround)'!K134,-1)</f>
        <v>-20</v>
      </c>
      <c r="L134" s="152">
        <f>ROUND('2019 CN All (unround)'!L134,-1)</f>
        <v>0</v>
      </c>
      <c r="M134" s="315">
        <f>ROUND('2019 CN All (unround)'!M134,-1)</f>
        <v>-10</v>
      </c>
    </row>
    <row r="135" spans="1:13" x14ac:dyDescent="0.35">
      <c r="A135" s="313" t="str">
        <f>'2019 CN All (unround)'!A135</f>
        <v>Copeland</v>
      </c>
      <c r="B135" s="151">
        <f>ROUND('2019 CN All (unround)'!B135,-1)</f>
        <v>0</v>
      </c>
      <c r="C135" s="152">
        <f>ROUND('2019 CN All (unround)'!C135,-1)</f>
        <v>10</v>
      </c>
      <c r="D135" s="152">
        <f>ROUND('2019 CN All (unround)'!D135,-1)</f>
        <v>0</v>
      </c>
      <c r="E135" s="153">
        <f>ROUND('2019 CN All (unround)'!E135,-1)</f>
        <v>10</v>
      </c>
      <c r="F135" s="151">
        <f>ROUND('2019 CN All (unround)'!F135,-1)</f>
        <v>0</v>
      </c>
      <c r="G135" s="152">
        <f>ROUND('2019 CN All (unround)'!G135,-1)</f>
        <v>10</v>
      </c>
      <c r="H135" s="152">
        <f>ROUND('2019 CN All (unround)'!H135,-1)</f>
        <v>0</v>
      </c>
      <c r="I135" s="153">
        <f>ROUND('2019 CN All (unround)'!I135,-1)</f>
        <v>20</v>
      </c>
      <c r="J135" s="218">
        <f>ROUND('2019 CN All (unround)'!J135,-1)</f>
        <v>0</v>
      </c>
      <c r="K135" s="152">
        <f>ROUND('2019 CN All (unround)'!K135,-1)</f>
        <v>0</v>
      </c>
      <c r="L135" s="152">
        <f>ROUND('2019 CN All (unround)'!L135,-1)</f>
        <v>0</v>
      </c>
      <c r="M135" s="315">
        <f>ROUND('2019 CN All (unround)'!M135,-1)</f>
        <v>-10</v>
      </c>
    </row>
    <row r="136" spans="1:13" x14ac:dyDescent="0.35">
      <c r="A136" s="313" t="str">
        <f>'2019 CN All (unround)'!A136</f>
        <v>St Albans</v>
      </c>
      <c r="B136" s="151">
        <f>ROUND('2019 CN All (unround)'!B136,-1)</f>
        <v>10</v>
      </c>
      <c r="C136" s="152">
        <f>ROUND('2019 CN All (unround)'!C136,-1)</f>
        <v>150</v>
      </c>
      <c r="D136" s="152">
        <f>ROUND('2019 CN All (unround)'!D136,-1)</f>
        <v>0</v>
      </c>
      <c r="E136" s="153">
        <f>ROUND('2019 CN All (unround)'!E136,-1)</f>
        <v>160</v>
      </c>
      <c r="F136" s="151">
        <f>ROUND('2019 CN All (unround)'!F136,-1)</f>
        <v>10</v>
      </c>
      <c r="G136" s="152">
        <f>ROUND('2019 CN All (unround)'!G136,-1)</f>
        <v>150</v>
      </c>
      <c r="H136" s="152">
        <f>ROUND('2019 CN All (unround)'!H136,-1)</f>
        <v>0</v>
      </c>
      <c r="I136" s="153">
        <f>ROUND('2019 CN All (unround)'!I136,-1)</f>
        <v>160</v>
      </c>
      <c r="J136" s="218">
        <f>ROUND('2019 CN All (unround)'!J136,-1)</f>
        <v>0</v>
      </c>
      <c r="K136" s="152">
        <f>ROUND('2019 CN All (unround)'!K136,-1)</f>
        <v>0</v>
      </c>
      <c r="L136" s="152">
        <f>ROUND('2019 CN All (unround)'!L136,-1)</f>
        <v>0</v>
      </c>
      <c r="M136" s="315">
        <f>ROUND('2019 CN All (unround)'!M136,-1)</f>
        <v>-10</v>
      </c>
    </row>
    <row r="137" spans="1:13" x14ac:dyDescent="0.35">
      <c r="A137" s="313" t="str">
        <f>'2019 CN All (unround)'!A137</f>
        <v>Rochford</v>
      </c>
      <c r="B137" s="151">
        <f>ROUND('2019 CN All (unround)'!B137,-1)</f>
        <v>0</v>
      </c>
      <c r="C137" s="152">
        <f>ROUND('2019 CN All (unround)'!C137,-1)</f>
        <v>10</v>
      </c>
      <c r="D137" s="152">
        <f>ROUND('2019 CN All (unround)'!D137,-1)</f>
        <v>0</v>
      </c>
      <c r="E137" s="153">
        <f>ROUND('2019 CN All (unround)'!E137,-1)</f>
        <v>10</v>
      </c>
      <c r="F137" s="151">
        <f>ROUND('2019 CN All (unround)'!F137,-1)</f>
        <v>0</v>
      </c>
      <c r="G137" s="152">
        <f>ROUND('2019 CN All (unround)'!G137,-1)</f>
        <v>10</v>
      </c>
      <c r="H137" s="152">
        <f>ROUND('2019 CN All (unround)'!H137,-1)</f>
        <v>0</v>
      </c>
      <c r="I137" s="153">
        <f>ROUND('2019 CN All (unround)'!I137,-1)</f>
        <v>10</v>
      </c>
      <c r="J137" s="218">
        <f>ROUND('2019 CN All (unround)'!J137,-1)</f>
        <v>0</v>
      </c>
      <c r="K137" s="152">
        <f>ROUND('2019 CN All (unround)'!K137,-1)</f>
        <v>-10</v>
      </c>
      <c r="L137" s="152">
        <f>ROUND('2019 CN All (unround)'!L137,-1)</f>
        <v>0</v>
      </c>
      <c r="M137" s="315">
        <f>ROUND('2019 CN All (unround)'!M137,-1)</f>
        <v>-10</v>
      </c>
    </row>
    <row r="138" spans="1:13" x14ac:dyDescent="0.35">
      <c r="A138" s="313" t="str">
        <f>'2019 CN All (unround)'!A138</f>
        <v>Hyndburn</v>
      </c>
      <c r="B138" s="151">
        <f>ROUND('2019 CN All (unround)'!B138,-1)</f>
        <v>10</v>
      </c>
      <c r="C138" s="152">
        <f>ROUND('2019 CN All (unround)'!C138,-1)</f>
        <v>20</v>
      </c>
      <c r="D138" s="152">
        <f>ROUND('2019 CN All (unround)'!D138,-1)</f>
        <v>0</v>
      </c>
      <c r="E138" s="153">
        <f>ROUND('2019 CN All (unround)'!E138,-1)</f>
        <v>20</v>
      </c>
      <c r="F138" s="151">
        <f>ROUND('2019 CN All (unround)'!F138,-1)</f>
        <v>0</v>
      </c>
      <c r="G138" s="152">
        <f>ROUND('2019 CN All (unround)'!G138,-1)</f>
        <v>30</v>
      </c>
      <c r="H138" s="152">
        <f>ROUND('2019 CN All (unround)'!H138,-1)</f>
        <v>0</v>
      </c>
      <c r="I138" s="153">
        <f>ROUND('2019 CN All (unround)'!I138,-1)</f>
        <v>30</v>
      </c>
      <c r="J138" s="218">
        <f>ROUND('2019 CN All (unround)'!J138,-1)</f>
        <v>0</v>
      </c>
      <c r="K138" s="152">
        <f>ROUND('2019 CN All (unround)'!K138,-1)</f>
        <v>-10</v>
      </c>
      <c r="L138" s="152">
        <f>ROUND('2019 CN All (unround)'!L138,-1)</f>
        <v>0</v>
      </c>
      <c r="M138" s="315">
        <f>ROUND('2019 CN All (unround)'!M138,-1)</f>
        <v>-10</v>
      </c>
    </row>
    <row r="139" spans="1:13" x14ac:dyDescent="0.35">
      <c r="A139" s="313" t="str">
        <f>'2019 CN All (unround)'!A139</f>
        <v>Eastleigh</v>
      </c>
      <c r="B139" s="151">
        <f>ROUND('2019 CN All (unround)'!B139,-1)</f>
        <v>0</v>
      </c>
      <c r="C139" s="152">
        <f>ROUND('2019 CN All (unround)'!C139,-1)</f>
        <v>40</v>
      </c>
      <c r="D139" s="152">
        <f>ROUND('2019 CN All (unround)'!D139,-1)</f>
        <v>0</v>
      </c>
      <c r="E139" s="153">
        <f>ROUND('2019 CN All (unround)'!E139,-1)</f>
        <v>50</v>
      </c>
      <c r="F139" s="151">
        <f>ROUND('2019 CN All (unround)'!F139,-1)</f>
        <v>10</v>
      </c>
      <c r="G139" s="152">
        <f>ROUND('2019 CN All (unround)'!G139,-1)</f>
        <v>40</v>
      </c>
      <c r="H139" s="152">
        <f>ROUND('2019 CN All (unround)'!H139,-1)</f>
        <v>0</v>
      </c>
      <c r="I139" s="153">
        <f>ROUND('2019 CN All (unround)'!I139,-1)</f>
        <v>50</v>
      </c>
      <c r="J139" s="218">
        <f>ROUND('2019 CN All (unround)'!J139,-1)</f>
        <v>-10</v>
      </c>
      <c r="K139" s="152">
        <f>ROUND('2019 CN All (unround)'!K139,-1)</f>
        <v>0</v>
      </c>
      <c r="L139" s="152">
        <f>ROUND('2019 CN All (unround)'!L139,-1)</f>
        <v>0</v>
      </c>
      <c r="M139" s="315">
        <f>ROUND('2019 CN All (unround)'!M139,-1)</f>
        <v>0</v>
      </c>
    </row>
    <row r="140" spans="1:13" x14ac:dyDescent="0.35">
      <c r="A140" s="313" t="str">
        <f>'2019 CN All (unround)'!A140</f>
        <v>Erewash</v>
      </c>
      <c r="B140" s="151">
        <f>ROUND('2019 CN All (unround)'!B140,-1)</f>
        <v>0</v>
      </c>
      <c r="C140" s="152">
        <f>ROUND('2019 CN All (unround)'!C140,-1)</f>
        <v>50</v>
      </c>
      <c r="D140" s="152">
        <f>ROUND('2019 CN All (unround)'!D140,-1)</f>
        <v>0</v>
      </c>
      <c r="E140" s="153">
        <f>ROUND('2019 CN All (unround)'!E140,-1)</f>
        <v>60</v>
      </c>
      <c r="F140" s="151">
        <f>ROUND('2019 CN All (unround)'!F140,-1)</f>
        <v>10</v>
      </c>
      <c r="G140" s="152">
        <f>ROUND('2019 CN All (unround)'!G140,-1)</f>
        <v>50</v>
      </c>
      <c r="H140" s="152">
        <f>ROUND('2019 CN All (unround)'!H140,-1)</f>
        <v>0</v>
      </c>
      <c r="I140" s="153">
        <f>ROUND('2019 CN All (unround)'!I140,-1)</f>
        <v>60</v>
      </c>
      <c r="J140" s="218">
        <f>ROUND('2019 CN All (unround)'!J140,-1)</f>
        <v>-10</v>
      </c>
      <c r="K140" s="152">
        <f>ROUND('2019 CN All (unround)'!K140,-1)</f>
        <v>0</v>
      </c>
      <c r="L140" s="152">
        <f>ROUND('2019 CN All (unround)'!L140,-1)</f>
        <v>0</v>
      </c>
      <c r="M140" s="315">
        <f>ROUND('2019 CN All (unround)'!M140,-1)</f>
        <v>0</v>
      </c>
    </row>
    <row r="141" spans="1:13" x14ac:dyDescent="0.35">
      <c r="A141" s="313" t="str">
        <f>'2019 CN All (unround)'!A141</f>
        <v>Rhondda Cynon Taf</v>
      </c>
      <c r="B141" s="151">
        <f>ROUND('2019 CN All (unround)'!B141,-1)</f>
        <v>0</v>
      </c>
      <c r="C141" s="152">
        <f>ROUND('2019 CN All (unround)'!C141,-1)</f>
        <v>50</v>
      </c>
      <c r="D141" s="152">
        <f>ROUND('2019 CN All (unround)'!D141,-1)</f>
        <v>0</v>
      </c>
      <c r="E141" s="153">
        <f>ROUND('2019 CN All (unround)'!E141,-1)</f>
        <v>50</v>
      </c>
      <c r="F141" s="151">
        <f>ROUND('2019 CN All (unround)'!F141,-1)</f>
        <v>0</v>
      </c>
      <c r="G141" s="152">
        <f>ROUND('2019 CN All (unround)'!G141,-1)</f>
        <v>50</v>
      </c>
      <c r="H141" s="152">
        <f>ROUND('2019 CN All (unround)'!H141,-1)</f>
        <v>0</v>
      </c>
      <c r="I141" s="153">
        <f>ROUND('2019 CN All (unround)'!I141,-1)</f>
        <v>60</v>
      </c>
      <c r="J141" s="218">
        <f>ROUND('2019 CN All (unround)'!J141,-1)</f>
        <v>0</v>
      </c>
      <c r="K141" s="152">
        <f>ROUND('2019 CN All (unround)'!K141,-1)</f>
        <v>0</v>
      </c>
      <c r="L141" s="152">
        <f>ROUND('2019 CN All (unround)'!L141,-1)</f>
        <v>0</v>
      </c>
      <c r="M141" s="315">
        <f>ROUND('2019 CN All (unround)'!M141,-1)</f>
        <v>0</v>
      </c>
    </row>
    <row r="142" spans="1:13" x14ac:dyDescent="0.35">
      <c r="A142" s="313" t="str">
        <f>'2019 CN All (unround)'!A142</f>
        <v>Barnsley</v>
      </c>
      <c r="B142" s="151">
        <f>ROUND('2019 CN All (unround)'!B142,-1)</f>
        <v>0</v>
      </c>
      <c r="C142" s="152">
        <f>ROUND('2019 CN All (unround)'!C142,-1)</f>
        <v>40</v>
      </c>
      <c r="D142" s="152">
        <f>ROUND('2019 CN All (unround)'!D142,-1)</f>
        <v>0</v>
      </c>
      <c r="E142" s="153">
        <f>ROUND('2019 CN All (unround)'!E142,-1)</f>
        <v>40</v>
      </c>
      <c r="F142" s="151">
        <f>ROUND('2019 CN All (unround)'!F142,-1)</f>
        <v>10</v>
      </c>
      <c r="G142" s="152">
        <f>ROUND('2019 CN All (unround)'!G142,-1)</f>
        <v>40</v>
      </c>
      <c r="H142" s="152">
        <f>ROUND('2019 CN All (unround)'!H142,-1)</f>
        <v>0</v>
      </c>
      <c r="I142" s="153">
        <f>ROUND('2019 CN All (unround)'!I142,-1)</f>
        <v>50</v>
      </c>
      <c r="J142" s="218">
        <f>ROUND('2019 CN All (unround)'!J142,-1)</f>
        <v>0</v>
      </c>
      <c r="K142" s="152">
        <f>ROUND('2019 CN All (unround)'!K142,-1)</f>
        <v>0</v>
      </c>
      <c r="L142" s="152">
        <f>ROUND('2019 CN All (unround)'!L142,-1)</f>
        <v>0</v>
      </c>
      <c r="M142" s="315">
        <f>ROUND('2019 CN All (unround)'!M142,-1)</f>
        <v>0</v>
      </c>
    </row>
    <row r="143" spans="1:13" x14ac:dyDescent="0.35">
      <c r="A143" s="313" t="str">
        <f>'2019 CN All (unround)'!A143</f>
        <v>Fylde</v>
      </c>
      <c r="B143" s="151">
        <f>ROUND('2019 CN All (unround)'!B143,-1)</f>
        <v>0</v>
      </c>
      <c r="C143" s="152">
        <f>ROUND('2019 CN All (unround)'!C143,-1)</f>
        <v>20</v>
      </c>
      <c r="D143" s="152">
        <f>ROUND('2019 CN All (unround)'!D143,-1)</f>
        <v>0</v>
      </c>
      <c r="E143" s="153">
        <f>ROUND('2019 CN All (unround)'!E143,-1)</f>
        <v>20</v>
      </c>
      <c r="F143" s="151">
        <f>ROUND('2019 CN All (unround)'!F143,-1)</f>
        <v>0</v>
      </c>
      <c r="G143" s="152">
        <f>ROUND('2019 CN All (unround)'!G143,-1)</f>
        <v>20</v>
      </c>
      <c r="H143" s="152">
        <f>ROUND('2019 CN All (unround)'!H143,-1)</f>
        <v>10</v>
      </c>
      <c r="I143" s="153">
        <f>ROUND('2019 CN All (unround)'!I143,-1)</f>
        <v>30</v>
      </c>
      <c r="J143" s="218">
        <f>ROUND('2019 CN All (unround)'!J143,-1)</f>
        <v>0</v>
      </c>
      <c r="K143" s="152">
        <f>ROUND('2019 CN All (unround)'!K143,-1)</f>
        <v>0</v>
      </c>
      <c r="L143" s="152">
        <f>ROUND('2019 CN All (unround)'!L143,-1)</f>
        <v>-10</v>
      </c>
      <c r="M143" s="315">
        <f>ROUND('2019 CN All (unround)'!M143,-1)</f>
        <v>0</v>
      </c>
    </row>
    <row r="144" spans="1:13" x14ac:dyDescent="0.35">
      <c r="A144" s="313" t="str">
        <f>'2019 CN All (unround)'!A144</f>
        <v>East Cambridgeshire</v>
      </c>
      <c r="B144" s="151">
        <f>ROUND('2019 CN All (unround)'!B144,-1)</f>
        <v>0</v>
      </c>
      <c r="C144" s="152">
        <f>ROUND('2019 CN All (unround)'!C144,-1)</f>
        <v>20</v>
      </c>
      <c r="D144" s="152">
        <f>ROUND('2019 CN All (unround)'!D144,-1)</f>
        <v>0</v>
      </c>
      <c r="E144" s="153">
        <f>ROUND('2019 CN All (unround)'!E144,-1)</f>
        <v>20</v>
      </c>
      <c r="F144" s="151">
        <f>ROUND('2019 CN All (unround)'!F144,-1)</f>
        <v>0</v>
      </c>
      <c r="G144" s="152">
        <f>ROUND('2019 CN All (unround)'!G144,-1)</f>
        <v>20</v>
      </c>
      <c r="H144" s="152">
        <f>ROUND('2019 CN All (unround)'!H144,-1)</f>
        <v>0</v>
      </c>
      <c r="I144" s="153">
        <f>ROUND('2019 CN All (unround)'!I144,-1)</f>
        <v>20</v>
      </c>
      <c r="J144" s="218">
        <f>ROUND('2019 CN All (unround)'!J144,-1)</f>
        <v>0</v>
      </c>
      <c r="K144" s="152">
        <f>ROUND('2019 CN All (unround)'!K144,-1)</f>
        <v>0</v>
      </c>
      <c r="L144" s="152">
        <f>ROUND('2019 CN All (unround)'!L144,-1)</f>
        <v>0</v>
      </c>
      <c r="M144" s="315">
        <f>ROUND('2019 CN All (unround)'!M144,-1)</f>
        <v>0</v>
      </c>
    </row>
    <row r="145" spans="1:13" x14ac:dyDescent="0.35">
      <c r="A145" s="313" t="str">
        <f>'2019 CN All (unround)'!A145</f>
        <v>Babergh</v>
      </c>
      <c r="B145" s="151">
        <f>ROUND('2019 CN All (unround)'!B145,-1)</f>
        <v>10</v>
      </c>
      <c r="C145" s="152">
        <f>ROUND('2019 CN All (unround)'!C145,-1)</f>
        <v>10</v>
      </c>
      <c r="D145" s="152">
        <f>ROUND('2019 CN All (unround)'!D145,-1)</f>
        <v>0</v>
      </c>
      <c r="E145" s="153">
        <f>ROUND('2019 CN All (unround)'!E145,-1)</f>
        <v>10</v>
      </c>
      <c r="F145" s="151">
        <f>ROUND('2019 CN All (unround)'!F145,-1)</f>
        <v>0</v>
      </c>
      <c r="G145" s="152">
        <f>ROUND('2019 CN All (unround)'!G145,-1)</f>
        <v>10</v>
      </c>
      <c r="H145" s="152">
        <f>ROUND('2019 CN All (unround)'!H145,-1)</f>
        <v>0</v>
      </c>
      <c r="I145" s="153">
        <f>ROUND('2019 CN All (unround)'!I145,-1)</f>
        <v>20</v>
      </c>
      <c r="J145" s="218">
        <f>ROUND('2019 CN All (unround)'!J145,-1)</f>
        <v>0</v>
      </c>
      <c r="K145" s="152">
        <f>ROUND('2019 CN All (unround)'!K145,-1)</f>
        <v>0</v>
      </c>
      <c r="L145" s="152">
        <f>ROUND('2019 CN All (unround)'!L145,-1)</f>
        <v>0</v>
      </c>
      <c r="M145" s="315">
        <f>ROUND('2019 CN All (unround)'!M145,-1)</f>
        <v>0</v>
      </c>
    </row>
    <row r="146" spans="1:13" x14ac:dyDescent="0.35">
      <c r="A146" s="313" t="str">
        <f>'2019 CN All (unround)'!A146</f>
        <v>Tewkesbury</v>
      </c>
      <c r="B146" s="151">
        <f>ROUND('2019 CN All (unround)'!B146,-1)</f>
        <v>0</v>
      </c>
      <c r="C146" s="152">
        <f>ROUND('2019 CN All (unround)'!C146,-1)</f>
        <v>70</v>
      </c>
      <c r="D146" s="152">
        <f>ROUND('2019 CN All (unround)'!D146,-1)</f>
        <v>10</v>
      </c>
      <c r="E146" s="153">
        <f>ROUND('2019 CN All (unround)'!E146,-1)</f>
        <v>80</v>
      </c>
      <c r="F146" s="151">
        <f>ROUND('2019 CN All (unround)'!F146,-1)</f>
        <v>10</v>
      </c>
      <c r="G146" s="152">
        <f>ROUND('2019 CN All (unround)'!G146,-1)</f>
        <v>70</v>
      </c>
      <c r="H146" s="152">
        <f>ROUND('2019 CN All (unround)'!H146,-1)</f>
        <v>0</v>
      </c>
      <c r="I146" s="153">
        <f>ROUND('2019 CN All (unround)'!I146,-1)</f>
        <v>80</v>
      </c>
      <c r="J146" s="218">
        <f>ROUND('2019 CN All (unround)'!J146,-1)</f>
        <v>-10</v>
      </c>
      <c r="K146" s="152">
        <f>ROUND('2019 CN All (unround)'!K146,-1)</f>
        <v>0</v>
      </c>
      <c r="L146" s="152">
        <f>ROUND('2019 CN All (unround)'!L146,-1)</f>
        <v>0</v>
      </c>
      <c r="M146" s="315">
        <f>ROUND('2019 CN All (unround)'!M146,-1)</f>
        <v>0</v>
      </c>
    </row>
    <row r="147" spans="1:13" x14ac:dyDescent="0.35">
      <c r="A147" s="313" t="str">
        <f>'2019 CN All (unround)'!A147</f>
        <v>Huntingdonshire</v>
      </c>
      <c r="B147" s="151">
        <f>ROUND('2019 CN All (unround)'!B147,-1)</f>
        <v>0</v>
      </c>
      <c r="C147" s="152">
        <f>ROUND('2019 CN All (unround)'!C147,-1)</f>
        <v>70</v>
      </c>
      <c r="D147" s="152">
        <f>ROUND('2019 CN All (unround)'!D147,-1)</f>
        <v>0</v>
      </c>
      <c r="E147" s="153">
        <f>ROUND('2019 CN All (unround)'!E147,-1)</f>
        <v>80</v>
      </c>
      <c r="F147" s="151">
        <f>ROUND('2019 CN All (unround)'!F147,-1)</f>
        <v>10</v>
      </c>
      <c r="G147" s="152">
        <f>ROUND('2019 CN All (unround)'!G147,-1)</f>
        <v>70</v>
      </c>
      <c r="H147" s="152">
        <f>ROUND('2019 CN All (unround)'!H147,-1)</f>
        <v>10</v>
      </c>
      <c r="I147" s="153">
        <f>ROUND('2019 CN All (unround)'!I147,-1)</f>
        <v>80</v>
      </c>
      <c r="J147" s="218">
        <f>ROUND('2019 CN All (unround)'!J147,-1)</f>
        <v>0</v>
      </c>
      <c r="K147" s="152">
        <f>ROUND('2019 CN All (unround)'!K147,-1)</f>
        <v>0</v>
      </c>
      <c r="L147" s="152">
        <f>ROUND('2019 CN All (unround)'!L147,-1)</f>
        <v>0</v>
      </c>
      <c r="M147" s="315">
        <f>ROUND('2019 CN All (unround)'!M147,-1)</f>
        <v>0</v>
      </c>
    </row>
    <row r="148" spans="1:13" x14ac:dyDescent="0.35">
      <c r="A148" s="313" t="str">
        <f>'2019 CN All (unround)'!A148</f>
        <v>Tonbridge and Malling</v>
      </c>
      <c r="B148" s="151">
        <f>ROUND('2019 CN All (unround)'!B148,-1)</f>
        <v>0</v>
      </c>
      <c r="C148" s="152">
        <f>ROUND('2019 CN All (unround)'!C148,-1)</f>
        <v>20</v>
      </c>
      <c r="D148" s="152">
        <f>ROUND('2019 CN All (unround)'!D148,-1)</f>
        <v>0</v>
      </c>
      <c r="E148" s="153">
        <f>ROUND('2019 CN All (unround)'!E148,-1)</f>
        <v>20</v>
      </c>
      <c r="F148" s="151">
        <f>ROUND('2019 CN All (unround)'!F148,-1)</f>
        <v>0</v>
      </c>
      <c r="G148" s="152">
        <f>ROUND('2019 CN All (unround)'!G148,-1)</f>
        <v>20</v>
      </c>
      <c r="H148" s="152">
        <f>ROUND('2019 CN All (unround)'!H148,-1)</f>
        <v>0</v>
      </c>
      <c r="I148" s="153">
        <f>ROUND('2019 CN All (unround)'!I148,-1)</f>
        <v>30</v>
      </c>
      <c r="J148" s="218">
        <f>ROUND('2019 CN All (unround)'!J148,-1)</f>
        <v>0</v>
      </c>
      <c r="K148" s="152">
        <f>ROUND('2019 CN All (unround)'!K148,-1)</f>
        <v>0</v>
      </c>
      <c r="L148" s="152">
        <f>ROUND('2019 CN All (unround)'!L148,-1)</f>
        <v>0</v>
      </c>
      <c r="M148" s="315">
        <f>ROUND('2019 CN All (unround)'!M148,-1)</f>
        <v>0</v>
      </c>
    </row>
    <row r="149" spans="1:13" x14ac:dyDescent="0.35">
      <c r="A149" s="313" t="str">
        <f>'2019 CN All (unround)'!A149</f>
        <v>South Holland</v>
      </c>
      <c r="B149" s="151">
        <f>ROUND('2019 CN All (unround)'!B149,-1)</f>
        <v>0</v>
      </c>
      <c r="C149" s="152">
        <f>ROUND('2019 CN All (unround)'!C149,-1)</f>
        <v>20</v>
      </c>
      <c r="D149" s="152">
        <f>ROUND('2019 CN All (unround)'!D149,-1)</f>
        <v>0</v>
      </c>
      <c r="E149" s="153">
        <f>ROUND('2019 CN All (unround)'!E149,-1)</f>
        <v>20</v>
      </c>
      <c r="F149" s="151">
        <f>ROUND('2019 CN All (unround)'!F149,-1)</f>
        <v>0</v>
      </c>
      <c r="G149" s="152">
        <f>ROUND('2019 CN All (unround)'!G149,-1)</f>
        <v>20</v>
      </c>
      <c r="H149" s="152">
        <f>ROUND('2019 CN All (unround)'!H149,-1)</f>
        <v>0</v>
      </c>
      <c r="I149" s="153">
        <f>ROUND('2019 CN All (unround)'!I149,-1)</f>
        <v>20</v>
      </c>
      <c r="J149" s="218">
        <f>ROUND('2019 CN All (unround)'!J149,-1)</f>
        <v>0</v>
      </c>
      <c r="K149" s="152">
        <f>ROUND('2019 CN All (unround)'!K149,-1)</f>
        <v>0</v>
      </c>
      <c r="L149" s="152">
        <f>ROUND('2019 CN All (unround)'!L149,-1)</f>
        <v>0</v>
      </c>
      <c r="M149" s="315">
        <f>ROUND('2019 CN All (unround)'!M149,-1)</f>
        <v>0</v>
      </c>
    </row>
    <row r="150" spans="1:13" x14ac:dyDescent="0.35">
      <c r="A150" s="313" t="str">
        <f>'2019 CN All (unround)'!A150</f>
        <v>Windsor and Maidenhead</v>
      </c>
      <c r="B150" s="151">
        <f>ROUND('2019 CN All (unround)'!B150,-1)</f>
        <v>10</v>
      </c>
      <c r="C150" s="152">
        <f>ROUND('2019 CN All (unround)'!C150,-1)</f>
        <v>90</v>
      </c>
      <c r="D150" s="152">
        <f>ROUND('2019 CN All (unround)'!D150,-1)</f>
        <v>0</v>
      </c>
      <c r="E150" s="153">
        <f>ROUND('2019 CN All (unround)'!E150,-1)</f>
        <v>100</v>
      </c>
      <c r="F150" s="151">
        <f>ROUND('2019 CN All (unround)'!F150,-1)</f>
        <v>10</v>
      </c>
      <c r="G150" s="152">
        <f>ROUND('2019 CN All (unround)'!G150,-1)</f>
        <v>90</v>
      </c>
      <c r="H150" s="152">
        <f>ROUND('2019 CN All (unround)'!H150,-1)</f>
        <v>0</v>
      </c>
      <c r="I150" s="153">
        <f>ROUND('2019 CN All (unround)'!I150,-1)</f>
        <v>100</v>
      </c>
      <c r="J150" s="218">
        <f>ROUND('2019 CN All (unround)'!J150,-1)</f>
        <v>0</v>
      </c>
      <c r="K150" s="152">
        <f>ROUND('2019 CN All (unround)'!K150,-1)</f>
        <v>0</v>
      </c>
      <c r="L150" s="152">
        <f>ROUND('2019 CN All (unround)'!L150,-1)</f>
        <v>0</v>
      </c>
      <c r="M150" s="315">
        <f>ROUND('2019 CN All (unround)'!M150,-1)</f>
        <v>0</v>
      </c>
    </row>
    <row r="151" spans="1:13" x14ac:dyDescent="0.35">
      <c r="A151" s="313" t="str">
        <f>'2019 CN All (unround)'!A151</f>
        <v>Merthyr Tydfil</v>
      </c>
      <c r="B151" s="151">
        <f>ROUND('2019 CN All (unround)'!B151,-1)</f>
        <v>0</v>
      </c>
      <c r="C151" s="152">
        <f>ROUND('2019 CN All (unround)'!C151,-1)</f>
        <v>10</v>
      </c>
      <c r="D151" s="152">
        <f>ROUND('2019 CN All (unround)'!D151,-1)</f>
        <v>0</v>
      </c>
      <c r="E151" s="153">
        <f>ROUND('2019 CN All (unround)'!E151,-1)</f>
        <v>10</v>
      </c>
      <c r="F151" s="151">
        <f>ROUND('2019 CN All (unround)'!F151,-1)</f>
        <v>0</v>
      </c>
      <c r="G151" s="152">
        <f>ROUND('2019 CN All (unround)'!G151,-1)</f>
        <v>10</v>
      </c>
      <c r="H151" s="152">
        <f>ROUND('2019 CN All (unround)'!H151,-1)</f>
        <v>0</v>
      </c>
      <c r="I151" s="153">
        <f>ROUND('2019 CN All (unround)'!I151,-1)</f>
        <v>10</v>
      </c>
      <c r="J151" s="218">
        <f>ROUND('2019 CN All (unround)'!J151,-1)</f>
        <v>0</v>
      </c>
      <c r="K151" s="152">
        <f>ROUND('2019 CN All (unround)'!K151,-1)</f>
        <v>0</v>
      </c>
      <c r="L151" s="152">
        <f>ROUND('2019 CN All (unround)'!L151,-1)</f>
        <v>0</v>
      </c>
      <c r="M151" s="315">
        <f>ROUND('2019 CN All (unround)'!M151,-1)</f>
        <v>0</v>
      </c>
    </row>
    <row r="152" spans="1:13" x14ac:dyDescent="0.35">
      <c r="A152" s="313" t="str">
        <f>'2019 CN All (unround)'!A152</f>
        <v>Darlington</v>
      </c>
      <c r="B152" s="151">
        <f>ROUND('2019 CN All (unround)'!B152,-1)</f>
        <v>0</v>
      </c>
      <c r="C152" s="152">
        <f>ROUND('2019 CN All (unround)'!C152,-1)</f>
        <v>20</v>
      </c>
      <c r="D152" s="152">
        <f>ROUND('2019 CN All (unround)'!D152,-1)</f>
        <v>0</v>
      </c>
      <c r="E152" s="153">
        <f>ROUND('2019 CN All (unround)'!E152,-1)</f>
        <v>20</v>
      </c>
      <c r="F152" s="151">
        <f>ROUND('2019 CN All (unround)'!F152,-1)</f>
        <v>0</v>
      </c>
      <c r="G152" s="152">
        <f>ROUND('2019 CN All (unround)'!G152,-1)</f>
        <v>20</v>
      </c>
      <c r="H152" s="152">
        <f>ROUND('2019 CN All (unround)'!H152,-1)</f>
        <v>0</v>
      </c>
      <c r="I152" s="153">
        <f>ROUND('2019 CN All (unround)'!I152,-1)</f>
        <v>20</v>
      </c>
      <c r="J152" s="218">
        <f>ROUND('2019 CN All (unround)'!J152,-1)</f>
        <v>0</v>
      </c>
      <c r="K152" s="152">
        <f>ROUND('2019 CN All (unround)'!K152,-1)</f>
        <v>0</v>
      </c>
      <c r="L152" s="152">
        <f>ROUND('2019 CN All (unround)'!L152,-1)</f>
        <v>0</v>
      </c>
      <c r="M152" s="315">
        <f>ROUND('2019 CN All (unround)'!M152,-1)</f>
        <v>0</v>
      </c>
    </row>
    <row r="153" spans="1:13" x14ac:dyDescent="0.35">
      <c r="A153" s="313" t="str">
        <f>'2019 CN All (unround)'!A153</f>
        <v>Dartford</v>
      </c>
      <c r="B153" s="151">
        <f>ROUND('2019 CN All (unround)'!B153,-1)</f>
        <v>0</v>
      </c>
      <c r="C153" s="152">
        <f>ROUND('2019 CN All (unround)'!C153,-1)</f>
        <v>50</v>
      </c>
      <c r="D153" s="152">
        <f>ROUND('2019 CN All (unround)'!D153,-1)</f>
        <v>0</v>
      </c>
      <c r="E153" s="153">
        <f>ROUND('2019 CN All (unround)'!E153,-1)</f>
        <v>50</v>
      </c>
      <c r="F153" s="151">
        <f>ROUND('2019 CN All (unround)'!F153,-1)</f>
        <v>10</v>
      </c>
      <c r="G153" s="152">
        <f>ROUND('2019 CN All (unround)'!G153,-1)</f>
        <v>40</v>
      </c>
      <c r="H153" s="152">
        <f>ROUND('2019 CN All (unround)'!H153,-1)</f>
        <v>0</v>
      </c>
      <c r="I153" s="153">
        <f>ROUND('2019 CN All (unround)'!I153,-1)</f>
        <v>50</v>
      </c>
      <c r="J153" s="218">
        <f>ROUND('2019 CN All (unround)'!J153,-1)</f>
        <v>-10</v>
      </c>
      <c r="K153" s="152">
        <f>ROUND('2019 CN All (unround)'!K153,-1)</f>
        <v>10</v>
      </c>
      <c r="L153" s="152">
        <f>ROUND('2019 CN All (unround)'!L153,-1)</f>
        <v>0</v>
      </c>
      <c r="M153" s="315">
        <f>ROUND('2019 CN All (unround)'!M153,-1)</f>
        <v>0</v>
      </c>
    </row>
    <row r="154" spans="1:13" x14ac:dyDescent="0.35">
      <c r="A154" s="313" t="str">
        <f>'2019 CN All (unround)'!A154</f>
        <v>Lewes</v>
      </c>
      <c r="B154" s="151">
        <f>ROUND('2019 CN All (unround)'!B154,-1)</f>
        <v>0</v>
      </c>
      <c r="C154" s="152">
        <f>ROUND('2019 CN All (unround)'!C154,-1)</f>
        <v>20</v>
      </c>
      <c r="D154" s="152">
        <f>ROUND('2019 CN All (unround)'!D154,-1)</f>
        <v>0</v>
      </c>
      <c r="E154" s="153">
        <f>ROUND('2019 CN All (unround)'!E154,-1)</f>
        <v>30</v>
      </c>
      <c r="F154" s="151">
        <f>ROUND('2019 CN All (unround)'!F154,-1)</f>
        <v>10</v>
      </c>
      <c r="G154" s="152">
        <f>ROUND('2019 CN All (unround)'!G154,-1)</f>
        <v>20</v>
      </c>
      <c r="H154" s="152">
        <f>ROUND('2019 CN All (unround)'!H154,-1)</f>
        <v>0</v>
      </c>
      <c r="I154" s="153">
        <f>ROUND('2019 CN All (unround)'!I154,-1)</f>
        <v>30</v>
      </c>
      <c r="J154" s="218">
        <f>ROUND('2019 CN All (unround)'!J154,-1)</f>
        <v>-10</v>
      </c>
      <c r="K154" s="152">
        <f>ROUND('2019 CN All (unround)'!K154,-1)</f>
        <v>0</v>
      </c>
      <c r="L154" s="152">
        <f>ROUND('2019 CN All (unround)'!L154,-1)</f>
        <v>0</v>
      </c>
      <c r="M154" s="315">
        <f>ROUND('2019 CN All (unround)'!M154,-1)</f>
        <v>0</v>
      </c>
    </row>
    <row r="155" spans="1:13" x14ac:dyDescent="0.35">
      <c r="A155" s="313" t="str">
        <f>'2019 CN All (unround)'!A155</f>
        <v>Thanet</v>
      </c>
      <c r="B155" s="151">
        <f>ROUND('2019 CN All (unround)'!B155,-1)</f>
        <v>0</v>
      </c>
      <c r="C155" s="152">
        <f>ROUND('2019 CN All (unround)'!C155,-1)</f>
        <v>20</v>
      </c>
      <c r="D155" s="152">
        <f>ROUND('2019 CN All (unround)'!D155,-1)</f>
        <v>0</v>
      </c>
      <c r="E155" s="153">
        <f>ROUND('2019 CN All (unround)'!E155,-1)</f>
        <v>30</v>
      </c>
      <c r="F155" s="151">
        <f>ROUND('2019 CN All (unround)'!F155,-1)</f>
        <v>10</v>
      </c>
      <c r="G155" s="152">
        <f>ROUND('2019 CN All (unround)'!G155,-1)</f>
        <v>20</v>
      </c>
      <c r="H155" s="152">
        <f>ROUND('2019 CN All (unround)'!H155,-1)</f>
        <v>0</v>
      </c>
      <c r="I155" s="153">
        <f>ROUND('2019 CN All (unround)'!I155,-1)</f>
        <v>30</v>
      </c>
      <c r="J155" s="218">
        <f>ROUND('2019 CN All (unround)'!J155,-1)</f>
        <v>0</v>
      </c>
      <c r="K155" s="152">
        <f>ROUND('2019 CN All (unround)'!K155,-1)</f>
        <v>0</v>
      </c>
      <c r="L155" s="152">
        <f>ROUND('2019 CN All (unround)'!L155,-1)</f>
        <v>0</v>
      </c>
      <c r="M155" s="315">
        <f>ROUND('2019 CN All (unround)'!M155,-1)</f>
        <v>0</v>
      </c>
    </row>
    <row r="156" spans="1:13" x14ac:dyDescent="0.35">
      <c r="A156" s="313" t="str">
        <f>'2019 CN All (unround)'!A156</f>
        <v>Rother</v>
      </c>
      <c r="B156" s="151">
        <f>ROUND('2019 CN All (unround)'!B156,-1)</f>
        <v>0</v>
      </c>
      <c r="C156" s="152">
        <f>ROUND('2019 CN All (unround)'!C156,-1)</f>
        <v>10</v>
      </c>
      <c r="D156" s="152">
        <f>ROUND('2019 CN All (unround)'!D156,-1)</f>
        <v>0</v>
      </c>
      <c r="E156" s="153">
        <f>ROUND('2019 CN All (unround)'!E156,-1)</f>
        <v>10</v>
      </c>
      <c r="F156" s="151">
        <f>ROUND('2019 CN All (unround)'!F156,-1)</f>
        <v>0</v>
      </c>
      <c r="G156" s="152">
        <f>ROUND('2019 CN All (unround)'!G156,-1)</f>
        <v>10</v>
      </c>
      <c r="H156" s="152">
        <f>ROUND('2019 CN All (unround)'!H156,-1)</f>
        <v>0</v>
      </c>
      <c r="I156" s="153">
        <f>ROUND('2019 CN All (unround)'!I156,-1)</f>
        <v>20</v>
      </c>
      <c r="J156" s="218">
        <f>ROUND('2019 CN All (unround)'!J156,-1)</f>
        <v>0</v>
      </c>
      <c r="K156" s="152">
        <f>ROUND('2019 CN All (unround)'!K156,-1)</f>
        <v>0</v>
      </c>
      <c r="L156" s="152">
        <f>ROUND('2019 CN All (unround)'!L156,-1)</f>
        <v>0</v>
      </c>
      <c r="M156" s="315">
        <f>ROUND('2019 CN All (unround)'!M156,-1)</f>
        <v>0</v>
      </c>
    </row>
    <row r="157" spans="1:13" x14ac:dyDescent="0.35">
      <c r="A157" s="313" t="str">
        <f>'2019 CN All (unround)'!A157</f>
        <v>City of London</v>
      </c>
      <c r="B157" s="151">
        <f>ROUND('2019 CN All (unround)'!B157,-1)</f>
        <v>0</v>
      </c>
      <c r="C157" s="152">
        <f>ROUND('2019 CN All (unround)'!C157,-1)</f>
        <v>0</v>
      </c>
      <c r="D157" s="152">
        <f>ROUND('2019 CN All (unround)'!D157,-1)</f>
        <v>0</v>
      </c>
      <c r="E157" s="153">
        <f>ROUND('2019 CN All (unround)'!E157,-1)</f>
        <v>0</v>
      </c>
      <c r="F157" s="151">
        <f>ROUND('2019 CN All (unround)'!F157,-1)</f>
        <v>0</v>
      </c>
      <c r="G157" s="152">
        <f>ROUND('2019 CN All (unround)'!G157,-1)</f>
        <v>10</v>
      </c>
      <c r="H157" s="152">
        <f>ROUND('2019 CN All (unround)'!H157,-1)</f>
        <v>0</v>
      </c>
      <c r="I157" s="153">
        <f>ROUND('2019 CN All (unround)'!I157,-1)</f>
        <v>10</v>
      </c>
      <c r="J157" s="218">
        <f>ROUND('2019 CN All (unround)'!J157,-1)</f>
        <v>0</v>
      </c>
      <c r="K157" s="152">
        <f>ROUND('2019 CN All (unround)'!K157,-1)</f>
        <v>0</v>
      </c>
      <c r="L157" s="152">
        <f>ROUND('2019 CN All (unround)'!L157,-1)</f>
        <v>0</v>
      </c>
      <c r="M157" s="315">
        <f>ROUND('2019 CN All (unround)'!M157,-1)</f>
        <v>0</v>
      </c>
    </row>
    <row r="158" spans="1:13" x14ac:dyDescent="0.35">
      <c r="A158" s="313" t="str">
        <f>'2019 CN All (unround)'!A158</f>
        <v>Richmondshire</v>
      </c>
      <c r="B158" s="151">
        <f>ROUND('2019 CN All (unround)'!B158,-1)</f>
        <v>0</v>
      </c>
      <c r="C158" s="152">
        <f>ROUND('2019 CN All (unround)'!C158,-1)</f>
        <v>10</v>
      </c>
      <c r="D158" s="152">
        <f>ROUND('2019 CN All (unround)'!D158,-1)</f>
        <v>0</v>
      </c>
      <c r="E158" s="153">
        <f>ROUND('2019 CN All (unround)'!E158,-1)</f>
        <v>10</v>
      </c>
      <c r="F158" s="151">
        <f>ROUND('2019 CN All (unround)'!F158,-1)</f>
        <v>0</v>
      </c>
      <c r="G158" s="152">
        <f>ROUND('2019 CN All (unround)'!G158,-1)</f>
        <v>10</v>
      </c>
      <c r="H158" s="152">
        <f>ROUND('2019 CN All (unround)'!H158,-1)</f>
        <v>0</v>
      </c>
      <c r="I158" s="153">
        <f>ROUND('2019 CN All (unround)'!I158,-1)</f>
        <v>20</v>
      </c>
      <c r="J158" s="218">
        <f>ROUND('2019 CN All (unround)'!J158,-1)</f>
        <v>0</v>
      </c>
      <c r="K158" s="152">
        <f>ROUND('2019 CN All (unround)'!K158,-1)</f>
        <v>0</v>
      </c>
      <c r="L158" s="152">
        <f>ROUND('2019 CN All (unround)'!L158,-1)</f>
        <v>0</v>
      </c>
      <c r="M158" s="315">
        <f>ROUND('2019 CN All (unround)'!M158,-1)</f>
        <v>0</v>
      </c>
    </row>
    <row r="159" spans="1:13" x14ac:dyDescent="0.35">
      <c r="A159" s="313" t="str">
        <f>'2019 CN All (unround)'!A159</f>
        <v>Colchester</v>
      </c>
      <c r="B159" s="151">
        <f>ROUND('2019 CN All (unround)'!B159,-1)</f>
        <v>10</v>
      </c>
      <c r="C159" s="152">
        <f>ROUND('2019 CN All (unround)'!C159,-1)</f>
        <v>70</v>
      </c>
      <c r="D159" s="152">
        <f>ROUND('2019 CN All (unround)'!D159,-1)</f>
        <v>0</v>
      </c>
      <c r="E159" s="153">
        <f>ROUND('2019 CN All (unround)'!E159,-1)</f>
        <v>70</v>
      </c>
      <c r="F159" s="151">
        <f>ROUND('2019 CN All (unround)'!F159,-1)</f>
        <v>10</v>
      </c>
      <c r="G159" s="152">
        <f>ROUND('2019 CN All (unround)'!G159,-1)</f>
        <v>70</v>
      </c>
      <c r="H159" s="152">
        <f>ROUND('2019 CN All (unround)'!H159,-1)</f>
        <v>0</v>
      </c>
      <c r="I159" s="153">
        <f>ROUND('2019 CN All (unround)'!I159,-1)</f>
        <v>80</v>
      </c>
      <c r="J159" s="218">
        <f>ROUND('2019 CN All (unround)'!J159,-1)</f>
        <v>0</v>
      </c>
      <c r="K159" s="152">
        <f>ROUND('2019 CN All (unround)'!K159,-1)</f>
        <v>0</v>
      </c>
      <c r="L159" s="152">
        <f>ROUND('2019 CN All (unround)'!L159,-1)</f>
        <v>0</v>
      </c>
      <c r="M159" s="315">
        <f>ROUND('2019 CN All (unround)'!M159,-1)</f>
        <v>0</v>
      </c>
    </row>
    <row r="160" spans="1:13" x14ac:dyDescent="0.35">
      <c r="A160" s="313" t="str">
        <f>'2019 CN All (unround)'!A160</f>
        <v>Ribble Valley</v>
      </c>
      <c r="B160" s="151">
        <f>ROUND('2019 CN All (unround)'!B160,-1)</f>
        <v>0</v>
      </c>
      <c r="C160" s="152">
        <f>ROUND('2019 CN All (unround)'!C160,-1)</f>
        <v>20</v>
      </c>
      <c r="D160" s="152">
        <f>ROUND('2019 CN All (unround)'!D160,-1)</f>
        <v>0</v>
      </c>
      <c r="E160" s="153">
        <f>ROUND('2019 CN All (unround)'!E160,-1)</f>
        <v>20</v>
      </c>
      <c r="F160" s="151">
        <f>ROUND('2019 CN All (unround)'!F160,-1)</f>
        <v>0</v>
      </c>
      <c r="G160" s="152">
        <f>ROUND('2019 CN All (unround)'!G160,-1)</f>
        <v>20</v>
      </c>
      <c r="H160" s="152">
        <f>ROUND('2019 CN All (unround)'!H160,-1)</f>
        <v>0</v>
      </c>
      <c r="I160" s="153">
        <f>ROUND('2019 CN All (unround)'!I160,-1)</f>
        <v>20</v>
      </c>
      <c r="J160" s="218">
        <f>ROUND('2019 CN All (unround)'!J160,-1)</f>
        <v>0</v>
      </c>
      <c r="K160" s="152">
        <f>ROUND('2019 CN All (unround)'!K160,-1)</f>
        <v>0</v>
      </c>
      <c r="L160" s="152">
        <f>ROUND('2019 CN All (unround)'!L160,-1)</f>
        <v>0</v>
      </c>
      <c r="M160" s="315">
        <f>ROUND('2019 CN All (unround)'!M160,-1)</f>
        <v>0</v>
      </c>
    </row>
    <row r="161" spans="1:13" x14ac:dyDescent="0.35">
      <c r="A161" s="313" t="str">
        <f>'2019 CN All (unround)'!A161</f>
        <v>Chesterfield</v>
      </c>
      <c r="B161" s="151">
        <f>ROUND('2019 CN All (unround)'!B161,-1)</f>
        <v>0</v>
      </c>
      <c r="C161" s="152">
        <f>ROUND('2019 CN All (unround)'!C161,-1)</f>
        <v>30</v>
      </c>
      <c r="D161" s="152">
        <f>ROUND('2019 CN All (unround)'!D161,-1)</f>
        <v>0</v>
      </c>
      <c r="E161" s="153">
        <f>ROUND('2019 CN All (unround)'!E161,-1)</f>
        <v>40</v>
      </c>
      <c r="F161" s="151">
        <f>ROUND('2019 CN All (unround)'!F161,-1)</f>
        <v>0</v>
      </c>
      <c r="G161" s="152">
        <f>ROUND('2019 CN All (unround)'!G161,-1)</f>
        <v>30</v>
      </c>
      <c r="H161" s="152">
        <f>ROUND('2019 CN All (unround)'!H161,-1)</f>
        <v>10</v>
      </c>
      <c r="I161" s="153">
        <f>ROUND('2019 CN All (unround)'!I161,-1)</f>
        <v>40</v>
      </c>
      <c r="J161" s="218">
        <f>ROUND('2019 CN All (unround)'!J161,-1)</f>
        <v>0</v>
      </c>
      <c r="K161" s="152">
        <f>ROUND('2019 CN All (unround)'!K161,-1)</f>
        <v>0</v>
      </c>
      <c r="L161" s="152">
        <f>ROUND('2019 CN All (unround)'!L161,-1)</f>
        <v>0</v>
      </c>
      <c r="M161" s="315">
        <f>ROUND('2019 CN All (unround)'!M161,-1)</f>
        <v>0</v>
      </c>
    </row>
    <row r="162" spans="1:13" x14ac:dyDescent="0.35">
      <c r="A162" s="313" t="str">
        <f>'2019 CN All (unround)'!A162</f>
        <v>Scarborough</v>
      </c>
      <c r="B162" s="151">
        <f>ROUND('2019 CN All (unround)'!B162,-1)</f>
        <v>0</v>
      </c>
      <c r="C162" s="152">
        <f>ROUND('2019 CN All (unround)'!C162,-1)</f>
        <v>20</v>
      </c>
      <c r="D162" s="152">
        <f>ROUND('2019 CN All (unround)'!D162,-1)</f>
        <v>0</v>
      </c>
      <c r="E162" s="153">
        <f>ROUND('2019 CN All (unround)'!E162,-1)</f>
        <v>30</v>
      </c>
      <c r="F162" s="151">
        <f>ROUND('2019 CN All (unround)'!F162,-1)</f>
        <v>10</v>
      </c>
      <c r="G162" s="152">
        <f>ROUND('2019 CN All (unround)'!G162,-1)</f>
        <v>20</v>
      </c>
      <c r="H162" s="152">
        <f>ROUND('2019 CN All (unround)'!H162,-1)</f>
        <v>0</v>
      </c>
      <c r="I162" s="153">
        <f>ROUND('2019 CN All (unround)'!I162,-1)</f>
        <v>30</v>
      </c>
      <c r="J162" s="218">
        <f>ROUND('2019 CN All (unround)'!J162,-1)</f>
        <v>0</v>
      </c>
      <c r="K162" s="152">
        <f>ROUND('2019 CN All (unround)'!K162,-1)</f>
        <v>0</v>
      </c>
      <c r="L162" s="152">
        <f>ROUND('2019 CN All (unround)'!L162,-1)</f>
        <v>0</v>
      </c>
      <c r="M162" s="315">
        <f>ROUND('2019 CN All (unround)'!M162,-1)</f>
        <v>0</v>
      </c>
    </row>
    <row r="163" spans="1:13" x14ac:dyDescent="0.35">
      <c r="A163" s="313" t="str">
        <f>'2019 CN All (unround)'!A163</f>
        <v>Selby</v>
      </c>
      <c r="B163" s="151">
        <f>ROUND('2019 CN All (unround)'!B163,-1)</f>
        <v>0</v>
      </c>
      <c r="C163" s="152">
        <f>ROUND('2019 CN All (unround)'!C163,-1)</f>
        <v>20</v>
      </c>
      <c r="D163" s="152">
        <f>ROUND('2019 CN All (unround)'!D163,-1)</f>
        <v>0</v>
      </c>
      <c r="E163" s="153">
        <f>ROUND('2019 CN All (unround)'!E163,-1)</f>
        <v>20</v>
      </c>
      <c r="F163" s="151">
        <f>ROUND('2019 CN All (unround)'!F163,-1)</f>
        <v>0</v>
      </c>
      <c r="G163" s="152">
        <f>ROUND('2019 CN All (unround)'!G163,-1)</f>
        <v>10</v>
      </c>
      <c r="H163" s="152">
        <f>ROUND('2019 CN All (unround)'!H163,-1)</f>
        <v>0</v>
      </c>
      <c r="I163" s="153">
        <f>ROUND('2019 CN All (unround)'!I163,-1)</f>
        <v>20</v>
      </c>
      <c r="J163" s="218">
        <f>ROUND('2019 CN All (unround)'!J163,-1)</f>
        <v>0</v>
      </c>
      <c r="K163" s="152">
        <f>ROUND('2019 CN All (unround)'!K163,-1)</f>
        <v>0</v>
      </c>
      <c r="L163" s="152">
        <f>ROUND('2019 CN All (unround)'!L163,-1)</f>
        <v>0</v>
      </c>
      <c r="M163" s="315">
        <f>ROUND('2019 CN All (unround)'!M163,-1)</f>
        <v>0</v>
      </c>
    </row>
    <row r="164" spans="1:13" x14ac:dyDescent="0.35">
      <c r="A164" s="313" t="str">
        <f>'2019 CN All (unround)'!A164</f>
        <v>Hastings</v>
      </c>
      <c r="B164" s="151">
        <f>ROUND('2019 CN All (unround)'!B164,-1)</f>
        <v>0</v>
      </c>
      <c r="C164" s="152">
        <f>ROUND('2019 CN All (unround)'!C164,-1)</f>
        <v>20</v>
      </c>
      <c r="D164" s="152">
        <f>ROUND('2019 CN All (unround)'!D164,-1)</f>
        <v>0</v>
      </c>
      <c r="E164" s="153">
        <f>ROUND('2019 CN All (unround)'!E164,-1)</f>
        <v>20</v>
      </c>
      <c r="F164" s="151">
        <f>ROUND('2019 CN All (unround)'!F164,-1)</f>
        <v>0</v>
      </c>
      <c r="G164" s="152">
        <f>ROUND('2019 CN All (unround)'!G164,-1)</f>
        <v>10</v>
      </c>
      <c r="H164" s="152">
        <f>ROUND('2019 CN All (unround)'!H164,-1)</f>
        <v>0</v>
      </c>
      <c r="I164" s="153">
        <f>ROUND('2019 CN All (unround)'!I164,-1)</f>
        <v>20</v>
      </c>
      <c r="J164" s="218">
        <f>ROUND('2019 CN All (unround)'!J164,-1)</f>
        <v>0</v>
      </c>
      <c r="K164" s="152">
        <f>ROUND('2019 CN All (unround)'!K164,-1)</f>
        <v>0</v>
      </c>
      <c r="L164" s="152">
        <f>ROUND('2019 CN All (unround)'!L164,-1)</f>
        <v>0</v>
      </c>
      <c r="M164" s="315">
        <f>ROUND('2019 CN All (unround)'!M164,-1)</f>
        <v>0</v>
      </c>
    </row>
    <row r="165" spans="1:13" x14ac:dyDescent="0.35">
      <c r="A165" s="313" t="str">
        <f>'2019 CN All (unround)'!A165</f>
        <v>Broadland</v>
      </c>
      <c r="B165" s="151">
        <f>ROUND('2019 CN All (unround)'!B165,-1)</f>
        <v>0</v>
      </c>
      <c r="C165" s="152">
        <f>ROUND('2019 CN All (unround)'!C165,-1)</f>
        <v>10</v>
      </c>
      <c r="D165" s="152">
        <f>ROUND('2019 CN All (unround)'!D165,-1)</f>
        <v>0</v>
      </c>
      <c r="E165" s="153">
        <f>ROUND('2019 CN All (unround)'!E165,-1)</f>
        <v>10</v>
      </c>
      <c r="F165" s="151">
        <f>ROUND('2019 CN All (unround)'!F165,-1)</f>
        <v>0</v>
      </c>
      <c r="G165" s="152">
        <f>ROUND('2019 CN All (unround)'!G165,-1)</f>
        <v>10</v>
      </c>
      <c r="H165" s="152">
        <f>ROUND('2019 CN All (unround)'!H165,-1)</f>
        <v>0</v>
      </c>
      <c r="I165" s="153">
        <f>ROUND('2019 CN All (unround)'!I165,-1)</f>
        <v>10</v>
      </c>
      <c r="J165" s="218">
        <f>ROUND('2019 CN All (unround)'!J165,-1)</f>
        <v>0</v>
      </c>
      <c r="K165" s="152">
        <f>ROUND('2019 CN All (unround)'!K165,-1)</f>
        <v>0</v>
      </c>
      <c r="L165" s="152">
        <f>ROUND('2019 CN All (unround)'!L165,-1)</f>
        <v>0</v>
      </c>
      <c r="M165" s="315">
        <f>ROUND('2019 CN All (unround)'!M165,-1)</f>
        <v>0</v>
      </c>
    </row>
    <row r="166" spans="1:13" x14ac:dyDescent="0.35">
      <c r="A166" s="313" t="str">
        <f>'2019 CN All (unround)'!A166</f>
        <v>Corby</v>
      </c>
      <c r="B166" s="151">
        <f>ROUND('2019 CN All (unround)'!B166,-1)</f>
        <v>10</v>
      </c>
      <c r="C166" s="152">
        <f>ROUND('2019 CN All (unround)'!C166,-1)</f>
        <v>30</v>
      </c>
      <c r="D166" s="152">
        <f>ROUND('2019 CN All (unround)'!D166,-1)</f>
        <v>0</v>
      </c>
      <c r="E166" s="153">
        <f>ROUND('2019 CN All (unround)'!E166,-1)</f>
        <v>40</v>
      </c>
      <c r="F166" s="151">
        <f>ROUND('2019 CN All (unround)'!F166,-1)</f>
        <v>0</v>
      </c>
      <c r="G166" s="152">
        <f>ROUND('2019 CN All (unround)'!G166,-1)</f>
        <v>30</v>
      </c>
      <c r="H166" s="152">
        <f>ROUND('2019 CN All (unround)'!H166,-1)</f>
        <v>0</v>
      </c>
      <c r="I166" s="153">
        <f>ROUND('2019 CN All (unround)'!I166,-1)</f>
        <v>40</v>
      </c>
      <c r="J166" s="218">
        <f>ROUND('2019 CN All (unround)'!J166,-1)</f>
        <v>0</v>
      </c>
      <c r="K166" s="152">
        <f>ROUND('2019 CN All (unround)'!K166,-1)</f>
        <v>0</v>
      </c>
      <c r="L166" s="152">
        <f>ROUND('2019 CN All (unround)'!L166,-1)</f>
        <v>0</v>
      </c>
      <c r="M166" s="315">
        <f>ROUND('2019 CN All (unround)'!M166,-1)</f>
        <v>0</v>
      </c>
    </row>
    <row r="167" spans="1:13" x14ac:dyDescent="0.35">
      <c r="A167" s="313" t="str">
        <f>'2019 CN All (unround)'!A167</f>
        <v>Forest of Dean</v>
      </c>
      <c r="B167" s="151">
        <f>ROUND('2019 CN All (unround)'!B167,-1)</f>
        <v>10</v>
      </c>
      <c r="C167" s="152">
        <f>ROUND('2019 CN All (unround)'!C167,-1)</f>
        <v>40</v>
      </c>
      <c r="D167" s="152">
        <f>ROUND('2019 CN All (unround)'!D167,-1)</f>
        <v>0</v>
      </c>
      <c r="E167" s="153">
        <f>ROUND('2019 CN All (unround)'!E167,-1)</f>
        <v>50</v>
      </c>
      <c r="F167" s="151">
        <f>ROUND('2019 CN All (unround)'!F167,-1)</f>
        <v>0</v>
      </c>
      <c r="G167" s="152">
        <f>ROUND('2019 CN All (unround)'!G167,-1)</f>
        <v>40</v>
      </c>
      <c r="H167" s="152">
        <f>ROUND('2019 CN All (unround)'!H167,-1)</f>
        <v>0</v>
      </c>
      <c r="I167" s="153">
        <f>ROUND('2019 CN All (unround)'!I167,-1)</f>
        <v>50</v>
      </c>
      <c r="J167" s="218">
        <f>ROUND('2019 CN All (unround)'!J167,-1)</f>
        <v>10</v>
      </c>
      <c r="K167" s="152">
        <f>ROUND('2019 CN All (unround)'!K167,-1)</f>
        <v>0</v>
      </c>
      <c r="L167" s="152">
        <f>ROUND('2019 CN All (unround)'!L167,-1)</f>
        <v>0</v>
      </c>
      <c r="M167" s="315">
        <f>ROUND('2019 CN All (unround)'!M167,-1)</f>
        <v>0</v>
      </c>
    </row>
    <row r="168" spans="1:13" x14ac:dyDescent="0.35">
      <c r="A168" s="313" t="str">
        <f>'2019 CN All (unround)'!A168</f>
        <v>Wealden</v>
      </c>
      <c r="B168" s="151">
        <f>ROUND('2019 CN All (unround)'!B168,-1)</f>
        <v>0</v>
      </c>
      <c r="C168" s="152">
        <f>ROUND('2019 CN All (unround)'!C168,-1)</f>
        <v>30</v>
      </c>
      <c r="D168" s="152">
        <f>ROUND('2019 CN All (unround)'!D168,-1)</f>
        <v>0</v>
      </c>
      <c r="E168" s="153">
        <f>ROUND('2019 CN All (unround)'!E168,-1)</f>
        <v>30</v>
      </c>
      <c r="F168" s="151">
        <f>ROUND('2019 CN All (unround)'!F168,-1)</f>
        <v>0</v>
      </c>
      <c r="G168" s="152">
        <f>ROUND('2019 CN All (unround)'!G168,-1)</f>
        <v>20</v>
      </c>
      <c r="H168" s="152">
        <f>ROUND('2019 CN All (unround)'!H168,-1)</f>
        <v>0</v>
      </c>
      <c r="I168" s="153">
        <f>ROUND('2019 CN All (unround)'!I168,-1)</f>
        <v>30</v>
      </c>
      <c r="J168" s="218">
        <f>ROUND('2019 CN All (unround)'!J168,-1)</f>
        <v>0</v>
      </c>
      <c r="K168" s="152">
        <f>ROUND('2019 CN All (unround)'!K168,-1)</f>
        <v>0</v>
      </c>
      <c r="L168" s="152">
        <f>ROUND('2019 CN All (unround)'!L168,-1)</f>
        <v>0</v>
      </c>
      <c r="M168" s="315">
        <f>ROUND('2019 CN All (unround)'!M168,-1)</f>
        <v>0</v>
      </c>
    </row>
    <row r="169" spans="1:13" x14ac:dyDescent="0.35">
      <c r="A169" s="313" t="str">
        <f>'2019 CN All (unround)'!A169</f>
        <v>Flintshire</v>
      </c>
      <c r="B169" s="151">
        <f>ROUND('2019 CN All (unround)'!B169,-1)</f>
        <v>0</v>
      </c>
      <c r="C169" s="152">
        <f>ROUND('2019 CN All (unround)'!C169,-1)</f>
        <v>50</v>
      </c>
      <c r="D169" s="152">
        <f>ROUND('2019 CN All (unround)'!D169,-1)</f>
        <v>0</v>
      </c>
      <c r="E169" s="153">
        <f>ROUND('2019 CN All (unround)'!E169,-1)</f>
        <v>50</v>
      </c>
      <c r="F169" s="151">
        <f>ROUND('2019 CN All (unround)'!F169,-1)</f>
        <v>0</v>
      </c>
      <c r="G169" s="152">
        <f>ROUND('2019 CN All (unround)'!G169,-1)</f>
        <v>40</v>
      </c>
      <c r="H169" s="152">
        <f>ROUND('2019 CN All (unround)'!H169,-1)</f>
        <v>0</v>
      </c>
      <c r="I169" s="153">
        <f>ROUND('2019 CN All (unround)'!I169,-1)</f>
        <v>50</v>
      </c>
      <c r="J169" s="218">
        <f>ROUND('2019 CN All (unround)'!J169,-1)</f>
        <v>0</v>
      </c>
      <c r="K169" s="152">
        <f>ROUND('2019 CN All (unround)'!K169,-1)</f>
        <v>0</v>
      </c>
      <c r="L169" s="152">
        <f>ROUND('2019 CN All (unround)'!L169,-1)</f>
        <v>0</v>
      </c>
      <c r="M169" s="315">
        <f>ROUND('2019 CN All (unround)'!M169,-1)</f>
        <v>0</v>
      </c>
    </row>
    <row r="170" spans="1:13" x14ac:dyDescent="0.35">
      <c r="A170" s="313" t="str">
        <f>'2019 CN All (unround)'!A170</f>
        <v>Vale of Glamorgan</v>
      </c>
      <c r="B170" s="151">
        <f>ROUND('2019 CN All (unround)'!B170,-1)</f>
        <v>0</v>
      </c>
      <c r="C170" s="152">
        <f>ROUND('2019 CN All (unround)'!C170,-1)</f>
        <v>50</v>
      </c>
      <c r="D170" s="152">
        <f>ROUND('2019 CN All (unround)'!D170,-1)</f>
        <v>0</v>
      </c>
      <c r="E170" s="153">
        <f>ROUND('2019 CN All (unround)'!E170,-1)</f>
        <v>50</v>
      </c>
      <c r="F170" s="151">
        <f>ROUND('2019 CN All (unround)'!F170,-1)</f>
        <v>0</v>
      </c>
      <c r="G170" s="152">
        <f>ROUND('2019 CN All (unround)'!G170,-1)</f>
        <v>50</v>
      </c>
      <c r="H170" s="152">
        <f>ROUND('2019 CN All (unround)'!H170,-1)</f>
        <v>0</v>
      </c>
      <c r="I170" s="153">
        <f>ROUND('2019 CN All (unround)'!I170,-1)</f>
        <v>50</v>
      </c>
      <c r="J170" s="218">
        <f>ROUND('2019 CN All (unround)'!J170,-1)</f>
        <v>0</v>
      </c>
      <c r="K170" s="152">
        <f>ROUND('2019 CN All (unround)'!K170,-1)</f>
        <v>0</v>
      </c>
      <c r="L170" s="152">
        <f>ROUND('2019 CN All (unround)'!L170,-1)</f>
        <v>0</v>
      </c>
      <c r="M170" s="315">
        <f>ROUND('2019 CN All (unround)'!M170,-1)</f>
        <v>0</v>
      </c>
    </row>
    <row r="171" spans="1:13" x14ac:dyDescent="0.35">
      <c r="A171" s="313" t="str">
        <f>'2019 CN All (unround)'!A171</f>
        <v>Neath Port Talbot</v>
      </c>
      <c r="B171" s="151">
        <f>ROUND('2019 CN All (unround)'!B171,-1)</f>
        <v>0</v>
      </c>
      <c r="C171" s="152">
        <f>ROUND('2019 CN All (unround)'!C171,-1)</f>
        <v>40</v>
      </c>
      <c r="D171" s="152">
        <f>ROUND('2019 CN All (unround)'!D171,-1)</f>
        <v>0</v>
      </c>
      <c r="E171" s="153">
        <f>ROUND('2019 CN All (unround)'!E171,-1)</f>
        <v>40</v>
      </c>
      <c r="F171" s="151">
        <f>ROUND('2019 CN All (unround)'!F171,-1)</f>
        <v>0</v>
      </c>
      <c r="G171" s="152">
        <f>ROUND('2019 CN All (unround)'!G171,-1)</f>
        <v>40</v>
      </c>
      <c r="H171" s="152">
        <f>ROUND('2019 CN All (unround)'!H171,-1)</f>
        <v>0</v>
      </c>
      <c r="I171" s="153">
        <f>ROUND('2019 CN All (unround)'!I171,-1)</f>
        <v>40</v>
      </c>
      <c r="J171" s="218">
        <f>ROUND('2019 CN All (unround)'!J171,-1)</f>
        <v>0</v>
      </c>
      <c r="K171" s="152">
        <f>ROUND('2019 CN All (unround)'!K171,-1)</f>
        <v>0</v>
      </c>
      <c r="L171" s="152">
        <f>ROUND('2019 CN All (unround)'!L171,-1)</f>
        <v>0</v>
      </c>
      <c r="M171" s="315">
        <f>ROUND('2019 CN All (unround)'!M171,-1)</f>
        <v>0</v>
      </c>
    </row>
    <row r="172" spans="1:13" x14ac:dyDescent="0.35">
      <c r="A172" s="313" t="str">
        <f>'2019 CN All (unround)'!A172</f>
        <v>Birmingham</v>
      </c>
      <c r="B172" s="151">
        <f>ROUND('2019 CN All (unround)'!B172,-1)</f>
        <v>0</v>
      </c>
      <c r="C172" s="152">
        <f>ROUND('2019 CN All (unround)'!C172,-1)</f>
        <v>0</v>
      </c>
      <c r="D172" s="152">
        <f>ROUND('2019 CN All (unround)'!D172,-1)</f>
        <v>0</v>
      </c>
      <c r="E172" s="153">
        <f>ROUND('2019 CN All (unround)'!E172,-1)</f>
        <v>0</v>
      </c>
      <c r="F172" s="151">
        <f>ROUND('2019 CN All (unround)'!F172,-1)</f>
        <v>0</v>
      </c>
      <c r="G172" s="152">
        <f>ROUND('2019 CN All (unround)'!G172,-1)</f>
        <v>0</v>
      </c>
      <c r="H172" s="152">
        <f>ROUND('2019 CN All (unround)'!H172,-1)</f>
        <v>0</v>
      </c>
      <c r="I172" s="153">
        <f>ROUND('2019 CN All (unround)'!I172,-1)</f>
        <v>0</v>
      </c>
      <c r="J172" s="218">
        <f>ROUND('2019 CN All (unround)'!J172,-1)</f>
        <v>0</v>
      </c>
      <c r="K172" s="152">
        <f>ROUND('2019 CN All (unround)'!K172,-1)</f>
        <v>0</v>
      </c>
      <c r="L172" s="152">
        <f>ROUND('2019 CN All (unround)'!L172,-1)</f>
        <v>0</v>
      </c>
      <c r="M172" s="315">
        <f>ROUND('2019 CN All (unround)'!M172,-1)</f>
        <v>0</v>
      </c>
    </row>
    <row r="173" spans="1:13" x14ac:dyDescent="0.35">
      <c r="A173" s="313" t="str">
        <f>'2019 CN All (unround)'!A173</f>
        <v>Breckland</v>
      </c>
      <c r="B173" s="151">
        <f>ROUND('2019 CN All (unround)'!B173,-1)</f>
        <v>0</v>
      </c>
      <c r="C173" s="152">
        <f>ROUND('2019 CN All (unround)'!C173,-1)</f>
        <v>20</v>
      </c>
      <c r="D173" s="152">
        <f>ROUND('2019 CN All (unround)'!D173,-1)</f>
        <v>0</v>
      </c>
      <c r="E173" s="153">
        <f>ROUND('2019 CN All (unround)'!E173,-1)</f>
        <v>30</v>
      </c>
      <c r="F173" s="151">
        <f>ROUND('2019 CN All (unround)'!F173,-1)</f>
        <v>0</v>
      </c>
      <c r="G173" s="152">
        <f>ROUND('2019 CN All (unround)'!G173,-1)</f>
        <v>20</v>
      </c>
      <c r="H173" s="152">
        <f>ROUND('2019 CN All (unround)'!H173,-1)</f>
        <v>0</v>
      </c>
      <c r="I173" s="153">
        <f>ROUND('2019 CN All (unround)'!I173,-1)</f>
        <v>30</v>
      </c>
      <c r="J173" s="218">
        <f>ROUND('2019 CN All (unround)'!J173,-1)</f>
        <v>0</v>
      </c>
      <c r="K173" s="152">
        <f>ROUND('2019 CN All (unround)'!K173,-1)</f>
        <v>0</v>
      </c>
      <c r="L173" s="152">
        <f>ROUND('2019 CN All (unround)'!L173,-1)</f>
        <v>0</v>
      </c>
      <c r="M173" s="315">
        <f>ROUND('2019 CN All (unround)'!M173,-1)</f>
        <v>0</v>
      </c>
    </row>
    <row r="174" spans="1:13" x14ac:dyDescent="0.35">
      <c r="A174" s="313" t="str">
        <f>'2019 CN All (unround)'!A174</f>
        <v>Mansfield</v>
      </c>
      <c r="B174" s="151">
        <f>ROUND('2019 CN All (unround)'!B174,-1)</f>
        <v>0</v>
      </c>
      <c r="C174" s="152">
        <f>ROUND('2019 CN All (unround)'!C174,-1)</f>
        <v>40</v>
      </c>
      <c r="D174" s="152">
        <f>ROUND('2019 CN All (unround)'!D174,-1)</f>
        <v>0</v>
      </c>
      <c r="E174" s="153">
        <f>ROUND('2019 CN All (unround)'!E174,-1)</f>
        <v>40</v>
      </c>
      <c r="F174" s="151">
        <f>ROUND('2019 CN All (unround)'!F174,-1)</f>
        <v>0</v>
      </c>
      <c r="G174" s="152">
        <f>ROUND('2019 CN All (unround)'!G174,-1)</f>
        <v>40</v>
      </c>
      <c r="H174" s="152">
        <f>ROUND('2019 CN All (unround)'!H174,-1)</f>
        <v>0</v>
      </c>
      <c r="I174" s="153">
        <f>ROUND('2019 CN All (unround)'!I174,-1)</f>
        <v>40</v>
      </c>
      <c r="J174" s="218">
        <f>ROUND('2019 CN All (unround)'!J174,-1)</f>
        <v>0</v>
      </c>
      <c r="K174" s="152">
        <f>ROUND('2019 CN All (unround)'!K174,-1)</f>
        <v>0</v>
      </c>
      <c r="L174" s="152">
        <f>ROUND('2019 CN All (unround)'!L174,-1)</f>
        <v>0</v>
      </c>
      <c r="M174" s="315">
        <f>ROUND('2019 CN All (unround)'!M174,-1)</f>
        <v>0</v>
      </c>
    </row>
    <row r="175" spans="1:13" x14ac:dyDescent="0.35">
      <c r="A175" s="313" t="str">
        <f>'2019 CN All (unround)'!A175</f>
        <v>Brentwood</v>
      </c>
      <c r="B175" s="151">
        <f>ROUND('2019 CN All (unround)'!B175,-1)</f>
        <v>0</v>
      </c>
      <c r="C175" s="152">
        <f>ROUND('2019 CN All (unround)'!C175,-1)</f>
        <v>30</v>
      </c>
      <c r="D175" s="152">
        <f>ROUND('2019 CN All (unround)'!D175,-1)</f>
        <v>0</v>
      </c>
      <c r="E175" s="153">
        <f>ROUND('2019 CN All (unround)'!E175,-1)</f>
        <v>30</v>
      </c>
      <c r="F175" s="151">
        <f>ROUND('2019 CN All (unround)'!F175,-1)</f>
        <v>0</v>
      </c>
      <c r="G175" s="152">
        <f>ROUND('2019 CN All (unround)'!G175,-1)</f>
        <v>30</v>
      </c>
      <c r="H175" s="152">
        <f>ROUND('2019 CN All (unround)'!H175,-1)</f>
        <v>0</v>
      </c>
      <c r="I175" s="153">
        <f>ROUND('2019 CN All (unround)'!I175,-1)</f>
        <v>30</v>
      </c>
      <c r="J175" s="218">
        <f>ROUND('2019 CN All (unround)'!J175,-1)</f>
        <v>0</v>
      </c>
      <c r="K175" s="152">
        <f>ROUND('2019 CN All (unround)'!K175,-1)</f>
        <v>0</v>
      </c>
      <c r="L175" s="152">
        <f>ROUND('2019 CN All (unround)'!L175,-1)</f>
        <v>0</v>
      </c>
      <c r="M175" s="315">
        <f>ROUND('2019 CN All (unround)'!M175,-1)</f>
        <v>0</v>
      </c>
    </row>
    <row r="176" spans="1:13" x14ac:dyDescent="0.35">
      <c r="A176" s="313" t="str">
        <f>'2019 CN All (unround)'!A176</f>
        <v>Lancaster</v>
      </c>
      <c r="B176" s="151">
        <f>ROUND('2019 CN All (unround)'!B176,-1)</f>
        <v>10</v>
      </c>
      <c r="C176" s="152">
        <f>ROUND('2019 CN All (unround)'!C176,-1)</f>
        <v>90</v>
      </c>
      <c r="D176" s="152">
        <f>ROUND('2019 CN All (unround)'!D176,-1)</f>
        <v>0</v>
      </c>
      <c r="E176" s="153">
        <f>ROUND('2019 CN All (unround)'!E176,-1)</f>
        <v>90</v>
      </c>
      <c r="F176" s="151">
        <f>ROUND('2019 CN All (unround)'!F176,-1)</f>
        <v>10</v>
      </c>
      <c r="G176" s="152">
        <f>ROUND('2019 CN All (unround)'!G176,-1)</f>
        <v>80</v>
      </c>
      <c r="H176" s="152">
        <f>ROUND('2019 CN All (unround)'!H176,-1)</f>
        <v>10</v>
      </c>
      <c r="I176" s="153">
        <f>ROUND('2019 CN All (unround)'!I176,-1)</f>
        <v>90</v>
      </c>
      <c r="J176" s="218">
        <f>ROUND('2019 CN All (unround)'!J176,-1)</f>
        <v>0</v>
      </c>
      <c r="K176" s="152">
        <f>ROUND('2019 CN All (unround)'!K176,-1)</f>
        <v>0</v>
      </c>
      <c r="L176" s="152">
        <f>ROUND('2019 CN All (unround)'!L176,-1)</f>
        <v>-10</v>
      </c>
      <c r="M176" s="315">
        <f>ROUND('2019 CN All (unround)'!M176,-1)</f>
        <v>0</v>
      </c>
    </row>
    <row r="177" spans="1:13" x14ac:dyDescent="0.35">
      <c r="A177" s="313" t="str">
        <f>'2019 CN All (unround)'!A177</f>
        <v>North Hertfordshire</v>
      </c>
      <c r="B177" s="151">
        <f>ROUND('2019 CN All (unround)'!B177,-1)</f>
        <v>10</v>
      </c>
      <c r="C177" s="152">
        <f>ROUND('2019 CN All (unround)'!C177,-1)</f>
        <v>60</v>
      </c>
      <c r="D177" s="152">
        <f>ROUND('2019 CN All (unround)'!D177,-1)</f>
        <v>0</v>
      </c>
      <c r="E177" s="153">
        <f>ROUND('2019 CN All (unround)'!E177,-1)</f>
        <v>70</v>
      </c>
      <c r="F177" s="151">
        <f>ROUND('2019 CN All (unround)'!F177,-1)</f>
        <v>0</v>
      </c>
      <c r="G177" s="152">
        <f>ROUND('2019 CN All (unround)'!G177,-1)</f>
        <v>70</v>
      </c>
      <c r="H177" s="152">
        <f>ROUND('2019 CN All (unround)'!H177,-1)</f>
        <v>0</v>
      </c>
      <c r="I177" s="153">
        <f>ROUND('2019 CN All (unround)'!I177,-1)</f>
        <v>70</v>
      </c>
      <c r="J177" s="218">
        <f>ROUND('2019 CN All (unround)'!J177,-1)</f>
        <v>0</v>
      </c>
      <c r="K177" s="152">
        <f>ROUND('2019 CN All (unround)'!K177,-1)</f>
        <v>0</v>
      </c>
      <c r="L177" s="152">
        <f>ROUND('2019 CN All (unround)'!L177,-1)</f>
        <v>0</v>
      </c>
      <c r="M177" s="315">
        <f>ROUND('2019 CN All (unround)'!M177,-1)</f>
        <v>0</v>
      </c>
    </row>
    <row r="178" spans="1:13" x14ac:dyDescent="0.35">
      <c r="A178" s="313" t="str">
        <f>'2019 CN All (unround)'!A178</f>
        <v>South Somerset</v>
      </c>
      <c r="B178" s="151">
        <f>ROUND('2019 CN All (unround)'!B178,-1)</f>
        <v>0</v>
      </c>
      <c r="C178" s="152">
        <f>ROUND('2019 CN All (unround)'!C178,-1)</f>
        <v>40</v>
      </c>
      <c r="D178" s="152">
        <f>ROUND('2019 CN All (unround)'!D178,-1)</f>
        <v>0</v>
      </c>
      <c r="E178" s="153">
        <f>ROUND('2019 CN All (unround)'!E178,-1)</f>
        <v>40</v>
      </c>
      <c r="F178" s="151">
        <f>ROUND('2019 CN All (unround)'!F178,-1)</f>
        <v>10</v>
      </c>
      <c r="G178" s="152">
        <f>ROUND('2019 CN All (unround)'!G178,-1)</f>
        <v>30</v>
      </c>
      <c r="H178" s="152">
        <f>ROUND('2019 CN All (unround)'!H178,-1)</f>
        <v>0</v>
      </c>
      <c r="I178" s="153">
        <f>ROUND('2019 CN All (unround)'!I178,-1)</f>
        <v>40</v>
      </c>
      <c r="J178" s="218">
        <f>ROUND('2019 CN All (unround)'!J178,-1)</f>
        <v>0</v>
      </c>
      <c r="K178" s="152">
        <f>ROUND('2019 CN All (unround)'!K178,-1)</f>
        <v>10</v>
      </c>
      <c r="L178" s="152">
        <f>ROUND('2019 CN All (unround)'!L178,-1)</f>
        <v>0</v>
      </c>
      <c r="M178" s="315">
        <f>ROUND('2019 CN All (unround)'!M178,-1)</f>
        <v>0</v>
      </c>
    </row>
    <row r="179" spans="1:13" x14ac:dyDescent="0.35">
      <c r="A179" s="313" t="str">
        <f>'2019 CN All (unround)'!A179</f>
        <v>Sefton</v>
      </c>
      <c r="B179" s="151">
        <f>ROUND('2019 CN All (unround)'!B179,-1)</f>
        <v>10</v>
      </c>
      <c r="C179" s="152">
        <f>ROUND('2019 CN All (unround)'!C179,-1)</f>
        <v>60</v>
      </c>
      <c r="D179" s="152">
        <f>ROUND('2019 CN All (unround)'!D179,-1)</f>
        <v>0</v>
      </c>
      <c r="E179" s="153">
        <f>ROUND('2019 CN All (unround)'!E179,-1)</f>
        <v>70</v>
      </c>
      <c r="F179" s="151">
        <f>ROUND('2019 CN All (unround)'!F179,-1)</f>
        <v>10</v>
      </c>
      <c r="G179" s="152">
        <f>ROUND('2019 CN All (unround)'!G179,-1)</f>
        <v>50</v>
      </c>
      <c r="H179" s="152">
        <f>ROUND('2019 CN All (unround)'!H179,-1)</f>
        <v>10</v>
      </c>
      <c r="I179" s="153">
        <f>ROUND('2019 CN All (unround)'!I179,-1)</f>
        <v>70</v>
      </c>
      <c r="J179" s="218">
        <f>ROUND('2019 CN All (unround)'!J179,-1)</f>
        <v>0</v>
      </c>
      <c r="K179" s="152">
        <f>ROUND('2019 CN All (unround)'!K179,-1)</f>
        <v>10</v>
      </c>
      <c r="L179" s="152">
        <f>ROUND('2019 CN All (unround)'!L179,-1)</f>
        <v>0</v>
      </c>
      <c r="M179" s="315">
        <f>ROUND('2019 CN All (unround)'!M179,-1)</f>
        <v>0</v>
      </c>
    </row>
    <row r="180" spans="1:13" x14ac:dyDescent="0.35">
      <c r="A180" s="313" t="str">
        <f>'2019 CN All (unround)'!A180</f>
        <v>Broxbourne</v>
      </c>
      <c r="B180" s="151">
        <f>ROUND('2019 CN All (unround)'!B180,-1)</f>
        <v>0</v>
      </c>
      <c r="C180" s="152">
        <f>ROUND('2019 CN All (unround)'!C180,-1)</f>
        <v>30</v>
      </c>
      <c r="D180" s="152">
        <f>ROUND('2019 CN All (unround)'!D180,-1)</f>
        <v>0</v>
      </c>
      <c r="E180" s="153">
        <f>ROUND('2019 CN All (unround)'!E180,-1)</f>
        <v>40</v>
      </c>
      <c r="F180" s="151">
        <f>ROUND('2019 CN All (unround)'!F180,-1)</f>
        <v>0</v>
      </c>
      <c r="G180" s="152">
        <f>ROUND('2019 CN All (unround)'!G180,-1)</f>
        <v>30</v>
      </c>
      <c r="H180" s="152">
        <f>ROUND('2019 CN All (unround)'!H180,-1)</f>
        <v>0</v>
      </c>
      <c r="I180" s="153">
        <f>ROUND('2019 CN All (unround)'!I180,-1)</f>
        <v>30</v>
      </c>
      <c r="J180" s="218">
        <f>ROUND('2019 CN All (unround)'!J180,-1)</f>
        <v>0</v>
      </c>
      <c r="K180" s="152">
        <f>ROUND('2019 CN All (unround)'!K180,-1)</f>
        <v>0</v>
      </c>
      <c r="L180" s="152">
        <f>ROUND('2019 CN All (unround)'!L180,-1)</f>
        <v>0</v>
      </c>
      <c r="M180" s="315">
        <f>ROUND('2019 CN All (unround)'!M180,-1)</f>
        <v>0</v>
      </c>
    </row>
    <row r="181" spans="1:13" x14ac:dyDescent="0.35">
      <c r="A181" s="313" t="str">
        <f>'2019 CN All (unround)'!A181</f>
        <v>Craven</v>
      </c>
      <c r="B181" s="151">
        <f>ROUND('2019 CN All (unround)'!B181,-1)</f>
        <v>0</v>
      </c>
      <c r="C181" s="152">
        <f>ROUND('2019 CN All (unround)'!C181,-1)</f>
        <v>20</v>
      </c>
      <c r="D181" s="152">
        <f>ROUND('2019 CN All (unround)'!D181,-1)</f>
        <v>0</v>
      </c>
      <c r="E181" s="153">
        <f>ROUND('2019 CN All (unround)'!E181,-1)</f>
        <v>20</v>
      </c>
      <c r="F181" s="151">
        <f>ROUND('2019 CN All (unround)'!F181,-1)</f>
        <v>0</v>
      </c>
      <c r="G181" s="152">
        <f>ROUND('2019 CN All (unround)'!G181,-1)</f>
        <v>10</v>
      </c>
      <c r="H181" s="152">
        <f>ROUND('2019 CN All (unround)'!H181,-1)</f>
        <v>10</v>
      </c>
      <c r="I181" s="153">
        <f>ROUND('2019 CN All (unround)'!I181,-1)</f>
        <v>20</v>
      </c>
      <c r="J181" s="218">
        <f>ROUND('2019 CN All (unround)'!J181,-1)</f>
        <v>0</v>
      </c>
      <c r="K181" s="152">
        <f>ROUND('2019 CN All (unround)'!K181,-1)</f>
        <v>10</v>
      </c>
      <c r="L181" s="152">
        <f>ROUND('2019 CN All (unround)'!L181,-1)</f>
        <v>-10</v>
      </c>
      <c r="M181" s="315">
        <f>ROUND('2019 CN All (unround)'!M181,-1)</f>
        <v>0</v>
      </c>
    </row>
    <row r="182" spans="1:13" x14ac:dyDescent="0.35">
      <c r="A182" s="313" t="str">
        <f>'2019 CN All (unround)'!A182</f>
        <v>Hambleton</v>
      </c>
      <c r="B182" s="151">
        <f>ROUND('2019 CN All (unround)'!B182,-1)</f>
        <v>0</v>
      </c>
      <c r="C182" s="152">
        <f>ROUND('2019 CN All (unround)'!C182,-1)</f>
        <v>20</v>
      </c>
      <c r="D182" s="152">
        <f>ROUND('2019 CN All (unround)'!D182,-1)</f>
        <v>0</v>
      </c>
      <c r="E182" s="153">
        <f>ROUND('2019 CN All (unround)'!E182,-1)</f>
        <v>20</v>
      </c>
      <c r="F182" s="151">
        <f>ROUND('2019 CN All (unround)'!F182,-1)</f>
        <v>0</v>
      </c>
      <c r="G182" s="152">
        <f>ROUND('2019 CN All (unround)'!G182,-1)</f>
        <v>20</v>
      </c>
      <c r="H182" s="152">
        <f>ROUND('2019 CN All (unround)'!H182,-1)</f>
        <v>0</v>
      </c>
      <c r="I182" s="153">
        <f>ROUND('2019 CN All (unround)'!I182,-1)</f>
        <v>20</v>
      </c>
      <c r="J182" s="218">
        <f>ROUND('2019 CN All (unround)'!J182,-1)</f>
        <v>0</v>
      </c>
      <c r="K182" s="152">
        <f>ROUND('2019 CN All (unround)'!K182,-1)</f>
        <v>0</v>
      </c>
      <c r="L182" s="152">
        <f>ROUND('2019 CN All (unround)'!L182,-1)</f>
        <v>0</v>
      </c>
      <c r="M182" s="315">
        <f>ROUND('2019 CN All (unround)'!M182,-1)</f>
        <v>0</v>
      </c>
    </row>
    <row r="183" spans="1:13" x14ac:dyDescent="0.35">
      <c r="A183" s="313" t="str">
        <f>'2019 CN All (unround)'!A183</f>
        <v>Ryedale</v>
      </c>
      <c r="B183" s="151">
        <f>ROUND('2019 CN All (unround)'!B183,-1)</f>
        <v>0</v>
      </c>
      <c r="C183" s="152">
        <f>ROUND('2019 CN All (unround)'!C183,-1)</f>
        <v>0</v>
      </c>
      <c r="D183" s="152">
        <f>ROUND('2019 CN All (unround)'!D183,-1)</f>
        <v>0</v>
      </c>
      <c r="E183" s="153">
        <f>ROUND('2019 CN All (unround)'!E183,-1)</f>
        <v>0</v>
      </c>
      <c r="F183" s="151">
        <f>ROUND('2019 CN All (unround)'!F183,-1)</f>
        <v>0</v>
      </c>
      <c r="G183" s="152">
        <f>ROUND('2019 CN All (unround)'!G183,-1)</f>
        <v>0</v>
      </c>
      <c r="H183" s="152">
        <f>ROUND('2019 CN All (unround)'!H183,-1)</f>
        <v>0</v>
      </c>
      <c r="I183" s="153">
        <f>ROUND('2019 CN All (unround)'!I183,-1)</f>
        <v>0</v>
      </c>
      <c r="J183" s="218">
        <f>ROUND('2019 CN All (unround)'!J183,-1)</f>
        <v>0</v>
      </c>
      <c r="K183" s="152">
        <f>ROUND('2019 CN All (unround)'!K183,-1)</f>
        <v>0</v>
      </c>
      <c r="L183" s="152">
        <f>ROUND('2019 CN All (unround)'!L183,-1)</f>
        <v>0</v>
      </c>
      <c r="M183" s="315">
        <f>ROUND('2019 CN All (unround)'!M183,-1)</f>
        <v>0</v>
      </c>
    </row>
    <row r="184" spans="1:13" x14ac:dyDescent="0.35">
      <c r="A184" s="313" t="str">
        <f>'2019 CN All (unround)'!A184</f>
        <v>Maldon</v>
      </c>
      <c r="B184" s="151">
        <f>ROUND('2019 CN All (unround)'!B184,-1)</f>
        <v>0</v>
      </c>
      <c r="C184" s="152">
        <f>ROUND('2019 CN All (unround)'!C184,-1)</f>
        <v>10</v>
      </c>
      <c r="D184" s="152">
        <f>ROUND('2019 CN All (unround)'!D184,-1)</f>
        <v>0</v>
      </c>
      <c r="E184" s="153">
        <f>ROUND('2019 CN All (unround)'!E184,-1)</f>
        <v>10</v>
      </c>
      <c r="F184" s="151">
        <f>ROUND('2019 CN All (unround)'!F184,-1)</f>
        <v>0</v>
      </c>
      <c r="G184" s="152">
        <f>ROUND('2019 CN All (unround)'!G184,-1)</f>
        <v>10</v>
      </c>
      <c r="H184" s="152">
        <f>ROUND('2019 CN All (unround)'!H184,-1)</f>
        <v>0</v>
      </c>
      <c r="I184" s="153">
        <f>ROUND('2019 CN All (unround)'!I184,-1)</f>
        <v>10</v>
      </c>
      <c r="J184" s="218">
        <f>ROUND('2019 CN All (unround)'!J184,-1)</f>
        <v>0</v>
      </c>
      <c r="K184" s="152">
        <f>ROUND('2019 CN All (unround)'!K184,-1)</f>
        <v>0</v>
      </c>
      <c r="L184" s="152">
        <f>ROUND('2019 CN All (unround)'!L184,-1)</f>
        <v>0</v>
      </c>
      <c r="M184" s="315">
        <f>ROUND('2019 CN All (unround)'!M184,-1)</f>
        <v>0</v>
      </c>
    </row>
    <row r="185" spans="1:13" x14ac:dyDescent="0.35">
      <c r="A185" s="313" t="str">
        <f>'2019 CN All (unround)'!A185</f>
        <v>South Ribble</v>
      </c>
      <c r="B185" s="151">
        <f>ROUND('2019 CN All (unround)'!B185,-1)</f>
        <v>0</v>
      </c>
      <c r="C185" s="152">
        <f>ROUND('2019 CN All (unround)'!C185,-1)</f>
        <v>20</v>
      </c>
      <c r="D185" s="152">
        <f>ROUND('2019 CN All (unround)'!D185,-1)</f>
        <v>0</v>
      </c>
      <c r="E185" s="153">
        <f>ROUND('2019 CN All (unround)'!E185,-1)</f>
        <v>20</v>
      </c>
      <c r="F185" s="151">
        <f>ROUND('2019 CN All (unround)'!F185,-1)</f>
        <v>0</v>
      </c>
      <c r="G185" s="152">
        <f>ROUND('2019 CN All (unround)'!G185,-1)</f>
        <v>20</v>
      </c>
      <c r="H185" s="152">
        <f>ROUND('2019 CN All (unround)'!H185,-1)</f>
        <v>0</v>
      </c>
      <c r="I185" s="153">
        <f>ROUND('2019 CN All (unround)'!I185,-1)</f>
        <v>20</v>
      </c>
      <c r="J185" s="218">
        <f>ROUND('2019 CN All (unround)'!J185,-1)</f>
        <v>0</v>
      </c>
      <c r="K185" s="152">
        <f>ROUND('2019 CN All (unround)'!K185,-1)</f>
        <v>0</v>
      </c>
      <c r="L185" s="152">
        <f>ROUND('2019 CN All (unround)'!L185,-1)</f>
        <v>0</v>
      </c>
      <c r="M185" s="315">
        <f>ROUND('2019 CN All (unround)'!M185,-1)</f>
        <v>0</v>
      </c>
    </row>
    <row r="186" spans="1:13" x14ac:dyDescent="0.35">
      <c r="A186" s="313" t="str">
        <f>'2019 CN All (unround)'!A186</f>
        <v>Torfaen</v>
      </c>
      <c r="B186" s="151">
        <f>ROUND('2019 CN All (unround)'!B186,-1)</f>
        <v>0</v>
      </c>
      <c r="C186" s="152">
        <f>ROUND('2019 CN All (unround)'!C186,-1)</f>
        <v>20</v>
      </c>
      <c r="D186" s="152">
        <f>ROUND('2019 CN All (unround)'!D186,-1)</f>
        <v>0</v>
      </c>
      <c r="E186" s="153">
        <f>ROUND('2019 CN All (unround)'!E186,-1)</f>
        <v>20</v>
      </c>
      <c r="F186" s="151">
        <f>ROUND('2019 CN All (unround)'!F186,-1)</f>
        <v>0</v>
      </c>
      <c r="G186" s="152">
        <f>ROUND('2019 CN All (unround)'!G186,-1)</f>
        <v>20</v>
      </c>
      <c r="H186" s="152">
        <f>ROUND('2019 CN All (unround)'!H186,-1)</f>
        <v>0</v>
      </c>
      <c r="I186" s="153">
        <f>ROUND('2019 CN All (unround)'!I186,-1)</f>
        <v>20</v>
      </c>
      <c r="J186" s="218">
        <f>ROUND('2019 CN All (unround)'!J186,-1)</f>
        <v>0</v>
      </c>
      <c r="K186" s="152">
        <f>ROUND('2019 CN All (unround)'!K186,-1)</f>
        <v>10</v>
      </c>
      <c r="L186" s="152">
        <f>ROUND('2019 CN All (unround)'!L186,-1)</f>
        <v>0</v>
      </c>
      <c r="M186" s="315">
        <f>ROUND('2019 CN All (unround)'!M186,-1)</f>
        <v>0</v>
      </c>
    </row>
    <row r="187" spans="1:13" x14ac:dyDescent="0.35">
      <c r="A187" s="313" t="str">
        <f>'2019 CN All (unround)'!A187</f>
        <v>South Oxfordshire</v>
      </c>
      <c r="B187" s="151">
        <f>ROUND('2019 CN All (unround)'!B187,-1)</f>
        <v>0</v>
      </c>
      <c r="C187" s="152">
        <f>ROUND('2019 CN All (unround)'!C187,-1)</f>
        <v>100</v>
      </c>
      <c r="D187" s="152">
        <f>ROUND('2019 CN All (unround)'!D187,-1)</f>
        <v>0</v>
      </c>
      <c r="E187" s="153">
        <f>ROUND('2019 CN All (unround)'!E187,-1)</f>
        <v>100</v>
      </c>
      <c r="F187" s="151">
        <f>ROUND('2019 CN All (unround)'!F187,-1)</f>
        <v>10</v>
      </c>
      <c r="G187" s="152">
        <f>ROUND('2019 CN All (unround)'!G187,-1)</f>
        <v>90</v>
      </c>
      <c r="H187" s="152">
        <f>ROUND('2019 CN All (unround)'!H187,-1)</f>
        <v>0</v>
      </c>
      <c r="I187" s="153">
        <f>ROUND('2019 CN All (unround)'!I187,-1)</f>
        <v>100</v>
      </c>
      <c r="J187" s="218">
        <f>ROUND('2019 CN All (unround)'!J187,-1)</f>
        <v>0</v>
      </c>
      <c r="K187" s="152">
        <f>ROUND('2019 CN All (unround)'!K187,-1)</f>
        <v>0</v>
      </c>
      <c r="L187" s="152">
        <f>ROUND('2019 CN All (unround)'!L187,-1)</f>
        <v>0</v>
      </c>
      <c r="M187" s="315">
        <f>ROUND('2019 CN All (unround)'!M187,-1)</f>
        <v>0</v>
      </c>
    </row>
    <row r="188" spans="1:13" x14ac:dyDescent="0.35">
      <c r="A188" s="313" t="str">
        <f>'2019 CN All (unround)'!A188</f>
        <v>North East Lincolnshire</v>
      </c>
      <c r="B188" s="151">
        <f>ROUND('2019 CN All (unround)'!B188,-1)</f>
        <v>0</v>
      </c>
      <c r="C188" s="152">
        <f>ROUND('2019 CN All (unround)'!C188,-1)</f>
        <v>30</v>
      </c>
      <c r="D188" s="152">
        <f>ROUND('2019 CN All (unround)'!D188,-1)</f>
        <v>0</v>
      </c>
      <c r="E188" s="153">
        <f>ROUND('2019 CN All (unround)'!E188,-1)</f>
        <v>40</v>
      </c>
      <c r="F188" s="151">
        <f>ROUND('2019 CN All (unround)'!F188,-1)</f>
        <v>0</v>
      </c>
      <c r="G188" s="152">
        <f>ROUND('2019 CN All (unround)'!G188,-1)</f>
        <v>30</v>
      </c>
      <c r="H188" s="152">
        <f>ROUND('2019 CN All (unround)'!H188,-1)</f>
        <v>0</v>
      </c>
      <c r="I188" s="153">
        <f>ROUND('2019 CN All (unround)'!I188,-1)</f>
        <v>40</v>
      </c>
      <c r="J188" s="218">
        <f>ROUND('2019 CN All (unround)'!J188,-1)</f>
        <v>0</v>
      </c>
      <c r="K188" s="152">
        <f>ROUND('2019 CN All (unround)'!K188,-1)</f>
        <v>0</v>
      </c>
      <c r="L188" s="152">
        <f>ROUND('2019 CN All (unround)'!L188,-1)</f>
        <v>0</v>
      </c>
      <c r="M188" s="315">
        <f>ROUND('2019 CN All (unround)'!M188,-1)</f>
        <v>0</v>
      </c>
    </row>
    <row r="189" spans="1:13" x14ac:dyDescent="0.35">
      <c r="A189" s="313" t="str">
        <f>'2019 CN All (unround)'!A189</f>
        <v>Herefordshire, County of</v>
      </c>
      <c r="B189" s="151">
        <f>ROUND('2019 CN All (unround)'!B189,-1)</f>
        <v>0</v>
      </c>
      <c r="C189" s="152">
        <f>ROUND('2019 CN All (unround)'!C189,-1)</f>
        <v>160</v>
      </c>
      <c r="D189" s="152">
        <f>ROUND('2019 CN All (unround)'!D189,-1)</f>
        <v>10</v>
      </c>
      <c r="E189" s="153">
        <f>ROUND('2019 CN All (unround)'!E189,-1)</f>
        <v>170</v>
      </c>
      <c r="F189" s="151">
        <f>ROUND('2019 CN All (unround)'!F189,-1)</f>
        <v>10</v>
      </c>
      <c r="G189" s="152">
        <f>ROUND('2019 CN All (unround)'!G189,-1)</f>
        <v>140</v>
      </c>
      <c r="H189" s="152">
        <f>ROUND('2019 CN All (unround)'!H189,-1)</f>
        <v>20</v>
      </c>
      <c r="I189" s="153">
        <f>ROUND('2019 CN All (unround)'!I189,-1)</f>
        <v>170</v>
      </c>
      <c r="J189" s="218">
        <f>ROUND('2019 CN All (unround)'!J189,-1)</f>
        <v>-10</v>
      </c>
      <c r="K189" s="152">
        <f>ROUND('2019 CN All (unround)'!K189,-1)</f>
        <v>20</v>
      </c>
      <c r="L189" s="152">
        <f>ROUND('2019 CN All (unround)'!L189,-1)</f>
        <v>-10</v>
      </c>
      <c r="M189" s="315">
        <f>ROUND('2019 CN All (unround)'!M189,-1)</f>
        <v>0</v>
      </c>
    </row>
    <row r="190" spans="1:13" x14ac:dyDescent="0.35">
      <c r="A190" s="313" t="str">
        <f>'2019 CN All (unround)'!A190</f>
        <v>Stroud</v>
      </c>
      <c r="B190" s="151">
        <f>ROUND('2019 CN All (unround)'!B190,-1)</f>
        <v>0</v>
      </c>
      <c r="C190" s="152">
        <f>ROUND('2019 CN All (unround)'!C190,-1)</f>
        <v>60</v>
      </c>
      <c r="D190" s="152">
        <f>ROUND('2019 CN All (unround)'!D190,-1)</f>
        <v>0</v>
      </c>
      <c r="E190" s="153">
        <f>ROUND('2019 CN All (unround)'!E190,-1)</f>
        <v>60</v>
      </c>
      <c r="F190" s="151">
        <f>ROUND('2019 CN All (unround)'!F190,-1)</f>
        <v>10</v>
      </c>
      <c r="G190" s="152">
        <f>ROUND('2019 CN All (unround)'!G190,-1)</f>
        <v>50</v>
      </c>
      <c r="H190" s="152">
        <f>ROUND('2019 CN All (unround)'!H190,-1)</f>
        <v>0</v>
      </c>
      <c r="I190" s="153">
        <f>ROUND('2019 CN All (unround)'!I190,-1)</f>
        <v>60</v>
      </c>
      <c r="J190" s="218">
        <f>ROUND('2019 CN All (unround)'!J190,-1)</f>
        <v>-10</v>
      </c>
      <c r="K190" s="152">
        <f>ROUND('2019 CN All (unround)'!K190,-1)</f>
        <v>10</v>
      </c>
      <c r="L190" s="152">
        <f>ROUND('2019 CN All (unround)'!L190,-1)</f>
        <v>0</v>
      </c>
      <c r="M190" s="315">
        <f>ROUND('2019 CN All (unround)'!M190,-1)</f>
        <v>0</v>
      </c>
    </row>
    <row r="191" spans="1:13" x14ac:dyDescent="0.35">
      <c r="A191" s="313" t="str">
        <f>'2019 CN All (unround)'!A191</f>
        <v>St. Helens</v>
      </c>
      <c r="B191" s="151">
        <f>ROUND('2019 CN All (unround)'!B191,-1)</f>
        <v>0</v>
      </c>
      <c r="C191" s="152">
        <f>ROUND('2019 CN All (unround)'!C191,-1)</f>
        <v>20</v>
      </c>
      <c r="D191" s="152">
        <f>ROUND('2019 CN All (unround)'!D191,-1)</f>
        <v>0</v>
      </c>
      <c r="E191" s="153">
        <f>ROUND('2019 CN All (unround)'!E191,-1)</f>
        <v>20</v>
      </c>
      <c r="F191" s="151">
        <f>ROUND('2019 CN All (unround)'!F191,-1)</f>
        <v>0</v>
      </c>
      <c r="G191" s="152">
        <f>ROUND('2019 CN All (unround)'!G191,-1)</f>
        <v>20</v>
      </c>
      <c r="H191" s="152">
        <f>ROUND('2019 CN All (unround)'!H191,-1)</f>
        <v>0</v>
      </c>
      <c r="I191" s="153">
        <f>ROUND('2019 CN All (unround)'!I191,-1)</f>
        <v>20</v>
      </c>
      <c r="J191" s="218">
        <f>ROUND('2019 CN All (unround)'!J191,-1)</f>
        <v>0</v>
      </c>
      <c r="K191" s="152">
        <f>ROUND('2019 CN All (unround)'!K191,-1)</f>
        <v>10</v>
      </c>
      <c r="L191" s="152">
        <f>ROUND('2019 CN All (unround)'!L191,-1)</f>
        <v>0</v>
      </c>
      <c r="M191" s="315">
        <f>ROUND('2019 CN All (unround)'!M191,-1)</f>
        <v>0</v>
      </c>
    </row>
    <row r="192" spans="1:13" x14ac:dyDescent="0.35">
      <c r="A192" s="313" t="str">
        <f>'2019 CN All (unround)'!A192</f>
        <v>Wigan</v>
      </c>
      <c r="B192" s="151">
        <f>ROUND('2019 CN All (unround)'!B192,-1)</f>
        <v>10</v>
      </c>
      <c r="C192" s="152">
        <f>ROUND('2019 CN All (unround)'!C192,-1)</f>
        <v>60</v>
      </c>
      <c r="D192" s="152">
        <f>ROUND('2019 CN All (unround)'!D192,-1)</f>
        <v>0</v>
      </c>
      <c r="E192" s="153">
        <f>ROUND('2019 CN All (unround)'!E192,-1)</f>
        <v>70</v>
      </c>
      <c r="F192" s="151">
        <f>ROUND('2019 CN All (unround)'!F192,-1)</f>
        <v>10</v>
      </c>
      <c r="G192" s="152">
        <f>ROUND('2019 CN All (unround)'!G192,-1)</f>
        <v>50</v>
      </c>
      <c r="H192" s="152">
        <f>ROUND('2019 CN All (unround)'!H192,-1)</f>
        <v>0</v>
      </c>
      <c r="I192" s="153">
        <f>ROUND('2019 CN All (unround)'!I192,-1)</f>
        <v>60</v>
      </c>
      <c r="J192" s="218">
        <f>ROUND('2019 CN All (unround)'!J192,-1)</f>
        <v>0</v>
      </c>
      <c r="K192" s="152">
        <f>ROUND('2019 CN All (unround)'!K192,-1)</f>
        <v>10</v>
      </c>
      <c r="L192" s="152">
        <f>ROUND('2019 CN All (unround)'!L192,-1)</f>
        <v>0</v>
      </c>
      <c r="M192" s="315">
        <f>ROUND('2019 CN All (unround)'!M192,-1)</f>
        <v>0</v>
      </c>
    </row>
    <row r="193" spans="1:13" x14ac:dyDescent="0.35">
      <c r="A193" s="313" t="str">
        <f>'2019 CN All (unround)'!A193</f>
        <v>Caerphilly</v>
      </c>
      <c r="B193" s="151">
        <f>ROUND('2019 CN All (unround)'!B193,-1)</f>
        <v>0</v>
      </c>
      <c r="C193" s="152">
        <f>ROUND('2019 CN All (unround)'!C193,-1)</f>
        <v>30</v>
      </c>
      <c r="D193" s="152">
        <f>ROUND('2019 CN All (unround)'!D193,-1)</f>
        <v>0</v>
      </c>
      <c r="E193" s="153">
        <f>ROUND('2019 CN All (unround)'!E193,-1)</f>
        <v>40</v>
      </c>
      <c r="F193" s="151">
        <f>ROUND('2019 CN All (unround)'!F193,-1)</f>
        <v>0</v>
      </c>
      <c r="G193" s="152">
        <f>ROUND('2019 CN All (unround)'!G193,-1)</f>
        <v>30</v>
      </c>
      <c r="H193" s="152">
        <f>ROUND('2019 CN All (unround)'!H193,-1)</f>
        <v>0</v>
      </c>
      <c r="I193" s="153">
        <f>ROUND('2019 CN All (unround)'!I193,-1)</f>
        <v>30</v>
      </c>
      <c r="J193" s="218">
        <f>ROUND('2019 CN All (unround)'!J193,-1)</f>
        <v>0</v>
      </c>
      <c r="K193" s="152">
        <f>ROUND('2019 CN All (unround)'!K193,-1)</f>
        <v>0</v>
      </c>
      <c r="L193" s="152">
        <f>ROUND('2019 CN All (unround)'!L193,-1)</f>
        <v>0</v>
      </c>
      <c r="M193" s="315">
        <f>ROUND('2019 CN All (unround)'!M193,-1)</f>
        <v>0</v>
      </c>
    </row>
    <row r="194" spans="1:13" x14ac:dyDescent="0.35">
      <c r="A194" s="313" t="str">
        <f>'2019 CN All (unround)'!A194</f>
        <v>Castle Point</v>
      </c>
      <c r="B194" s="151">
        <f>ROUND('2019 CN All (unround)'!B194,-1)</f>
        <v>0</v>
      </c>
      <c r="C194" s="152">
        <f>ROUND('2019 CN All (unround)'!C194,-1)</f>
        <v>10</v>
      </c>
      <c r="D194" s="152">
        <f>ROUND('2019 CN All (unround)'!D194,-1)</f>
        <v>0</v>
      </c>
      <c r="E194" s="153">
        <f>ROUND('2019 CN All (unround)'!E194,-1)</f>
        <v>10</v>
      </c>
      <c r="F194" s="151">
        <f>ROUND('2019 CN All (unround)'!F194,-1)</f>
        <v>0</v>
      </c>
      <c r="G194" s="152">
        <f>ROUND('2019 CN All (unround)'!G194,-1)</f>
        <v>10</v>
      </c>
      <c r="H194" s="152">
        <f>ROUND('2019 CN All (unround)'!H194,-1)</f>
        <v>0</v>
      </c>
      <c r="I194" s="153">
        <f>ROUND('2019 CN All (unround)'!I194,-1)</f>
        <v>10</v>
      </c>
      <c r="J194" s="218">
        <f>ROUND('2019 CN All (unround)'!J194,-1)</f>
        <v>0</v>
      </c>
      <c r="K194" s="152">
        <f>ROUND('2019 CN All (unround)'!K194,-1)</f>
        <v>0</v>
      </c>
      <c r="L194" s="152">
        <f>ROUND('2019 CN All (unround)'!L194,-1)</f>
        <v>0</v>
      </c>
      <c r="M194" s="315">
        <f>ROUND('2019 CN All (unround)'!M194,-1)</f>
        <v>0</v>
      </c>
    </row>
    <row r="195" spans="1:13" x14ac:dyDescent="0.35">
      <c r="A195" s="313" t="str">
        <f>'2019 CN All (unround)'!A195</f>
        <v>Adur</v>
      </c>
      <c r="B195" s="151">
        <f>ROUND('2019 CN All (unround)'!B195,-1)</f>
        <v>0</v>
      </c>
      <c r="C195" s="152">
        <f>ROUND('2019 CN All (unround)'!C195,-1)</f>
        <v>10</v>
      </c>
      <c r="D195" s="152">
        <f>ROUND('2019 CN All (unround)'!D195,-1)</f>
        <v>0</v>
      </c>
      <c r="E195" s="153">
        <f>ROUND('2019 CN All (unround)'!E195,-1)</f>
        <v>10</v>
      </c>
      <c r="F195" s="151">
        <f>ROUND('2019 CN All (unround)'!F195,-1)</f>
        <v>0</v>
      </c>
      <c r="G195" s="152">
        <f>ROUND('2019 CN All (unround)'!G195,-1)</f>
        <v>10</v>
      </c>
      <c r="H195" s="152">
        <f>ROUND('2019 CN All (unround)'!H195,-1)</f>
        <v>0</v>
      </c>
      <c r="I195" s="153">
        <f>ROUND('2019 CN All (unround)'!I195,-1)</f>
        <v>10</v>
      </c>
      <c r="J195" s="218">
        <f>ROUND('2019 CN All (unround)'!J195,-1)</f>
        <v>0</v>
      </c>
      <c r="K195" s="152">
        <f>ROUND('2019 CN All (unround)'!K195,-1)</f>
        <v>0</v>
      </c>
      <c r="L195" s="152">
        <f>ROUND('2019 CN All (unround)'!L195,-1)</f>
        <v>0</v>
      </c>
      <c r="M195" s="315">
        <f>ROUND('2019 CN All (unround)'!M195,-1)</f>
        <v>0</v>
      </c>
    </row>
    <row r="196" spans="1:13" x14ac:dyDescent="0.35">
      <c r="A196" s="313" t="str">
        <f>'2019 CN All (unround)'!A196</f>
        <v>Chorley</v>
      </c>
      <c r="B196" s="151">
        <f>ROUND('2019 CN All (unround)'!B196,-1)</f>
        <v>10</v>
      </c>
      <c r="C196" s="152">
        <f>ROUND('2019 CN All (unround)'!C196,-1)</f>
        <v>20</v>
      </c>
      <c r="D196" s="152">
        <f>ROUND('2019 CN All (unround)'!D196,-1)</f>
        <v>0</v>
      </c>
      <c r="E196" s="153">
        <f>ROUND('2019 CN All (unround)'!E196,-1)</f>
        <v>30</v>
      </c>
      <c r="F196" s="151">
        <f>ROUND('2019 CN All (unround)'!F196,-1)</f>
        <v>10</v>
      </c>
      <c r="G196" s="152">
        <f>ROUND('2019 CN All (unround)'!G196,-1)</f>
        <v>20</v>
      </c>
      <c r="H196" s="152">
        <f>ROUND('2019 CN All (unround)'!H196,-1)</f>
        <v>0</v>
      </c>
      <c r="I196" s="153">
        <f>ROUND('2019 CN All (unround)'!I196,-1)</f>
        <v>30</v>
      </c>
      <c r="J196" s="218">
        <f>ROUND('2019 CN All (unround)'!J196,-1)</f>
        <v>0</v>
      </c>
      <c r="K196" s="152">
        <f>ROUND('2019 CN All (unround)'!K196,-1)</f>
        <v>0</v>
      </c>
      <c r="L196" s="152">
        <f>ROUND('2019 CN All (unround)'!L196,-1)</f>
        <v>0</v>
      </c>
      <c r="M196" s="315">
        <f>ROUND('2019 CN All (unround)'!M196,-1)</f>
        <v>0</v>
      </c>
    </row>
    <row r="197" spans="1:13" x14ac:dyDescent="0.35">
      <c r="A197" s="313" t="str">
        <f>'2019 CN All (unround)'!A197</f>
        <v>Southend-on-Sea</v>
      </c>
      <c r="B197" s="151">
        <f>ROUND('2019 CN All (unround)'!B197,-1)</f>
        <v>10</v>
      </c>
      <c r="C197" s="152">
        <f>ROUND('2019 CN All (unround)'!C197,-1)</f>
        <v>50</v>
      </c>
      <c r="D197" s="152">
        <f>ROUND('2019 CN All (unround)'!D197,-1)</f>
        <v>0</v>
      </c>
      <c r="E197" s="153">
        <f>ROUND('2019 CN All (unround)'!E197,-1)</f>
        <v>50</v>
      </c>
      <c r="F197" s="151">
        <f>ROUND('2019 CN All (unround)'!F197,-1)</f>
        <v>0</v>
      </c>
      <c r="G197" s="152">
        <f>ROUND('2019 CN All (unround)'!G197,-1)</f>
        <v>50</v>
      </c>
      <c r="H197" s="152">
        <f>ROUND('2019 CN All (unround)'!H197,-1)</f>
        <v>0</v>
      </c>
      <c r="I197" s="153">
        <f>ROUND('2019 CN All (unround)'!I197,-1)</f>
        <v>50</v>
      </c>
      <c r="J197" s="218">
        <f>ROUND('2019 CN All (unround)'!J197,-1)</f>
        <v>10</v>
      </c>
      <c r="K197" s="152">
        <f>ROUND('2019 CN All (unround)'!K197,-1)</f>
        <v>-10</v>
      </c>
      <c r="L197" s="152">
        <f>ROUND('2019 CN All (unround)'!L197,-1)</f>
        <v>0</v>
      </c>
      <c r="M197" s="315">
        <f>ROUND('2019 CN All (unround)'!M197,-1)</f>
        <v>0</v>
      </c>
    </row>
    <row r="198" spans="1:13" x14ac:dyDescent="0.35">
      <c r="A198" s="313" t="str">
        <f>'2019 CN All (unround)'!A198</f>
        <v>Great Yarmouth</v>
      </c>
      <c r="B198" s="151">
        <f>ROUND('2019 CN All (unround)'!B198,-1)</f>
        <v>0</v>
      </c>
      <c r="C198" s="152">
        <f>ROUND('2019 CN All (unround)'!C198,-1)</f>
        <v>30</v>
      </c>
      <c r="D198" s="152">
        <f>ROUND('2019 CN All (unround)'!D198,-1)</f>
        <v>0</v>
      </c>
      <c r="E198" s="153">
        <f>ROUND('2019 CN All (unround)'!E198,-1)</f>
        <v>40</v>
      </c>
      <c r="F198" s="151">
        <f>ROUND('2019 CN All (unround)'!F198,-1)</f>
        <v>10</v>
      </c>
      <c r="G198" s="152">
        <f>ROUND('2019 CN All (unround)'!G198,-1)</f>
        <v>20</v>
      </c>
      <c r="H198" s="152">
        <f>ROUND('2019 CN All (unround)'!H198,-1)</f>
        <v>0</v>
      </c>
      <c r="I198" s="153">
        <f>ROUND('2019 CN All (unround)'!I198,-1)</f>
        <v>30</v>
      </c>
      <c r="J198" s="218">
        <f>ROUND('2019 CN All (unround)'!J198,-1)</f>
        <v>-10</v>
      </c>
      <c r="K198" s="152">
        <f>ROUND('2019 CN All (unround)'!K198,-1)</f>
        <v>10</v>
      </c>
      <c r="L198" s="152">
        <f>ROUND('2019 CN All (unround)'!L198,-1)</f>
        <v>0</v>
      </c>
      <c r="M198" s="315">
        <f>ROUND('2019 CN All (unround)'!M198,-1)</f>
        <v>0</v>
      </c>
    </row>
    <row r="199" spans="1:13" x14ac:dyDescent="0.35">
      <c r="A199" s="313" t="str">
        <f>'2019 CN All (unround)'!A199</f>
        <v>Warrington</v>
      </c>
      <c r="B199" s="151">
        <f>ROUND('2019 CN All (unround)'!B199,-1)</f>
        <v>0</v>
      </c>
      <c r="C199" s="152">
        <f>ROUND('2019 CN All (unround)'!C199,-1)</f>
        <v>80</v>
      </c>
      <c r="D199" s="152">
        <f>ROUND('2019 CN All (unround)'!D199,-1)</f>
        <v>0</v>
      </c>
      <c r="E199" s="153">
        <f>ROUND('2019 CN All (unround)'!E199,-1)</f>
        <v>80</v>
      </c>
      <c r="F199" s="151">
        <f>ROUND('2019 CN All (unround)'!F199,-1)</f>
        <v>0</v>
      </c>
      <c r="G199" s="152">
        <f>ROUND('2019 CN All (unround)'!G199,-1)</f>
        <v>70</v>
      </c>
      <c r="H199" s="152">
        <f>ROUND('2019 CN All (unround)'!H199,-1)</f>
        <v>0</v>
      </c>
      <c r="I199" s="153">
        <f>ROUND('2019 CN All (unround)'!I199,-1)</f>
        <v>70</v>
      </c>
      <c r="J199" s="218">
        <f>ROUND('2019 CN All (unround)'!J199,-1)</f>
        <v>0</v>
      </c>
      <c r="K199" s="152">
        <f>ROUND('2019 CN All (unround)'!K199,-1)</f>
        <v>10</v>
      </c>
      <c r="L199" s="152">
        <f>ROUND('2019 CN All (unround)'!L199,-1)</f>
        <v>0</v>
      </c>
      <c r="M199" s="315">
        <f>ROUND('2019 CN All (unround)'!M199,-1)</f>
        <v>0</v>
      </c>
    </row>
    <row r="200" spans="1:13" x14ac:dyDescent="0.35">
      <c r="A200" s="313" t="str">
        <f>'2019 CN All (unround)'!A200</f>
        <v>Dover</v>
      </c>
      <c r="B200" s="151">
        <f>ROUND('2019 CN All (unround)'!B200,-1)</f>
        <v>0</v>
      </c>
      <c r="C200" s="152">
        <f>ROUND('2019 CN All (unround)'!C200,-1)</f>
        <v>20</v>
      </c>
      <c r="D200" s="152">
        <f>ROUND('2019 CN All (unround)'!D200,-1)</f>
        <v>0</v>
      </c>
      <c r="E200" s="153">
        <f>ROUND('2019 CN All (unround)'!E200,-1)</f>
        <v>20</v>
      </c>
      <c r="F200" s="151">
        <f>ROUND('2019 CN All (unround)'!F200,-1)</f>
        <v>0</v>
      </c>
      <c r="G200" s="152">
        <f>ROUND('2019 CN All (unround)'!G200,-1)</f>
        <v>10</v>
      </c>
      <c r="H200" s="152">
        <f>ROUND('2019 CN All (unround)'!H200,-1)</f>
        <v>0</v>
      </c>
      <c r="I200" s="153">
        <f>ROUND('2019 CN All (unround)'!I200,-1)</f>
        <v>20</v>
      </c>
      <c r="J200" s="218">
        <f>ROUND('2019 CN All (unround)'!J200,-1)</f>
        <v>0</v>
      </c>
      <c r="K200" s="152">
        <f>ROUND('2019 CN All (unround)'!K200,-1)</f>
        <v>10</v>
      </c>
      <c r="L200" s="152">
        <f>ROUND('2019 CN All (unround)'!L200,-1)</f>
        <v>0</v>
      </c>
      <c r="M200" s="315">
        <f>ROUND('2019 CN All (unround)'!M200,-1)</f>
        <v>0</v>
      </c>
    </row>
    <row r="201" spans="1:13" x14ac:dyDescent="0.35">
      <c r="A201" s="313" t="str">
        <f>'2019 CN All (unround)'!A201</f>
        <v>Blaenau Gwent</v>
      </c>
      <c r="B201" s="151">
        <f>ROUND('2019 CN All (unround)'!B201,-1)</f>
        <v>0</v>
      </c>
      <c r="C201" s="152">
        <f>ROUND('2019 CN All (unround)'!C201,-1)</f>
        <v>10</v>
      </c>
      <c r="D201" s="152">
        <f>ROUND('2019 CN All (unround)'!D201,-1)</f>
        <v>0</v>
      </c>
      <c r="E201" s="153">
        <f>ROUND('2019 CN All (unround)'!E201,-1)</f>
        <v>10</v>
      </c>
      <c r="F201" s="151">
        <f>ROUND('2019 CN All (unround)'!F201,-1)</f>
        <v>0</v>
      </c>
      <c r="G201" s="152">
        <f>ROUND('2019 CN All (unround)'!G201,-1)</f>
        <v>10</v>
      </c>
      <c r="H201" s="152">
        <f>ROUND('2019 CN All (unround)'!H201,-1)</f>
        <v>0</v>
      </c>
      <c r="I201" s="153">
        <f>ROUND('2019 CN All (unround)'!I201,-1)</f>
        <v>10</v>
      </c>
      <c r="J201" s="218">
        <f>ROUND('2019 CN All (unround)'!J201,-1)</f>
        <v>0</v>
      </c>
      <c r="K201" s="152">
        <f>ROUND('2019 CN All (unround)'!K201,-1)</f>
        <v>0</v>
      </c>
      <c r="L201" s="152">
        <f>ROUND('2019 CN All (unround)'!L201,-1)</f>
        <v>0</v>
      </c>
      <c r="M201" s="315">
        <f>ROUND('2019 CN All (unround)'!M201,-1)</f>
        <v>0</v>
      </c>
    </row>
    <row r="202" spans="1:13" x14ac:dyDescent="0.35">
      <c r="A202" s="313" t="str">
        <f>'2019 CN All (unround)'!A202</f>
        <v>Mid Suffolk</v>
      </c>
      <c r="B202" s="151">
        <f>ROUND('2019 CN All (unround)'!B202,-1)</f>
        <v>0</v>
      </c>
      <c r="C202" s="152">
        <f>ROUND('2019 CN All (unround)'!C202,-1)</f>
        <v>20</v>
      </c>
      <c r="D202" s="152">
        <f>ROUND('2019 CN All (unround)'!D202,-1)</f>
        <v>0</v>
      </c>
      <c r="E202" s="153">
        <f>ROUND('2019 CN All (unround)'!E202,-1)</f>
        <v>20</v>
      </c>
      <c r="F202" s="151">
        <f>ROUND('2019 CN All (unround)'!F202,-1)</f>
        <v>0</v>
      </c>
      <c r="G202" s="152">
        <f>ROUND('2019 CN All (unround)'!G202,-1)</f>
        <v>20</v>
      </c>
      <c r="H202" s="152">
        <f>ROUND('2019 CN All (unround)'!H202,-1)</f>
        <v>0</v>
      </c>
      <c r="I202" s="153">
        <f>ROUND('2019 CN All (unround)'!I202,-1)</f>
        <v>20</v>
      </c>
      <c r="J202" s="218">
        <f>ROUND('2019 CN All (unround)'!J202,-1)</f>
        <v>0</v>
      </c>
      <c r="K202" s="152">
        <f>ROUND('2019 CN All (unround)'!K202,-1)</f>
        <v>0</v>
      </c>
      <c r="L202" s="152">
        <f>ROUND('2019 CN All (unround)'!L202,-1)</f>
        <v>0</v>
      </c>
      <c r="M202" s="315">
        <f>ROUND('2019 CN All (unround)'!M202,-1)</f>
        <v>0</v>
      </c>
    </row>
    <row r="203" spans="1:13" x14ac:dyDescent="0.35">
      <c r="A203" s="313" t="str">
        <f>'2019 CN All (unround)'!A203</f>
        <v>Hertsmere</v>
      </c>
      <c r="B203" s="151">
        <f>ROUND('2019 CN All (unround)'!B203,-1)</f>
        <v>0</v>
      </c>
      <c r="C203" s="152">
        <f>ROUND('2019 CN All (unround)'!C203,-1)</f>
        <v>100</v>
      </c>
      <c r="D203" s="152">
        <f>ROUND('2019 CN All (unround)'!D203,-1)</f>
        <v>0</v>
      </c>
      <c r="E203" s="153">
        <f>ROUND('2019 CN All (unround)'!E203,-1)</f>
        <v>110</v>
      </c>
      <c r="F203" s="151">
        <f>ROUND('2019 CN All (unround)'!F203,-1)</f>
        <v>0</v>
      </c>
      <c r="G203" s="152">
        <f>ROUND('2019 CN All (unround)'!G203,-1)</f>
        <v>100</v>
      </c>
      <c r="H203" s="152">
        <f>ROUND('2019 CN All (unround)'!H203,-1)</f>
        <v>0</v>
      </c>
      <c r="I203" s="153">
        <f>ROUND('2019 CN All (unround)'!I203,-1)</f>
        <v>100</v>
      </c>
      <c r="J203" s="218">
        <f>ROUND('2019 CN All (unround)'!J203,-1)</f>
        <v>0</v>
      </c>
      <c r="K203" s="152">
        <f>ROUND('2019 CN All (unround)'!K203,-1)</f>
        <v>0</v>
      </c>
      <c r="L203" s="152">
        <f>ROUND('2019 CN All (unround)'!L203,-1)</f>
        <v>0</v>
      </c>
      <c r="M203" s="315">
        <f>ROUND('2019 CN All (unround)'!M203,-1)</f>
        <v>0</v>
      </c>
    </row>
    <row r="204" spans="1:13" x14ac:dyDescent="0.35">
      <c r="A204" s="313" t="str">
        <f>'2019 CN All (unround)'!A204</f>
        <v>Redcar and Cleveland</v>
      </c>
      <c r="B204" s="151">
        <f>ROUND('2019 CN All (unround)'!B204,-1)</f>
        <v>0</v>
      </c>
      <c r="C204" s="152">
        <f>ROUND('2019 CN All (unround)'!C204,-1)</f>
        <v>20</v>
      </c>
      <c r="D204" s="152">
        <f>ROUND('2019 CN All (unround)'!D204,-1)</f>
        <v>0</v>
      </c>
      <c r="E204" s="153">
        <f>ROUND('2019 CN All (unround)'!E204,-1)</f>
        <v>20</v>
      </c>
      <c r="F204" s="151">
        <f>ROUND('2019 CN All (unround)'!F204,-1)</f>
        <v>0</v>
      </c>
      <c r="G204" s="152">
        <f>ROUND('2019 CN All (unround)'!G204,-1)</f>
        <v>10</v>
      </c>
      <c r="H204" s="152">
        <f>ROUND('2019 CN All (unround)'!H204,-1)</f>
        <v>0</v>
      </c>
      <c r="I204" s="153">
        <f>ROUND('2019 CN All (unround)'!I204,-1)</f>
        <v>20</v>
      </c>
      <c r="J204" s="218">
        <f>ROUND('2019 CN All (unround)'!J204,-1)</f>
        <v>0</v>
      </c>
      <c r="K204" s="152">
        <f>ROUND('2019 CN All (unround)'!K204,-1)</f>
        <v>10</v>
      </c>
      <c r="L204" s="152">
        <f>ROUND('2019 CN All (unround)'!L204,-1)</f>
        <v>0</v>
      </c>
      <c r="M204" s="315">
        <f>ROUND('2019 CN All (unround)'!M204,-1)</f>
        <v>0</v>
      </c>
    </row>
    <row r="205" spans="1:13" x14ac:dyDescent="0.35">
      <c r="A205" s="313" t="str">
        <f>'2019 CN All (unround)'!A205</f>
        <v>Swale</v>
      </c>
      <c r="B205" s="151">
        <f>ROUND('2019 CN All (unround)'!B205,-1)</f>
        <v>0</v>
      </c>
      <c r="C205" s="152">
        <f>ROUND('2019 CN All (unround)'!C205,-1)</f>
        <v>30</v>
      </c>
      <c r="D205" s="152">
        <f>ROUND('2019 CN All (unround)'!D205,-1)</f>
        <v>0</v>
      </c>
      <c r="E205" s="153">
        <f>ROUND('2019 CN All (unround)'!E205,-1)</f>
        <v>30</v>
      </c>
      <c r="F205" s="151">
        <f>ROUND('2019 CN All (unround)'!F205,-1)</f>
        <v>10</v>
      </c>
      <c r="G205" s="152">
        <f>ROUND('2019 CN All (unround)'!G205,-1)</f>
        <v>10</v>
      </c>
      <c r="H205" s="152">
        <f>ROUND('2019 CN All (unround)'!H205,-1)</f>
        <v>0</v>
      </c>
      <c r="I205" s="153">
        <f>ROUND('2019 CN All (unround)'!I205,-1)</f>
        <v>20</v>
      </c>
      <c r="J205" s="218">
        <f>ROUND('2019 CN All (unround)'!J205,-1)</f>
        <v>-10</v>
      </c>
      <c r="K205" s="152">
        <f>ROUND('2019 CN All (unround)'!K205,-1)</f>
        <v>10</v>
      </c>
      <c r="L205" s="152">
        <f>ROUND('2019 CN All (unround)'!L205,-1)</f>
        <v>0</v>
      </c>
      <c r="M205" s="315">
        <f>ROUND('2019 CN All (unround)'!M205,-1)</f>
        <v>10</v>
      </c>
    </row>
    <row r="206" spans="1:13" x14ac:dyDescent="0.35">
      <c r="A206" s="313" t="str">
        <f>'2019 CN All (unround)'!A206</f>
        <v>Three Rivers</v>
      </c>
      <c r="B206" s="151">
        <f>ROUND('2019 CN All (unround)'!B206,-1)</f>
        <v>0</v>
      </c>
      <c r="C206" s="152">
        <f>ROUND('2019 CN All (unround)'!C206,-1)</f>
        <v>70</v>
      </c>
      <c r="D206" s="152">
        <f>ROUND('2019 CN All (unround)'!D206,-1)</f>
        <v>0</v>
      </c>
      <c r="E206" s="153">
        <f>ROUND('2019 CN All (unround)'!E206,-1)</f>
        <v>70</v>
      </c>
      <c r="F206" s="151">
        <f>ROUND('2019 CN All (unround)'!F206,-1)</f>
        <v>10</v>
      </c>
      <c r="G206" s="152">
        <f>ROUND('2019 CN All (unround)'!G206,-1)</f>
        <v>60</v>
      </c>
      <c r="H206" s="152">
        <f>ROUND('2019 CN All (unround)'!H206,-1)</f>
        <v>0</v>
      </c>
      <c r="I206" s="153">
        <f>ROUND('2019 CN All (unround)'!I206,-1)</f>
        <v>60</v>
      </c>
      <c r="J206" s="218">
        <f>ROUND('2019 CN All (unround)'!J206,-1)</f>
        <v>-10</v>
      </c>
      <c r="K206" s="152">
        <f>ROUND('2019 CN All (unround)'!K206,-1)</f>
        <v>10</v>
      </c>
      <c r="L206" s="152">
        <f>ROUND('2019 CN All (unround)'!L206,-1)</f>
        <v>0</v>
      </c>
      <c r="M206" s="315">
        <f>ROUND('2019 CN All (unround)'!M206,-1)</f>
        <v>10</v>
      </c>
    </row>
    <row r="207" spans="1:13" x14ac:dyDescent="0.35">
      <c r="A207" s="313" t="str">
        <f>'2019 CN All (unround)'!A207</f>
        <v>Exeter</v>
      </c>
      <c r="B207" s="151">
        <f>ROUND('2019 CN All (unround)'!B207,-1)</f>
        <v>0</v>
      </c>
      <c r="C207" s="152">
        <f>ROUND('2019 CN All (unround)'!C207,-1)</f>
        <v>120</v>
      </c>
      <c r="D207" s="152">
        <f>ROUND('2019 CN All (unround)'!D207,-1)</f>
        <v>0</v>
      </c>
      <c r="E207" s="153">
        <f>ROUND('2019 CN All (unround)'!E207,-1)</f>
        <v>120</v>
      </c>
      <c r="F207" s="151">
        <f>ROUND('2019 CN All (unround)'!F207,-1)</f>
        <v>10</v>
      </c>
      <c r="G207" s="152">
        <f>ROUND('2019 CN All (unround)'!G207,-1)</f>
        <v>110</v>
      </c>
      <c r="H207" s="152">
        <f>ROUND('2019 CN All (unround)'!H207,-1)</f>
        <v>0</v>
      </c>
      <c r="I207" s="153">
        <f>ROUND('2019 CN All (unround)'!I207,-1)</f>
        <v>120</v>
      </c>
      <c r="J207" s="218">
        <f>ROUND('2019 CN All (unround)'!J207,-1)</f>
        <v>-10</v>
      </c>
      <c r="K207" s="152">
        <f>ROUND('2019 CN All (unround)'!K207,-1)</f>
        <v>10</v>
      </c>
      <c r="L207" s="152">
        <f>ROUND('2019 CN All (unround)'!L207,-1)</f>
        <v>0</v>
      </c>
      <c r="M207" s="315">
        <f>ROUND('2019 CN All (unround)'!M207,-1)</f>
        <v>10</v>
      </c>
    </row>
    <row r="208" spans="1:13" x14ac:dyDescent="0.35">
      <c r="A208" s="313" t="str">
        <f>'2019 CN All (unround)'!A208</f>
        <v>East Northamptonshire</v>
      </c>
      <c r="B208" s="151">
        <f>ROUND('2019 CN All (unround)'!B208,-1)</f>
        <v>0</v>
      </c>
      <c r="C208" s="152">
        <f>ROUND('2019 CN All (unround)'!C208,-1)</f>
        <v>50</v>
      </c>
      <c r="D208" s="152">
        <f>ROUND('2019 CN All (unround)'!D208,-1)</f>
        <v>0</v>
      </c>
      <c r="E208" s="153">
        <f>ROUND('2019 CN All (unround)'!E208,-1)</f>
        <v>60</v>
      </c>
      <c r="F208" s="151">
        <f>ROUND('2019 CN All (unround)'!F208,-1)</f>
        <v>0</v>
      </c>
      <c r="G208" s="152">
        <f>ROUND('2019 CN All (unround)'!G208,-1)</f>
        <v>40</v>
      </c>
      <c r="H208" s="152">
        <f>ROUND('2019 CN All (unround)'!H208,-1)</f>
        <v>10</v>
      </c>
      <c r="I208" s="153">
        <f>ROUND('2019 CN All (unround)'!I208,-1)</f>
        <v>50</v>
      </c>
      <c r="J208" s="218">
        <f>ROUND('2019 CN All (unround)'!J208,-1)</f>
        <v>0</v>
      </c>
      <c r="K208" s="152">
        <f>ROUND('2019 CN All (unround)'!K208,-1)</f>
        <v>10</v>
      </c>
      <c r="L208" s="152">
        <f>ROUND('2019 CN All (unround)'!L208,-1)</f>
        <v>-10</v>
      </c>
      <c r="M208" s="315">
        <f>ROUND('2019 CN All (unround)'!M208,-1)</f>
        <v>10</v>
      </c>
    </row>
    <row r="209" spans="1:13" x14ac:dyDescent="0.35">
      <c r="A209" s="313" t="str">
        <f>'2019 CN All (unround)'!A209</f>
        <v>Winchester</v>
      </c>
      <c r="B209" s="151">
        <f>ROUND('2019 CN All (unround)'!B209,-1)</f>
        <v>0</v>
      </c>
      <c r="C209" s="152">
        <f>ROUND('2019 CN All (unround)'!C209,-1)</f>
        <v>70</v>
      </c>
      <c r="D209" s="152">
        <f>ROUND('2019 CN All (unround)'!D209,-1)</f>
        <v>0</v>
      </c>
      <c r="E209" s="153">
        <f>ROUND('2019 CN All (unround)'!E209,-1)</f>
        <v>70</v>
      </c>
      <c r="F209" s="151">
        <f>ROUND('2019 CN All (unround)'!F209,-1)</f>
        <v>0</v>
      </c>
      <c r="G209" s="152">
        <f>ROUND('2019 CN All (unround)'!G209,-1)</f>
        <v>60</v>
      </c>
      <c r="H209" s="152">
        <f>ROUND('2019 CN All (unround)'!H209,-1)</f>
        <v>0</v>
      </c>
      <c r="I209" s="153">
        <f>ROUND('2019 CN All (unround)'!I209,-1)</f>
        <v>60</v>
      </c>
      <c r="J209" s="218">
        <f>ROUND('2019 CN All (unround)'!J209,-1)</f>
        <v>0</v>
      </c>
      <c r="K209" s="152">
        <f>ROUND('2019 CN All (unround)'!K209,-1)</f>
        <v>10</v>
      </c>
      <c r="L209" s="152">
        <f>ROUND('2019 CN All (unround)'!L209,-1)</f>
        <v>0</v>
      </c>
      <c r="M209" s="315">
        <f>ROUND('2019 CN All (unround)'!M209,-1)</f>
        <v>10</v>
      </c>
    </row>
    <row r="210" spans="1:13" x14ac:dyDescent="0.35">
      <c r="A210" s="313" t="str">
        <f>'2019 CN All (unround)'!A210</f>
        <v>High Peak</v>
      </c>
      <c r="B210" s="151">
        <f>ROUND('2019 CN All (unround)'!B210,-1)</f>
        <v>0</v>
      </c>
      <c r="C210" s="152">
        <f>ROUND('2019 CN All (unround)'!C210,-1)</f>
        <v>30</v>
      </c>
      <c r="D210" s="152">
        <f>ROUND('2019 CN All (unround)'!D210,-1)</f>
        <v>0</v>
      </c>
      <c r="E210" s="153">
        <f>ROUND('2019 CN All (unround)'!E210,-1)</f>
        <v>30</v>
      </c>
      <c r="F210" s="151">
        <f>ROUND('2019 CN All (unround)'!F210,-1)</f>
        <v>0</v>
      </c>
      <c r="G210" s="152">
        <f>ROUND('2019 CN All (unround)'!G210,-1)</f>
        <v>30</v>
      </c>
      <c r="H210" s="152">
        <f>ROUND('2019 CN All (unround)'!H210,-1)</f>
        <v>0</v>
      </c>
      <c r="I210" s="153">
        <f>ROUND('2019 CN All (unround)'!I210,-1)</f>
        <v>30</v>
      </c>
      <c r="J210" s="218">
        <f>ROUND('2019 CN All (unround)'!J210,-1)</f>
        <v>0</v>
      </c>
      <c r="K210" s="152">
        <f>ROUND('2019 CN All (unround)'!K210,-1)</f>
        <v>10</v>
      </c>
      <c r="L210" s="152">
        <f>ROUND('2019 CN All (unround)'!L210,-1)</f>
        <v>0</v>
      </c>
      <c r="M210" s="315">
        <f>ROUND('2019 CN All (unround)'!M210,-1)</f>
        <v>10</v>
      </c>
    </row>
    <row r="211" spans="1:13" x14ac:dyDescent="0.35">
      <c r="A211" s="313" t="str">
        <f>'2019 CN All (unround)'!A211</f>
        <v>Arun</v>
      </c>
      <c r="B211" s="151">
        <f>ROUND('2019 CN All (unround)'!B211,-1)</f>
        <v>0</v>
      </c>
      <c r="C211" s="152">
        <f>ROUND('2019 CN All (unround)'!C211,-1)</f>
        <v>30</v>
      </c>
      <c r="D211" s="152">
        <f>ROUND('2019 CN All (unround)'!D211,-1)</f>
        <v>0</v>
      </c>
      <c r="E211" s="153">
        <f>ROUND('2019 CN All (unround)'!E211,-1)</f>
        <v>30</v>
      </c>
      <c r="F211" s="151">
        <f>ROUND('2019 CN All (unround)'!F211,-1)</f>
        <v>0</v>
      </c>
      <c r="G211" s="152">
        <f>ROUND('2019 CN All (unround)'!G211,-1)</f>
        <v>20</v>
      </c>
      <c r="H211" s="152">
        <f>ROUND('2019 CN All (unround)'!H211,-1)</f>
        <v>10</v>
      </c>
      <c r="I211" s="153">
        <f>ROUND('2019 CN All (unround)'!I211,-1)</f>
        <v>30</v>
      </c>
      <c r="J211" s="218">
        <f>ROUND('2019 CN All (unround)'!J211,-1)</f>
        <v>0</v>
      </c>
      <c r="K211" s="152">
        <f>ROUND('2019 CN All (unround)'!K211,-1)</f>
        <v>10</v>
      </c>
      <c r="L211" s="152">
        <f>ROUND('2019 CN All (unround)'!L211,-1)</f>
        <v>-10</v>
      </c>
      <c r="M211" s="315">
        <f>ROUND('2019 CN All (unround)'!M211,-1)</f>
        <v>10</v>
      </c>
    </row>
    <row r="212" spans="1:13" x14ac:dyDescent="0.35">
      <c r="A212" s="313" t="str">
        <f>'2019 CN All (unround)'!A212</f>
        <v>Mid Devon</v>
      </c>
      <c r="B212" s="151">
        <f>ROUND('2019 CN All (unround)'!B212,-1)</f>
        <v>0</v>
      </c>
      <c r="C212" s="152">
        <f>ROUND('2019 CN All (unround)'!C212,-1)</f>
        <v>30</v>
      </c>
      <c r="D212" s="152">
        <f>ROUND('2019 CN All (unround)'!D212,-1)</f>
        <v>0</v>
      </c>
      <c r="E212" s="153">
        <f>ROUND('2019 CN All (unround)'!E212,-1)</f>
        <v>30</v>
      </c>
      <c r="F212" s="151">
        <f>ROUND('2019 CN All (unround)'!F212,-1)</f>
        <v>0</v>
      </c>
      <c r="G212" s="152">
        <f>ROUND('2019 CN All (unround)'!G212,-1)</f>
        <v>20</v>
      </c>
      <c r="H212" s="152">
        <f>ROUND('2019 CN All (unround)'!H212,-1)</f>
        <v>0</v>
      </c>
      <c r="I212" s="153">
        <f>ROUND('2019 CN All (unround)'!I212,-1)</f>
        <v>20</v>
      </c>
      <c r="J212" s="218">
        <f>ROUND('2019 CN All (unround)'!J212,-1)</f>
        <v>0</v>
      </c>
      <c r="K212" s="152">
        <f>ROUND('2019 CN All (unround)'!K212,-1)</f>
        <v>10</v>
      </c>
      <c r="L212" s="152">
        <f>ROUND('2019 CN All (unround)'!L212,-1)</f>
        <v>0</v>
      </c>
      <c r="M212" s="315">
        <f>ROUND('2019 CN All (unround)'!M212,-1)</f>
        <v>10</v>
      </c>
    </row>
    <row r="213" spans="1:13" x14ac:dyDescent="0.35">
      <c r="A213" s="313" t="str">
        <f>'2019 CN All (unround)'!A213</f>
        <v>West Lindsey</v>
      </c>
      <c r="B213" s="151">
        <f>ROUND('2019 CN All (unround)'!B213,-1)</f>
        <v>0</v>
      </c>
      <c r="C213" s="152">
        <f>ROUND('2019 CN All (unround)'!C213,-1)</f>
        <v>20</v>
      </c>
      <c r="D213" s="152">
        <f>ROUND('2019 CN All (unround)'!D213,-1)</f>
        <v>0</v>
      </c>
      <c r="E213" s="153">
        <f>ROUND('2019 CN All (unround)'!E213,-1)</f>
        <v>30</v>
      </c>
      <c r="F213" s="151">
        <f>ROUND('2019 CN All (unround)'!F213,-1)</f>
        <v>0</v>
      </c>
      <c r="G213" s="152">
        <f>ROUND('2019 CN All (unround)'!G213,-1)</f>
        <v>20</v>
      </c>
      <c r="H213" s="152">
        <f>ROUND('2019 CN All (unround)'!H213,-1)</f>
        <v>0</v>
      </c>
      <c r="I213" s="153">
        <f>ROUND('2019 CN All (unround)'!I213,-1)</f>
        <v>20</v>
      </c>
      <c r="J213" s="218">
        <f>ROUND('2019 CN All (unround)'!J213,-1)</f>
        <v>0</v>
      </c>
      <c r="K213" s="152">
        <f>ROUND('2019 CN All (unround)'!K213,-1)</f>
        <v>0</v>
      </c>
      <c r="L213" s="152">
        <f>ROUND('2019 CN All (unround)'!L213,-1)</f>
        <v>0</v>
      </c>
      <c r="M213" s="315">
        <f>ROUND('2019 CN All (unround)'!M213,-1)</f>
        <v>10</v>
      </c>
    </row>
    <row r="214" spans="1:13" x14ac:dyDescent="0.35">
      <c r="A214" s="313" t="str">
        <f>'2019 CN All (unround)'!A214</f>
        <v>Uttlesford</v>
      </c>
      <c r="B214" s="151">
        <f>ROUND('2019 CN All (unround)'!B214,-1)</f>
        <v>0</v>
      </c>
      <c r="C214" s="152">
        <f>ROUND('2019 CN All (unround)'!C214,-1)</f>
        <v>30</v>
      </c>
      <c r="D214" s="152">
        <f>ROUND('2019 CN All (unround)'!D214,-1)</f>
        <v>0</v>
      </c>
      <c r="E214" s="153">
        <f>ROUND('2019 CN All (unround)'!E214,-1)</f>
        <v>30</v>
      </c>
      <c r="F214" s="151">
        <f>ROUND('2019 CN All (unround)'!F214,-1)</f>
        <v>0</v>
      </c>
      <c r="G214" s="152">
        <f>ROUND('2019 CN All (unround)'!G214,-1)</f>
        <v>20</v>
      </c>
      <c r="H214" s="152">
        <f>ROUND('2019 CN All (unround)'!H214,-1)</f>
        <v>0</v>
      </c>
      <c r="I214" s="153">
        <f>ROUND('2019 CN All (unround)'!I214,-1)</f>
        <v>20</v>
      </c>
      <c r="J214" s="218">
        <f>ROUND('2019 CN All (unround)'!J214,-1)</f>
        <v>0</v>
      </c>
      <c r="K214" s="152">
        <f>ROUND('2019 CN All (unround)'!K214,-1)</f>
        <v>0</v>
      </c>
      <c r="L214" s="152">
        <f>ROUND('2019 CN All (unround)'!L214,-1)</f>
        <v>0</v>
      </c>
      <c r="M214" s="315">
        <f>ROUND('2019 CN All (unround)'!M214,-1)</f>
        <v>10</v>
      </c>
    </row>
    <row r="215" spans="1:13" x14ac:dyDescent="0.35">
      <c r="A215" s="313" t="str">
        <f>'2019 CN All (unround)'!A215</f>
        <v>Halton</v>
      </c>
      <c r="B215" s="151">
        <f>ROUND('2019 CN All (unround)'!B215,-1)</f>
        <v>0</v>
      </c>
      <c r="C215" s="152">
        <f>ROUND('2019 CN All (unround)'!C215,-1)</f>
        <v>30</v>
      </c>
      <c r="D215" s="152">
        <f>ROUND('2019 CN All (unround)'!D215,-1)</f>
        <v>0</v>
      </c>
      <c r="E215" s="153">
        <f>ROUND('2019 CN All (unround)'!E215,-1)</f>
        <v>30</v>
      </c>
      <c r="F215" s="151">
        <f>ROUND('2019 CN All (unround)'!F215,-1)</f>
        <v>0</v>
      </c>
      <c r="G215" s="152">
        <f>ROUND('2019 CN All (unround)'!G215,-1)</f>
        <v>20</v>
      </c>
      <c r="H215" s="152">
        <f>ROUND('2019 CN All (unround)'!H215,-1)</f>
        <v>0</v>
      </c>
      <c r="I215" s="153">
        <f>ROUND('2019 CN All (unround)'!I215,-1)</f>
        <v>20</v>
      </c>
      <c r="J215" s="218">
        <f>ROUND('2019 CN All (unround)'!J215,-1)</f>
        <v>0</v>
      </c>
      <c r="K215" s="152">
        <f>ROUND('2019 CN All (unround)'!K215,-1)</f>
        <v>10</v>
      </c>
      <c r="L215" s="152">
        <f>ROUND('2019 CN All (unround)'!L215,-1)</f>
        <v>0</v>
      </c>
      <c r="M215" s="315">
        <f>ROUND('2019 CN All (unround)'!M215,-1)</f>
        <v>10</v>
      </c>
    </row>
    <row r="216" spans="1:13" x14ac:dyDescent="0.35">
      <c r="A216" s="313" t="str">
        <f>'2019 CN All (unround)'!A216</f>
        <v>Merton</v>
      </c>
      <c r="B216" s="151">
        <f>ROUND('2019 CN All (unround)'!B216,-1)</f>
        <v>30</v>
      </c>
      <c r="C216" s="152">
        <f>ROUND('2019 CN All (unround)'!C216,-1)</f>
        <v>140</v>
      </c>
      <c r="D216" s="152">
        <f>ROUND('2019 CN All (unround)'!D216,-1)</f>
        <v>10</v>
      </c>
      <c r="E216" s="153">
        <f>ROUND('2019 CN All (unround)'!E216,-1)</f>
        <v>170</v>
      </c>
      <c r="F216" s="151">
        <f>ROUND('2019 CN All (unround)'!F216,-1)</f>
        <v>10</v>
      </c>
      <c r="G216" s="152">
        <f>ROUND('2019 CN All (unround)'!G216,-1)</f>
        <v>160</v>
      </c>
      <c r="H216" s="152">
        <f>ROUND('2019 CN All (unround)'!H216,-1)</f>
        <v>0</v>
      </c>
      <c r="I216" s="153">
        <f>ROUND('2019 CN All (unround)'!I216,-1)</f>
        <v>170</v>
      </c>
      <c r="J216" s="218">
        <f>ROUND('2019 CN All (unround)'!J216,-1)</f>
        <v>20</v>
      </c>
      <c r="K216" s="152">
        <f>ROUND('2019 CN All (unround)'!K216,-1)</f>
        <v>-20</v>
      </c>
      <c r="L216" s="152">
        <f>ROUND('2019 CN All (unround)'!L216,-1)</f>
        <v>10</v>
      </c>
      <c r="M216" s="315">
        <f>ROUND('2019 CN All (unround)'!M216,-1)</f>
        <v>10</v>
      </c>
    </row>
    <row r="217" spans="1:13" x14ac:dyDescent="0.35">
      <c r="A217" s="313" t="str">
        <f>'2019 CN All (unround)'!A217</f>
        <v>King's Lynn and West Norfolk</v>
      </c>
      <c r="B217" s="151">
        <f>ROUND('2019 CN All (unround)'!B217,-1)</f>
        <v>0</v>
      </c>
      <c r="C217" s="152">
        <f>ROUND('2019 CN All (unround)'!C217,-1)</f>
        <v>30</v>
      </c>
      <c r="D217" s="152">
        <f>ROUND('2019 CN All (unround)'!D217,-1)</f>
        <v>0</v>
      </c>
      <c r="E217" s="153">
        <f>ROUND('2019 CN All (unround)'!E217,-1)</f>
        <v>30</v>
      </c>
      <c r="F217" s="151">
        <f>ROUND('2019 CN All (unround)'!F217,-1)</f>
        <v>0</v>
      </c>
      <c r="G217" s="152">
        <f>ROUND('2019 CN All (unround)'!G217,-1)</f>
        <v>20</v>
      </c>
      <c r="H217" s="152">
        <f>ROUND('2019 CN All (unround)'!H217,-1)</f>
        <v>0</v>
      </c>
      <c r="I217" s="153">
        <f>ROUND('2019 CN All (unround)'!I217,-1)</f>
        <v>30</v>
      </c>
      <c r="J217" s="218">
        <f>ROUND('2019 CN All (unround)'!J217,-1)</f>
        <v>0</v>
      </c>
      <c r="K217" s="152">
        <f>ROUND('2019 CN All (unround)'!K217,-1)</f>
        <v>10</v>
      </c>
      <c r="L217" s="152">
        <f>ROUND('2019 CN All (unround)'!L217,-1)</f>
        <v>0</v>
      </c>
      <c r="M217" s="315">
        <f>ROUND('2019 CN All (unround)'!M217,-1)</f>
        <v>10</v>
      </c>
    </row>
    <row r="218" spans="1:13" x14ac:dyDescent="0.35">
      <c r="A218" s="313" t="str">
        <f>'2019 CN All (unround)'!A218</f>
        <v>North Kesteven</v>
      </c>
      <c r="B218" s="151">
        <f>ROUND('2019 CN All (unround)'!B218,-1)</f>
        <v>0</v>
      </c>
      <c r="C218" s="152">
        <f>ROUND('2019 CN All (unround)'!C218,-1)</f>
        <v>30</v>
      </c>
      <c r="D218" s="152">
        <f>ROUND('2019 CN All (unround)'!D218,-1)</f>
        <v>0</v>
      </c>
      <c r="E218" s="153">
        <f>ROUND('2019 CN All (unround)'!E218,-1)</f>
        <v>40</v>
      </c>
      <c r="F218" s="151">
        <f>ROUND('2019 CN All (unround)'!F218,-1)</f>
        <v>10</v>
      </c>
      <c r="G218" s="152">
        <f>ROUND('2019 CN All (unround)'!G218,-1)</f>
        <v>20</v>
      </c>
      <c r="H218" s="152">
        <f>ROUND('2019 CN All (unround)'!H218,-1)</f>
        <v>0</v>
      </c>
      <c r="I218" s="153">
        <f>ROUND('2019 CN All (unround)'!I218,-1)</f>
        <v>30</v>
      </c>
      <c r="J218" s="218">
        <f>ROUND('2019 CN All (unround)'!J218,-1)</f>
        <v>0</v>
      </c>
      <c r="K218" s="152">
        <f>ROUND('2019 CN All (unround)'!K218,-1)</f>
        <v>10</v>
      </c>
      <c r="L218" s="152">
        <f>ROUND('2019 CN All (unround)'!L218,-1)</f>
        <v>0</v>
      </c>
      <c r="M218" s="315">
        <f>ROUND('2019 CN All (unround)'!M218,-1)</f>
        <v>10</v>
      </c>
    </row>
    <row r="219" spans="1:13" x14ac:dyDescent="0.35">
      <c r="A219" s="313" t="str">
        <f>'2019 CN All (unround)'!A219</f>
        <v>North Norfolk</v>
      </c>
      <c r="B219" s="151">
        <f>ROUND('2019 CN All (unround)'!B219,-1)</f>
        <v>0</v>
      </c>
      <c r="C219" s="152">
        <f>ROUND('2019 CN All (unround)'!C219,-1)</f>
        <v>20</v>
      </c>
      <c r="D219" s="152">
        <f>ROUND('2019 CN All (unround)'!D219,-1)</f>
        <v>0</v>
      </c>
      <c r="E219" s="153">
        <f>ROUND('2019 CN All (unround)'!E219,-1)</f>
        <v>20</v>
      </c>
      <c r="F219" s="151">
        <f>ROUND('2019 CN All (unround)'!F219,-1)</f>
        <v>0</v>
      </c>
      <c r="G219" s="152">
        <f>ROUND('2019 CN All (unround)'!G219,-1)</f>
        <v>10</v>
      </c>
      <c r="H219" s="152">
        <f>ROUND('2019 CN All (unround)'!H219,-1)</f>
        <v>0</v>
      </c>
      <c r="I219" s="153">
        <f>ROUND('2019 CN All (unround)'!I219,-1)</f>
        <v>20</v>
      </c>
      <c r="J219" s="218">
        <f>ROUND('2019 CN All (unround)'!J219,-1)</f>
        <v>0</v>
      </c>
      <c r="K219" s="152">
        <f>ROUND('2019 CN All (unround)'!K219,-1)</f>
        <v>10</v>
      </c>
      <c r="L219" s="152">
        <f>ROUND('2019 CN All (unround)'!L219,-1)</f>
        <v>0</v>
      </c>
      <c r="M219" s="315">
        <f>ROUND('2019 CN All (unround)'!M219,-1)</f>
        <v>10</v>
      </c>
    </row>
    <row r="220" spans="1:13" x14ac:dyDescent="0.35">
      <c r="A220" s="313" t="str">
        <f>'2019 CN All (unround)'!A220</f>
        <v>Knowsley</v>
      </c>
      <c r="B220" s="151">
        <f>ROUND('2019 CN All (unround)'!B220,-1)</f>
        <v>0</v>
      </c>
      <c r="C220" s="152">
        <f>ROUND('2019 CN All (unround)'!C220,-1)</f>
        <v>20</v>
      </c>
      <c r="D220" s="152">
        <f>ROUND('2019 CN All (unround)'!D220,-1)</f>
        <v>0</v>
      </c>
      <c r="E220" s="153">
        <f>ROUND('2019 CN All (unround)'!E220,-1)</f>
        <v>20</v>
      </c>
      <c r="F220" s="151">
        <f>ROUND('2019 CN All (unround)'!F220,-1)</f>
        <v>0</v>
      </c>
      <c r="G220" s="152">
        <f>ROUND('2019 CN All (unround)'!G220,-1)</f>
        <v>20</v>
      </c>
      <c r="H220" s="152">
        <f>ROUND('2019 CN All (unround)'!H220,-1)</f>
        <v>0</v>
      </c>
      <c r="I220" s="153">
        <f>ROUND('2019 CN All (unround)'!I220,-1)</f>
        <v>20</v>
      </c>
      <c r="J220" s="218">
        <f>ROUND('2019 CN All (unround)'!J220,-1)</f>
        <v>0</v>
      </c>
      <c r="K220" s="152">
        <f>ROUND('2019 CN All (unround)'!K220,-1)</f>
        <v>10</v>
      </c>
      <c r="L220" s="152">
        <f>ROUND('2019 CN All (unround)'!L220,-1)</f>
        <v>0</v>
      </c>
      <c r="M220" s="315">
        <f>ROUND('2019 CN All (unround)'!M220,-1)</f>
        <v>10</v>
      </c>
    </row>
    <row r="221" spans="1:13" x14ac:dyDescent="0.35">
      <c r="A221" s="313" t="str">
        <f>'2019 CN All (unround)'!A221</f>
        <v>Derbyshire Dales</v>
      </c>
      <c r="B221" s="151">
        <f>ROUND('2019 CN All (unround)'!B221,-1)</f>
        <v>0</v>
      </c>
      <c r="C221" s="152">
        <f>ROUND('2019 CN All (unround)'!C221,-1)</f>
        <v>40</v>
      </c>
      <c r="D221" s="152">
        <f>ROUND('2019 CN All (unround)'!D221,-1)</f>
        <v>0</v>
      </c>
      <c r="E221" s="153">
        <f>ROUND('2019 CN All (unround)'!E221,-1)</f>
        <v>50</v>
      </c>
      <c r="F221" s="151">
        <f>ROUND('2019 CN All (unround)'!F221,-1)</f>
        <v>0</v>
      </c>
      <c r="G221" s="152">
        <f>ROUND('2019 CN All (unround)'!G221,-1)</f>
        <v>40</v>
      </c>
      <c r="H221" s="152">
        <f>ROUND('2019 CN All (unround)'!H221,-1)</f>
        <v>0</v>
      </c>
      <c r="I221" s="153">
        <f>ROUND('2019 CN All (unround)'!I221,-1)</f>
        <v>40</v>
      </c>
      <c r="J221" s="218">
        <f>ROUND('2019 CN All (unround)'!J221,-1)</f>
        <v>0</v>
      </c>
      <c r="K221" s="152">
        <f>ROUND('2019 CN All (unround)'!K221,-1)</f>
        <v>10</v>
      </c>
      <c r="L221" s="152">
        <f>ROUND('2019 CN All (unround)'!L221,-1)</f>
        <v>0</v>
      </c>
      <c r="M221" s="315">
        <f>ROUND('2019 CN All (unround)'!M221,-1)</f>
        <v>10</v>
      </c>
    </row>
    <row r="222" spans="1:13" x14ac:dyDescent="0.35">
      <c r="A222" s="313" t="str">
        <f>'2019 CN All (unround)'!A222</f>
        <v>Sevenoaks</v>
      </c>
      <c r="B222" s="151">
        <f>ROUND('2019 CN All (unround)'!B222,-1)</f>
        <v>0</v>
      </c>
      <c r="C222" s="152">
        <f>ROUND('2019 CN All (unround)'!C222,-1)</f>
        <v>40</v>
      </c>
      <c r="D222" s="152">
        <f>ROUND('2019 CN All (unround)'!D222,-1)</f>
        <v>0</v>
      </c>
      <c r="E222" s="153">
        <f>ROUND('2019 CN All (unround)'!E222,-1)</f>
        <v>40</v>
      </c>
      <c r="F222" s="151">
        <f>ROUND('2019 CN All (unround)'!F222,-1)</f>
        <v>0</v>
      </c>
      <c r="G222" s="152">
        <f>ROUND('2019 CN All (unround)'!G222,-1)</f>
        <v>30</v>
      </c>
      <c r="H222" s="152">
        <f>ROUND('2019 CN All (unround)'!H222,-1)</f>
        <v>0</v>
      </c>
      <c r="I222" s="153">
        <f>ROUND('2019 CN All (unround)'!I222,-1)</f>
        <v>30</v>
      </c>
      <c r="J222" s="218">
        <f>ROUND('2019 CN All (unround)'!J222,-1)</f>
        <v>0</v>
      </c>
      <c r="K222" s="152">
        <f>ROUND('2019 CN All (unround)'!K222,-1)</f>
        <v>10</v>
      </c>
      <c r="L222" s="152">
        <f>ROUND('2019 CN All (unround)'!L222,-1)</f>
        <v>0</v>
      </c>
      <c r="M222" s="315">
        <f>ROUND('2019 CN All (unround)'!M222,-1)</f>
        <v>10</v>
      </c>
    </row>
    <row r="223" spans="1:13" x14ac:dyDescent="0.35">
      <c r="A223" s="313" t="str">
        <f>'2019 CN All (unround)'!A223</f>
        <v>Worthing</v>
      </c>
      <c r="B223" s="151">
        <f>ROUND('2019 CN All (unround)'!B223,-1)</f>
        <v>10</v>
      </c>
      <c r="C223" s="152">
        <f>ROUND('2019 CN All (unround)'!C223,-1)</f>
        <v>30</v>
      </c>
      <c r="D223" s="152">
        <f>ROUND('2019 CN All (unround)'!D223,-1)</f>
        <v>0</v>
      </c>
      <c r="E223" s="153">
        <f>ROUND('2019 CN All (unround)'!E223,-1)</f>
        <v>40</v>
      </c>
      <c r="F223" s="151">
        <f>ROUND('2019 CN All (unround)'!F223,-1)</f>
        <v>10</v>
      </c>
      <c r="G223" s="152">
        <f>ROUND('2019 CN All (unround)'!G223,-1)</f>
        <v>30</v>
      </c>
      <c r="H223" s="152">
        <f>ROUND('2019 CN All (unround)'!H223,-1)</f>
        <v>0</v>
      </c>
      <c r="I223" s="153">
        <f>ROUND('2019 CN All (unround)'!I223,-1)</f>
        <v>30</v>
      </c>
      <c r="J223" s="218">
        <f>ROUND('2019 CN All (unround)'!J223,-1)</f>
        <v>0</v>
      </c>
      <c r="K223" s="152">
        <f>ROUND('2019 CN All (unround)'!K223,-1)</f>
        <v>10</v>
      </c>
      <c r="L223" s="152">
        <f>ROUND('2019 CN All (unround)'!L223,-1)</f>
        <v>0</v>
      </c>
      <c r="M223" s="315">
        <f>ROUND('2019 CN All (unround)'!M223,-1)</f>
        <v>10</v>
      </c>
    </row>
    <row r="224" spans="1:13" x14ac:dyDescent="0.35">
      <c r="A224" s="313" t="str">
        <f>'2019 CN All (unround)'!A224</f>
        <v>Hart</v>
      </c>
      <c r="B224" s="151">
        <f>ROUND('2019 CN All (unround)'!B224,-1)</f>
        <v>0</v>
      </c>
      <c r="C224" s="152">
        <f>ROUND('2019 CN All (unround)'!C224,-1)</f>
        <v>40</v>
      </c>
      <c r="D224" s="152">
        <f>ROUND('2019 CN All (unround)'!D224,-1)</f>
        <v>0</v>
      </c>
      <c r="E224" s="153">
        <f>ROUND('2019 CN All (unround)'!E224,-1)</f>
        <v>40</v>
      </c>
      <c r="F224" s="151">
        <f>ROUND('2019 CN All (unround)'!F224,-1)</f>
        <v>0</v>
      </c>
      <c r="G224" s="152">
        <f>ROUND('2019 CN All (unround)'!G224,-1)</f>
        <v>30</v>
      </c>
      <c r="H224" s="152">
        <f>ROUND('2019 CN All (unround)'!H224,-1)</f>
        <v>0</v>
      </c>
      <c r="I224" s="153">
        <f>ROUND('2019 CN All (unround)'!I224,-1)</f>
        <v>40</v>
      </c>
      <c r="J224" s="218">
        <f>ROUND('2019 CN All (unround)'!J224,-1)</f>
        <v>0</v>
      </c>
      <c r="K224" s="152">
        <f>ROUND('2019 CN All (unround)'!K224,-1)</f>
        <v>10</v>
      </c>
      <c r="L224" s="152">
        <f>ROUND('2019 CN All (unround)'!L224,-1)</f>
        <v>0</v>
      </c>
      <c r="M224" s="315">
        <f>ROUND('2019 CN All (unround)'!M224,-1)</f>
        <v>10</v>
      </c>
    </row>
    <row r="225" spans="1:13" x14ac:dyDescent="0.35">
      <c r="A225" s="313" t="str">
        <f>'2019 CN All (unround)'!A225</f>
        <v>Chelmsford</v>
      </c>
      <c r="B225" s="151">
        <f>ROUND('2019 CN All (unround)'!B225,-1)</f>
        <v>0</v>
      </c>
      <c r="C225" s="152">
        <f>ROUND('2019 CN All (unround)'!C225,-1)</f>
        <v>60</v>
      </c>
      <c r="D225" s="152">
        <f>ROUND('2019 CN All (unround)'!D225,-1)</f>
        <v>0</v>
      </c>
      <c r="E225" s="153">
        <f>ROUND('2019 CN All (unround)'!E225,-1)</f>
        <v>60</v>
      </c>
      <c r="F225" s="151">
        <f>ROUND('2019 CN All (unround)'!F225,-1)</f>
        <v>0</v>
      </c>
      <c r="G225" s="152">
        <f>ROUND('2019 CN All (unround)'!G225,-1)</f>
        <v>50</v>
      </c>
      <c r="H225" s="152">
        <f>ROUND('2019 CN All (unround)'!H225,-1)</f>
        <v>0</v>
      </c>
      <c r="I225" s="153">
        <f>ROUND('2019 CN All (unround)'!I225,-1)</f>
        <v>50</v>
      </c>
      <c r="J225" s="218">
        <f>ROUND('2019 CN All (unround)'!J225,-1)</f>
        <v>0</v>
      </c>
      <c r="K225" s="152">
        <f>ROUND('2019 CN All (unround)'!K225,-1)</f>
        <v>10</v>
      </c>
      <c r="L225" s="152">
        <f>ROUND('2019 CN All (unround)'!L225,-1)</f>
        <v>0</v>
      </c>
      <c r="M225" s="315">
        <f>ROUND('2019 CN All (unround)'!M225,-1)</f>
        <v>10</v>
      </c>
    </row>
    <row r="226" spans="1:13" x14ac:dyDescent="0.35">
      <c r="A226" s="313" t="str">
        <f>'2019 CN All (unround)'!A226</f>
        <v>Tandridge</v>
      </c>
      <c r="B226" s="151">
        <f>ROUND('2019 CN All (unround)'!B226,-1)</f>
        <v>0</v>
      </c>
      <c r="C226" s="152">
        <f>ROUND('2019 CN All (unround)'!C226,-1)</f>
        <v>30</v>
      </c>
      <c r="D226" s="152">
        <f>ROUND('2019 CN All (unround)'!D226,-1)</f>
        <v>0</v>
      </c>
      <c r="E226" s="153">
        <f>ROUND('2019 CN All (unround)'!E226,-1)</f>
        <v>40</v>
      </c>
      <c r="F226" s="151">
        <f>ROUND('2019 CN All (unround)'!F226,-1)</f>
        <v>0</v>
      </c>
      <c r="G226" s="152">
        <f>ROUND('2019 CN All (unround)'!G226,-1)</f>
        <v>30</v>
      </c>
      <c r="H226" s="152">
        <f>ROUND('2019 CN All (unround)'!H226,-1)</f>
        <v>0</v>
      </c>
      <c r="I226" s="153">
        <f>ROUND('2019 CN All (unround)'!I226,-1)</f>
        <v>30</v>
      </c>
      <c r="J226" s="218">
        <f>ROUND('2019 CN All (unround)'!J226,-1)</f>
        <v>0</v>
      </c>
      <c r="K226" s="152">
        <f>ROUND('2019 CN All (unround)'!K226,-1)</f>
        <v>10</v>
      </c>
      <c r="L226" s="152">
        <f>ROUND('2019 CN All (unround)'!L226,-1)</f>
        <v>0</v>
      </c>
      <c r="M226" s="315">
        <f>ROUND('2019 CN All (unround)'!M226,-1)</f>
        <v>10</v>
      </c>
    </row>
    <row r="227" spans="1:13" x14ac:dyDescent="0.35">
      <c r="A227" s="313" t="str">
        <f>'2019 CN All (unround)'!A227</f>
        <v>Carlisle</v>
      </c>
      <c r="B227" s="151">
        <f>ROUND('2019 CN All (unround)'!B227,-1)</f>
        <v>0</v>
      </c>
      <c r="C227" s="152">
        <f>ROUND('2019 CN All (unround)'!C227,-1)</f>
        <v>20</v>
      </c>
      <c r="D227" s="152">
        <f>ROUND('2019 CN All (unround)'!D227,-1)</f>
        <v>0</v>
      </c>
      <c r="E227" s="153">
        <f>ROUND('2019 CN All (unround)'!E227,-1)</f>
        <v>30</v>
      </c>
      <c r="F227" s="151">
        <f>ROUND('2019 CN All (unround)'!F227,-1)</f>
        <v>0</v>
      </c>
      <c r="G227" s="152">
        <f>ROUND('2019 CN All (unround)'!G227,-1)</f>
        <v>20</v>
      </c>
      <c r="H227" s="152">
        <f>ROUND('2019 CN All (unround)'!H227,-1)</f>
        <v>0</v>
      </c>
      <c r="I227" s="153">
        <f>ROUND('2019 CN All (unround)'!I227,-1)</f>
        <v>20</v>
      </c>
      <c r="J227" s="218">
        <f>ROUND('2019 CN All (unround)'!J227,-1)</f>
        <v>0</v>
      </c>
      <c r="K227" s="152">
        <f>ROUND('2019 CN All (unround)'!K227,-1)</f>
        <v>0</v>
      </c>
      <c r="L227" s="152">
        <f>ROUND('2019 CN All (unround)'!L227,-1)</f>
        <v>0</v>
      </c>
      <c r="M227" s="315">
        <f>ROUND('2019 CN All (unround)'!M227,-1)</f>
        <v>10</v>
      </c>
    </row>
    <row r="228" spans="1:13" x14ac:dyDescent="0.35">
      <c r="A228" s="313" t="str">
        <f>'2019 CN All (unround)'!A228</f>
        <v>Spelthorne</v>
      </c>
      <c r="B228" s="151">
        <f>ROUND('2019 CN All (unround)'!B228,-1)</f>
        <v>10</v>
      </c>
      <c r="C228" s="152">
        <f>ROUND('2019 CN All (unround)'!C228,-1)</f>
        <v>40</v>
      </c>
      <c r="D228" s="152">
        <f>ROUND('2019 CN All (unround)'!D228,-1)</f>
        <v>0</v>
      </c>
      <c r="E228" s="153">
        <f>ROUND('2019 CN All (unround)'!E228,-1)</f>
        <v>40</v>
      </c>
      <c r="F228" s="151">
        <f>ROUND('2019 CN All (unround)'!F228,-1)</f>
        <v>10</v>
      </c>
      <c r="G228" s="152">
        <f>ROUND('2019 CN All (unround)'!G228,-1)</f>
        <v>20</v>
      </c>
      <c r="H228" s="152">
        <f>ROUND('2019 CN All (unround)'!H228,-1)</f>
        <v>0</v>
      </c>
      <c r="I228" s="153">
        <f>ROUND('2019 CN All (unround)'!I228,-1)</f>
        <v>30</v>
      </c>
      <c r="J228" s="218">
        <f>ROUND('2019 CN All (unround)'!J228,-1)</f>
        <v>0</v>
      </c>
      <c r="K228" s="152">
        <f>ROUND('2019 CN All (unround)'!K228,-1)</f>
        <v>10</v>
      </c>
      <c r="L228" s="152">
        <f>ROUND('2019 CN All (unround)'!L228,-1)</f>
        <v>0</v>
      </c>
      <c r="M228" s="315">
        <f>ROUND('2019 CN All (unround)'!M228,-1)</f>
        <v>10</v>
      </c>
    </row>
    <row r="229" spans="1:13" x14ac:dyDescent="0.35">
      <c r="A229" s="313" t="str">
        <f>'2019 CN All (unround)'!A229</f>
        <v>Havant</v>
      </c>
      <c r="B229" s="151">
        <f>ROUND('2019 CN All (unround)'!B229,-1)</f>
        <v>0</v>
      </c>
      <c r="C229" s="152">
        <f>ROUND('2019 CN All (unround)'!C229,-1)</f>
        <v>20</v>
      </c>
      <c r="D229" s="152">
        <f>ROUND('2019 CN All (unround)'!D229,-1)</f>
        <v>0</v>
      </c>
      <c r="E229" s="153">
        <f>ROUND('2019 CN All (unround)'!E229,-1)</f>
        <v>20</v>
      </c>
      <c r="F229" s="151">
        <f>ROUND('2019 CN All (unround)'!F229,-1)</f>
        <v>0</v>
      </c>
      <c r="G229" s="152">
        <f>ROUND('2019 CN All (unround)'!G229,-1)</f>
        <v>10</v>
      </c>
      <c r="H229" s="152">
        <f>ROUND('2019 CN All (unround)'!H229,-1)</f>
        <v>0</v>
      </c>
      <c r="I229" s="153">
        <f>ROUND('2019 CN All (unround)'!I229,-1)</f>
        <v>10</v>
      </c>
      <c r="J229" s="218">
        <f>ROUND('2019 CN All (unround)'!J229,-1)</f>
        <v>0</v>
      </c>
      <c r="K229" s="152">
        <f>ROUND('2019 CN All (unround)'!K229,-1)</f>
        <v>10</v>
      </c>
      <c r="L229" s="152">
        <f>ROUND('2019 CN All (unround)'!L229,-1)</f>
        <v>0</v>
      </c>
      <c r="M229" s="315">
        <f>ROUND('2019 CN All (unround)'!M229,-1)</f>
        <v>10</v>
      </c>
    </row>
    <row r="230" spans="1:13" x14ac:dyDescent="0.35">
      <c r="A230" s="313" t="str">
        <f>'2019 CN All (unround)'!A230</f>
        <v>Tunbridge Wells</v>
      </c>
      <c r="B230" s="151">
        <f>ROUND('2019 CN All (unround)'!B230,-1)</f>
        <v>0</v>
      </c>
      <c r="C230" s="152">
        <f>ROUND('2019 CN All (unround)'!C230,-1)</f>
        <v>60</v>
      </c>
      <c r="D230" s="152">
        <f>ROUND('2019 CN All (unround)'!D230,-1)</f>
        <v>0</v>
      </c>
      <c r="E230" s="153">
        <f>ROUND('2019 CN All (unround)'!E230,-1)</f>
        <v>60</v>
      </c>
      <c r="F230" s="151">
        <f>ROUND('2019 CN All (unround)'!F230,-1)</f>
        <v>0</v>
      </c>
      <c r="G230" s="152">
        <f>ROUND('2019 CN All (unround)'!G230,-1)</f>
        <v>50</v>
      </c>
      <c r="H230" s="152">
        <f>ROUND('2019 CN All (unround)'!H230,-1)</f>
        <v>0</v>
      </c>
      <c r="I230" s="153">
        <f>ROUND('2019 CN All (unround)'!I230,-1)</f>
        <v>50</v>
      </c>
      <c r="J230" s="218">
        <f>ROUND('2019 CN All (unround)'!J230,-1)</f>
        <v>0</v>
      </c>
      <c r="K230" s="152">
        <f>ROUND('2019 CN All (unround)'!K230,-1)</f>
        <v>10</v>
      </c>
      <c r="L230" s="152">
        <f>ROUND('2019 CN All (unround)'!L230,-1)</f>
        <v>0</v>
      </c>
      <c r="M230" s="315">
        <f>ROUND('2019 CN All (unround)'!M230,-1)</f>
        <v>10</v>
      </c>
    </row>
    <row r="231" spans="1:13" x14ac:dyDescent="0.35">
      <c r="A231" s="313" t="str">
        <f>'2019 CN All (unround)'!A231</f>
        <v>Rushmoor</v>
      </c>
      <c r="B231" s="151">
        <f>ROUND('2019 CN All (unround)'!B231,-1)</f>
        <v>10</v>
      </c>
      <c r="C231" s="152">
        <f>ROUND('2019 CN All (unround)'!C231,-1)</f>
        <v>40</v>
      </c>
      <c r="D231" s="152">
        <f>ROUND('2019 CN All (unround)'!D231,-1)</f>
        <v>0</v>
      </c>
      <c r="E231" s="153">
        <f>ROUND('2019 CN All (unround)'!E231,-1)</f>
        <v>40</v>
      </c>
      <c r="F231" s="151">
        <f>ROUND('2019 CN All (unround)'!F231,-1)</f>
        <v>0</v>
      </c>
      <c r="G231" s="152">
        <f>ROUND('2019 CN All (unround)'!G231,-1)</f>
        <v>30</v>
      </c>
      <c r="H231" s="152">
        <f>ROUND('2019 CN All (unround)'!H231,-1)</f>
        <v>0</v>
      </c>
      <c r="I231" s="153">
        <f>ROUND('2019 CN All (unround)'!I231,-1)</f>
        <v>30</v>
      </c>
      <c r="J231" s="218">
        <f>ROUND('2019 CN All (unround)'!J231,-1)</f>
        <v>0</v>
      </c>
      <c r="K231" s="152">
        <f>ROUND('2019 CN All (unround)'!K231,-1)</f>
        <v>10</v>
      </c>
      <c r="L231" s="152">
        <f>ROUND('2019 CN All (unround)'!L231,-1)</f>
        <v>0</v>
      </c>
      <c r="M231" s="315">
        <f>ROUND('2019 CN All (unround)'!M231,-1)</f>
        <v>10</v>
      </c>
    </row>
    <row r="232" spans="1:13" x14ac:dyDescent="0.35">
      <c r="A232" s="313" t="str">
        <f>'2019 CN All (unround)'!A232</f>
        <v>Barrow-in-Furness</v>
      </c>
      <c r="B232" s="151">
        <f>ROUND('2019 CN All (unround)'!B232,-1)</f>
        <v>10</v>
      </c>
      <c r="C232" s="152">
        <f>ROUND('2019 CN All (unround)'!C232,-1)</f>
        <v>10</v>
      </c>
      <c r="D232" s="152">
        <f>ROUND('2019 CN All (unround)'!D232,-1)</f>
        <v>0</v>
      </c>
      <c r="E232" s="153">
        <f>ROUND('2019 CN All (unround)'!E232,-1)</f>
        <v>20</v>
      </c>
      <c r="F232" s="151">
        <f>ROUND('2019 CN All (unround)'!F232,-1)</f>
        <v>0</v>
      </c>
      <c r="G232" s="152">
        <f>ROUND('2019 CN All (unround)'!G232,-1)</f>
        <v>20</v>
      </c>
      <c r="H232" s="152">
        <f>ROUND('2019 CN All (unround)'!H232,-1)</f>
        <v>0</v>
      </c>
      <c r="I232" s="153">
        <f>ROUND('2019 CN All (unround)'!I232,-1)</f>
        <v>20</v>
      </c>
      <c r="J232" s="218">
        <f>ROUND('2019 CN All (unround)'!J232,-1)</f>
        <v>10</v>
      </c>
      <c r="K232" s="152">
        <f>ROUND('2019 CN All (unround)'!K232,-1)</f>
        <v>0</v>
      </c>
      <c r="L232" s="152">
        <f>ROUND('2019 CN All (unround)'!L232,-1)</f>
        <v>0</v>
      </c>
      <c r="M232" s="315">
        <f>ROUND('2019 CN All (unround)'!M232,-1)</f>
        <v>10</v>
      </c>
    </row>
    <row r="233" spans="1:13" x14ac:dyDescent="0.35">
      <c r="A233" s="313" t="str">
        <f>'2019 CN All (unround)'!A233</f>
        <v>South Lakeland</v>
      </c>
      <c r="B233" s="151">
        <f>ROUND('2019 CN All (unround)'!B233,-1)</f>
        <v>0</v>
      </c>
      <c r="C233" s="152">
        <f>ROUND('2019 CN All (unround)'!C233,-1)</f>
        <v>40</v>
      </c>
      <c r="D233" s="152">
        <f>ROUND('2019 CN All (unround)'!D233,-1)</f>
        <v>0</v>
      </c>
      <c r="E233" s="153">
        <f>ROUND('2019 CN All (unround)'!E233,-1)</f>
        <v>40</v>
      </c>
      <c r="F233" s="151">
        <f>ROUND('2019 CN All (unround)'!F233,-1)</f>
        <v>0</v>
      </c>
      <c r="G233" s="152">
        <f>ROUND('2019 CN All (unround)'!G233,-1)</f>
        <v>30</v>
      </c>
      <c r="H233" s="152">
        <f>ROUND('2019 CN All (unround)'!H233,-1)</f>
        <v>0</v>
      </c>
      <c r="I233" s="153">
        <f>ROUND('2019 CN All (unround)'!I233,-1)</f>
        <v>30</v>
      </c>
      <c r="J233" s="218">
        <f>ROUND('2019 CN All (unround)'!J233,-1)</f>
        <v>0</v>
      </c>
      <c r="K233" s="152">
        <f>ROUND('2019 CN All (unround)'!K233,-1)</f>
        <v>10</v>
      </c>
      <c r="L233" s="152">
        <f>ROUND('2019 CN All (unround)'!L233,-1)</f>
        <v>0</v>
      </c>
      <c r="M233" s="315">
        <f>ROUND('2019 CN All (unround)'!M233,-1)</f>
        <v>10</v>
      </c>
    </row>
    <row r="234" spans="1:13" x14ac:dyDescent="0.35">
      <c r="A234" s="313" t="str">
        <f>'2019 CN All (unround)'!A234</f>
        <v>Folkestone and Hythe</v>
      </c>
      <c r="B234" s="151">
        <f>ROUND('2019 CN All (unround)'!B234,-1)</f>
        <v>0</v>
      </c>
      <c r="C234" s="152">
        <f>ROUND('2019 CN All (unround)'!C234,-1)</f>
        <v>30</v>
      </c>
      <c r="D234" s="152">
        <f>ROUND('2019 CN All (unround)'!D234,-1)</f>
        <v>0</v>
      </c>
      <c r="E234" s="153">
        <f>ROUND('2019 CN All (unround)'!E234,-1)</f>
        <v>30</v>
      </c>
      <c r="F234" s="151">
        <f>ROUND('2019 CN All (unround)'!F234,-1)</f>
        <v>0</v>
      </c>
      <c r="G234" s="152">
        <f>ROUND('2019 CN All (unround)'!G234,-1)</f>
        <v>20</v>
      </c>
      <c r="H234" s="152">
        <f>ROUND('2019 CN All (unround)'!H234,-1)</f>
        <v>0</v>
      </c>
      <c r="I234" s="153">
        <f>ROUND('2019 CN All (unround)'!I234,-1)</f>
        <v>20</v>
      </c>
      <c r="J234" s="218">
        <f>ROUND('2019 CN All (unround)'!J234,-1)</f>
        <v>0</v>
      </c>
      <c r="K234" s="152">
        <f>ROUND('2019 CN All (unround)'!K234,-1)</f>
        <v>10</v>
      </c>
      <c r="L234" s="152">
        <f>ROUND('2019 CN All (unround)'!L234,-1)</f>
        <v>0</v>
      </c>
      <c r="M234" s="315">
        <f>ROUND('2019 CN All (unround)'!M234,-1)</f>
        <v>10</v>
      </c>
    </row>
    <row r="235" spans="1:13" x14ac:dyDescent="0.35">
      <c r="A235" s="313" t="str">
        <f>'2019 CN All (unround)'!A235</f>
        <v>Mid Sussex</v>
      </c>
      <c r="B235" s="151">
        <f>ROUND('2019 CN All (unround)'!B235,-1)</f>
        <v>0</v>
      </c>
      <c r="C235" s="152">
        <f>ROUND('2019 CN All (unround)'!C235,-1)</f>
        <v>40</v>
      </c>
      <c r="D235" s="152">
        <f>ROUND('2019 CN All (unround)'!D235,-1)</f>
        <v>0</v>
      </c>
      <c r="E235" s="153">
        <f>ROUND('2019 CN All (unround)'!E235,-1)</f>
        <v>40</v>
      </c>
      <c r="F235" s="151">
        <f>ROUND('2019 CN All (unround)'!F235,-1)</f>
        <v>0</v>
      </c>
      <c r="G235" s="152">
        <f>ROUND('2019 CN All (unround)'!G235,-1)</f>
        <v>30</v>
      </c>
      <c r="H235" s="152">
        <f>ROUND('2019 CN All (unround)'!H235,-1)</f>
        <v>0</v>
      </c>
      <c r="I235" s="153">
        <f>ROUND('2019 CN All (unround)'!I235,-1)</f>
        <v>30</v>
      </c>
      <c r="J235" s="218">
        <f>ROUND('2019 CN All (unround)'!J235,-1)</f>
        <v>0</v>
      </c>
      <c r="K235" s="152">
        <f>ROUND('2019 CN All (unround)'!K235,-1)</f>
        <v>10</v>
      </c>
      <c r="L235" s="152">
        <f>ROUND('2019 CN All (unround)'!L235,-1)</f>
        <v>0</v>
      </c>
      <c r="M235" s="315">
        <f>ROUND('2019 CN All (unround)'!M235,-1)</f>
        <v>10</v>
      </c>
    </row>
    <row r="236" spans="1:13" x14ac:dyDescent="0.35">
      <c r="A236" s="313" t="str">
        <f>'2019 CN All (unround)'!A236</f>
        <v>Calderdale</v>
      </c>
      <c r="B236" s="151">
        <f>ROUND('2019 CN All (unround)'!B236,-1)</f>
        <v>20</v>
      </c>
      <c r="C236" s="152">
        <f>ROUND('2019 CN All (unround)'!C236,-1)</f>
        <v>60</v>
      </c>
      <c r="D236" s="152">
        <f>ROUND('2019 CN All (unround)'!D236,-1)</f>
        <v>0</v>
      </c>
      <c r="E236" s="153">
        <f>ROUND('2019 CN All (unround)'!E236,-1)</f>
        <v>80</v>
      </c>
      <c r="F236" s="151">
        <f>ROUND('2019 CN All (unround)'!F236,-1)</f>
        <v>10</v>
      </c>
      <c r="G236" s="152">
        <f>ROUND('2019 CN All (unround)'!G236,-1)</f>
        <v>60</v>
      </c>
      <c r="H236" s="152">
        <f>ROUND('2019 CN All (unround)'!H236,-1)</f>
        <v>10</v>
      </c>
      <c r="I236" s="153">
        <f>ROUND('2019 CN All (unround)'!I236,-1)</f>
        <v>70</v>
      </c>
      <c r="J236" s="218">
        <f>ROUND('2019 CN All (unround)'!J236,-1)</f>
        <v>10</v>
      </c>
      <c r="K236" s="152">
        <f>ROUND('2019 CN All (unround)'!K236,-1)</f>
        <v>0</v>
      </c>
      <c r="L236" s="152">
        <f>ROUND('2019 CN All (unround)'!L236,-1)</f>
        <v>0</v>
      </c>
      <c r="M236" s="315">
        <f>ROUND('2019 CN All (unround)'!M236,-1)</f>
        <v>10</v>
      </c>
    </row>
    <row r="237" spans="1:13" x14ac:dyDescent="0.35">
      <c r="A237" s="313" t="str">
        <f>'2019 CN All (unround)'!A237</f>
        <v>Blackburn with Darwen</v>
      </c>
      <c r="B237" s="151">
        <f>ROUND('2019 CN All (unround)'!B237,-1)</f>
        <v>10</v>
      </c>
      <c r="C237" s="152">
        <f>ROUND('2019 CN All (unround)'!C237,-1)</f>
        <v>70</v>
      </c>
      <c r="D237" s="152">
        <f>ROUND('2019 CN All (unround)'!D237,-1)</f>
        <v>0</v>
      </c>
      <c r="E237" s="153">
        <f>ROUND('2019 CN All (unround)'!E237,-1)</f>
        <v>90</v>
      </c>
      <c r="F237" s="151">
        <f>ROUND('2019 CN All (unround)'!F237,-1)</f>
        <v>20</v>
      </c>
      <c r="G237" s="152">
        <f>ROUND('2019 CN All (unround)'!G237,-1)</f>
        <v>60</v>
      </c>
      <c r="H237" s="152">
        <f>ROUND('2019 CN All (unround)'!H237,-1)</f>
        <v>0</v>
      </c>
      <c r="I237" s="153">
        <f>ROUND('2019 CN All (unround)'!I237,-1)</f>
        <v>80</v>
      </c>
      <c r="J237" s="218">
        <f>ROUND('2019 CN All (unround)'!J237,-1)</f>
        <v>0</v>
      </c>
      <c r="K237" s="152">
        <f>ROUND('2019 CN All (unround)'!K237,-1)</f>
        <v>10</v>
      </c>
      <c r="L237" s="152">
        <f>ROUND('2019 CN All (unround)'!L237,-1)</f>
        <v>0</v>
      </c>
      <c r="M237" s="315">
        <f>ROUND('2019 CN All (unround)'!M237,-1)</f>
        <v>10</v>
      </c>
    </row>
    <row r="238" spans="1:13" x14ac:dyDescent="0.35">
      <c r="A238" s="313" t="str">
        <f>'2019 CN All (unround)'!A238</f>
        <v>Runnymede</v>
      </c>
      <c r="B238" s="151">
        <f>ROUND('2019 CN All (unround)'!B238,-1)</f>
        <v>0</v>
      </c>
      <c r="C238" s="152">
        <f>ROUND('2019 CN All (unround)'!C238,-1)</f>
        <v>50</v>
      </c>
      <c r="D238" s="152">
        <f>ROUND('2019 CN All (unround)'!D238,-1)</f>
        <v>0</v>
      </c>
      <c r="E238" s="153">
        <f>ROUND('2019 CN All (unround)'!E238,-1)</f>
        <v>50</v>
      </c>
      <c r="F238" s="151">
        <f>ROUND('2019 CN All (unround)'!F238,-1)</f>
        <v>0</v>
      </c>
      <c r="G238" s="152">
        <f>ROUND('2019 CN All (unround)'!G238,-1)</f>
        <v>40</v>
      </c>
      <c r="H238" s="152">
        <f>ROUND('2019 CN All (unround)'!H238,-1)</f>
        <v>0</v>
      </c>
      <c r="I238" s="153">
        <f>ROUND('2019 CN All (unround)'!I238,-1)</f>
        <v>40</v>
      </c>
      <c r="J238" s="218">
        <f>ROUND('2019 CN All (unround)'!J238,-1)</f>
        <v>0</v>
      </c>
      <c r="K238" s="152">
        <f>ROUND('2019 CN All (unround)'!K238,-1)</f>
        <v>10</v>
      </c>
      <c r="L238" s="152">
        <f>ROUND('2019 CN All (unround)'!L238,-1)</f>
        <v>0</v>
      </c>
      <c r="M238" s="315">
        <f>ROUND('2019 CN All (unround)'!M238,-1)</f>
        <v>10</v>
      </c>
    </row>
    <row r="239" spans="1:13" x14ac:dyDescent="0.35">
      <c r="A239" s="313" t="str">
        <f>'2019 CN All (unround)'!A239</f>
        <v>Test Valley</v>
      </c>
      <c r="B239" s="151">
        <f>ROUND('2019 CN All (unround)'!B239,-1)</f>
        <v>0</v>
      </c>
      <c r="C239" s="152">
        <f>ROUND('2019 CN All (unround)'!C239,-1)</f>
        <v>50</v>
      </c>
      <c r="D239" s="152">
        <f>ROUND('2019 CN All (unround)'!D239,-1)</f>
        <v>0</v>
      </c>
      <c r="E239" s="153">
        <f>ROUND('2019 CN All (unround)'!E239,-1)</f>
        <v>50</v>
      </c>
      <c r="F239" s="151">
        <f>ROUND('2019 CN All (unround)'!F239,-1)</f>
        <v>0</v>
      </c>
      <c r="G239" s="152">
        <f>ROUND('2019 CN All (unround)'!G239,-1)</f>
        <v>40</v>
      </c>
      <c r="H239" s="152">
        <f>ROUND('2019 CN All (unround)'!H239,-1)</f>
        <v>0</v>
      </c>
      <c r="I239" s="153">
        <f>ROUND('2019 CN All (unround)'!I239,-1)</f>
        <v>40</v>
      </c>
      <c r="J239" s="218">
        <f>ROUND('2019 CN All (unround)'!J239,-1)</f>
        <v>0</v>
      </c>
      <c r="K239" s="152">
        <f>ROUND('2019 CN All (unround)'!K239,-1)</f>
        <v>10</v>
      </c>
      <c r="L239" s="152">
        <f>ROUND('2019 CN All (unround)'!L239,-1)</f>
        <v>0</v>
      </c>
      <c r="M239" s="315">
        <f>ROUND('2019 CN All (unround)'!M239,-1)</f>
        <v>10</v>
      </c>
    </row>
    <row r="240" spans="1:13" x14ac:dyDescent="0.35">
      <c r="A240" s="313" t="str">
        <f>'2019 CN All (unround)'!A240</f>
        <v>Newport</v>
      </c>
      <c r="B240" s="151">
        <f>ROUND('2019 CN All (unround)'!B240,-1)</f>
        <v>10</v>
      </c>
      <c r="C240" s="152">
        <f>ROUND('2019 CN All (unround)'!C240,-1)</f>
        <v>80</v>
      </c>
      <c r="D240" s="152">
        <f>ROUND('2019 CN All (unround)'!D240,-1)</f>
        <v>10</v>
      </c>
      <c r="E240" s="153">
        <f>ROUND('2019 CN All (unround)'!E240,-1)</f>
        <v>90</v>
      </c>
      <c r="F240" s="151">
        <f>ROUND('2019 CN All (unround)'!F240,-1)</f>
        <v>10</v>
      </c>
      <c r="G240" s="152">
        <f>ROUND('2019 CN All (unround)'!G240,-1)</f>
        <v>70</v>
      </c>
      <c r="H240" s="152">
        <f>ROUND('2019 CN All (unround)'!H240,-1)</f>
        <v>0</v>
      </c>
      <c r="I240" s="153">
        <f>ROUND('2019 CN All (unround)'!I240,-1)</f>
        <v>80</v>
      </c>
      <c r="J240" s="218">
        <f>ROUND('2019 CN All (unround)'!J240,-1)</f>
        <v>0</v>
      </c>
      <c r="K240" s="152">
        <f>ROUND('2019 CN All (unround)'!K240,-1)</f>
        <v>10</v>
      </c>
      <c r="L240" s="152">
        <f>ROUND('2019 CN All (unround)'!L240,-1)</f>
        <v>10</v>
      </c>
      <c r="M240" s="315">
        <f>ROUND('2019 CN All (unround)'!M240,-1)</f>
        <v>10</v>
      </c>
    </row>
    <row r="241" spans="1:13" x14ac:dyDescent="0.35">
      <c r="A241" s="313" t="str">
        <f>'2019 CN All (unround)'!A241</f>
        <v>Bracknell Forest</v>
      </c>
      <c r="B241" s="151">
        <f>ROUND('2019 CN All (unround)'!B241,-1)</f>
        <v>10</v>
      </c>
      <c r="C241" s="152">
        <f>ROUND('2019 CN All (unround)'!C241,-1)</f>
        <v>60</v>
      </c>
      <c r="D241" s="152">
        <f>ROUND('2019 CN All (unround)'!D241,-1)</f>
        <v>0</v>
      </c>
      <c r="E241" s="153">
        <f>ROUND('2019 CN All (unround)'!E241,-1)</f>
        <v>70</v>
      </c>
      <c r="F241" s="151">
        <f>ROUND('2019 CN All (unround)'!F241,-1)</f>
        <v>0</v>
      </c>
      <c r="G241" s="152">
        <f>ROUND('2019 CN All (unround)'!G241,-1)</f>
        <v>50</v>
      </c>
      <c r="H241" s="152">
        <f>ROUND('2019 CN All (unround)'!H241,-1)</f>
        <v>10</v>
      </c>
      <c r="I241" s="153">
        <f>ROUND('2019 CN All (unround)'!I241,-1)</f>
        <v>60</v>
      </c>
      <c r="J241" s="218">
        <f>ROUND('2019 CN All (unround)'!J241,-1)</f>
        <v>10</v>
      </c>
      <c r="K241" s="152">
        <f>ROUND('2019 CN All (unround)'!K241,-1)</f>
        <v>10</v>
      </c>
      <c r="L241" s="152">
        <f>ROUND('2019 CN All (unround)'!L241,-1)</f>
        <v>-10</v>
      </c>
      <c r="M241" s="315">
        <f>ROUND('2019 CN All (unround)'!M241,-1)</f>
        <v>10</v>
      </c>
    </row>
    <row r="242" spans="1:13" x14ac:dyDescent="0.35">
      <c r="A242" s="313" t="str">
        <f>'2019 CN All (unround)'!A242</f>
        <v>Newcastle-under-Lyme</v>
      </c>
      <c r="B242" s="151">
        <f>ROUND('2019 CN All (unround)'!B242,-1)</f>
        <v>10</v>
      </c>
      <c r="C242" s="152">
        <f>ROUND('2019 CN All (unround)'!C242,-1)</f>
        <v>180</v>
      </c>
      <c r="D242" s="152">
        <f>ROUND('2019 CN All (unround)'!D242,-1)</f>
        <v>10</v>
      </c>
      <c r="E242" s="153">
        <f>ROUND('2019 CN All (unround)'!E242,-1)</f>
        <v>200</v>
      </c>
      <c r="F242" s="151">
        <f>ROUND('2019 CN All (unround)'!F242,-1)</f>
        <v>10</v>
      </c>
      <c r="G242" s="152">
        <f>ROUND('2019 CN All (unround)'!G242,-1)</f>
        <v>170</v>
      </c>
      <c r="H242" s="152">
        <f>ROUND('2019 CN All (unround)'!H242,-1)</f>
        <v>0</v>
      </c>
      <c r="I242" s="153">
        <f>ROUND('2019 CN All (unround)'!I242,-1)</f>
        <v>190</v>
      </c>
      <c r="J242" s="218">
        <f>ROUND('2019 CN All (unround)'!J242,-1)</f>
        <v>10</v>
      </c>
      <c r="K242" s="152">
        <f>ROUND('2019 CN All (unround)'!K242,-1)</f>
        <v>0</v>
      </c>
      <c r="L242" s="152">
        <f>ROUND('2019 CN All (unround)'!L242,-1)</f>
        <v>0</v>
      </c>
      <c r="M242" s="315">
        <f>ROUND('2019 CN All (unround)'!M242,-1)</f>
        <v>10</v>
      </c>
    </row>
    <row r="243" spans="1:13" x14ac:dyDescent="0.35">
      <c r="A243" s="313" t="str">
        <f>'2019 CN All (unround)'!A243</f>
        <v>Woking</v>
      </c>
      <c r="B243" s="151">
        <f>ROUND('2019 CN All (unround)'!B243,-1)</f>
        <v>0</v>
      </c>
      <c r="C243" s="152">
        <f>ROUND('2019 CN All (unround)'!C243,-1)</f>
        <v>70</v>
      </c>
      <c r="D243" s="152">
        <f>ROUND('2019 CN All (unround)'!D243,-1)</f>
        <v>0</v>
      </c>
      <c r="E243" s="153">
        <f>ROUND('2019 CN All (unround)'!E243,-1)</f>
        <v>70</v>
      </c>
      <c r="F243" s="151">
        <f>ROUND('2019 CN All (unround)'!F243,-1)</f>
        <v>10</v>
      </c>
      <c r="G243" s="152">
        <f>ROUND('2019 CN All (unround)'!G243,-1)</f>
        <v>50</v>
      </c>
      <c r="H243" s="152">
        <f>ROUND('2019 CN All (unround)'!H243,-1)</f>
        <v>0</v>
      </c>
      <c r="I243" s="153">
        <f>ROUND('2019 CN All (unround)'!I243,-1)</f>
        <v>60</v>
      </c>
      <c r="J243" s="218">
        <f>ROUND('2019 CN All (unround)'!J243,-1)</f>
        <v>-10</v>
      </c>
      <c r="K243" s="152">
        <f>ROUND('2019 CN All (unround)'!K243,-1)</f>
        <v>20</v>
      </c>
      <c r="L243" s="152">
        <f>ROUND('2019 CN All (unround)'!L243,-1)</f>
        <v>0</v>
      </c>
      <c r="M243" s="315">
        <f>ROUND('2019 CN All (unround)'!M243,-1)</f>
        <v>10</v>
      </c>
    </row>
    <row r="244" spans="1:13" x14ac:dyDescent="0.35">
      <c r="A244" s="313" t="str">
        <f>'2019 CN All (unround)'!A244</f>
        <v>Middlesbrough</v>
      </c>
      <c r="B244" s="151">
        <f>ROUND('2019 CN All (unround)'!B244,-1)</f>
        <v>10</v>
      </c>
      <c r="C244" s="152">
        <f>ROUND('2019 CN All (unround)'!C244,-1)</f>
        <v>70</v>
      </c>
      <c r="D244" s="152">
        <f>ROUND('2019 CN All (unround)'!D244,-1)</f>
        <v>0</v>
      </c>
      <c r="E244" s="153">
        <f>ROUND('2019 CN All (unround)'!E244,-1)</f>
        <v>80</v>
      </c>
      <c r="F244" s="151">
        <f>ROUND('2019 CN All (unround)'!F244,-1)</f>
        <v>20</v>
      </c>
      <c r="G244" s="152">
        <f>ROUND('2019 CN All (unround)'!G244,-1)</f>
        <v>50</v>
      </c>
      <c r="H244" s="152">
        <f>ROUND('2019 CN All (unround)'!H244,-1)</f>
        <v>0</v>
      </c>
      <c r="I244" s="153">
        <f>ROUND('2019 CN All (unround)'!I244,-1)</f>
        <v>70</v>
      </c>
      <c r="J244" s="218">
        <f>ROUND('2019 CN All (unround)'!J244,-1)</f>
        <v>-10</v>
      </c>
      <c r="K244" s="152">
        <f>ROUND('2019 CN All (unround)'!K244,-1)</f>
        <v>20</v>
      </c>
      <c r="L244" s="152">
        <f>ROUND('2019 CN All (unround)'!L244,-1)</f>
        <v>0</v>
      </c>
      <c r="M244" s="315">
        <f>ROUND('2019 CN All (unround)'!M244,-1)</f>
        <v>10</v>
      </c>
    </row>
    <row r="245" spans="1:13" x14ac:dyDescent="0.35">
      <c r="A245" s="313" t="str">
        <f>'2019 CN All (unround)'!A245</f>
        <v>Rushcliffe</v>
      </c>
      <c r="B245" s="151">
        <f>ROUND('2019 CN All (unround)'!B245,-1)</f>
        <v>10</v>
      </c>
      <c r="C245" s="152">
        <f>ROUND('2019 CN All (unround)'!C245,-1)</f>
        <v>150</v>
      </c>
      <c r="D245" s="152">
        <f>ROUND('2019 CN All (unround)'!D245,-1)</f>
        <v>0</v>
      </c>
      <c r="E245" s="153">
        <f>ROUND('2019 CN All (unround)'!E245,-1)</f>
        <v>150</v>
      </c>
      <c r="F245" s="151">
        <f>ROUND('2019 CN All (unround)'!F245,-1)</f>
        <v>10</v>
      </c>
      <c r="G245" s="152">
        <f>ROUND('2019 CN All (unround)'!G245,-1)</f>
        <v>130</v>
      </c>
      <c r="H245" s="152">
        <f>ROUND('2019 CN All (unround)'!H245,-1)</f>
        <v>10</v>
      </c>
      <c r="I245" s="153">
        <f>ROUND('2019 CN All (unround)'!I245,-1)</f>
        <v>140</v>
      </c>
      <c r="J245" s="218">
        <f>ROUND('2019 CN All (unround)'!J245,-1)</f>
        <v>0</v>
      </c>
      <c r="K245" s="152">
        <f>ROUND('2019 CN All (unround)'!K245,-1)</f>
        <v>20</v>
      </c>
      <c r="L245" s="152">
        <f>ROUND('2019 CN All (unround)'!L245,-1)</f>
        <v>-10</v>
      </c>
      <c r="M245" s="315">
        <f>ROUND('2019 CN All (unround)'!M245,-1)</f>
        <v>10</v>
      </c>
    </row>
    <row r="246" spans="1:13" x14ac:dyDescent="0.35">
      <c r="A246" s="313" t="str">
        <f>'2019 CN All (unround)'!A246</f>
        <v>Crawley</v>
      </c>
      <c r="B246" s="151">
        <f>ROUND('2019 CN All (unround)'!B246,-1)</f>
        <v>0</v>
      </c>
      <c r="C246" s="152">
        <f>ROUND('2019 CN All (unround)'!C246,-1)</f>
        <v>40</v>
      </c>
      <c r="D246" s="152">
        <f>ROUND('2019 CN All (unround)'!D246,-1)</f>
        <v>0</v>
      </c>
      <c r="E246" s="153">
        <f>ROUND('2019 CN All (unround)'!E246,-1)</f>
        <v>40</v>
      </c>
      <c r="F246" s="151">
        <f>ROUND('2019 CN All (unround)'!F246,-1)</f>
        <v>0</v>
      </c>
      <c r="G246" s="152">
        <f>ROUND('2019 CN All (unround)'!G246,-1)</f>
        <v>30</v>
      </c>
      <c r="H246" s="152">
        <f>ROUND('2019 CN All (unround)'!H246,-1)</f>
        <v>0</v>
      </c>
      <c r="I246" s="153">
        <f>ROUND('2019 CN All (unround)'!I246,-1)</f>
        <v>30</v>
      </c>
      <c r="J246" s="218">
        <f>ROUND('2019 CN All (unround)'!J246,-1)</f>
        <v>0</v>
      </c>
      <c r="K246" s="152">
        <f>ROUND('2019 CN All (unround)'!K246,-1)</f>
        <v>10</v>
      </c>
      <c r="L246" s="152">
        <f>ROUND('2019 CN All (unround)'!L246,-1)</f>
        <v>0</v>
      </c>
      <c r="M246" s="315">
        <f>ROUND('2019 CN All (unround)'!M246,-1)</f>
        <v>10</v>
      </c>
    </row>
    <row r="247" spans="1:13" x14ac:dyDescent="0.35">
      <c r="A247" s="313" t="str">
        <f>'2019 CN All (unround)'!A247</f>
        <v>East Suffolk</v>
      </c>
      <c r="B247" s="151">
        <f>ROUND('2019 CN All (unround)'!B247,-1)</f>
        <v>10</v>
      </c>
      <c r="C247" s="152">
        <f>ROUND('2019 CN All (unround)'!C247,-1)</f>
        <v>60</v>
      </c>
      <c r="D247" s="152">
        <f>ROUND('2019 CN All (unround)'!D247,-1)</f>
        <v>0</v>
      </c>
      <c r="E247" s="153">
        <f>ROUND('2019 CN All (unround)'!E247,-1)</f>
        <v>70</v>
      </c>
      <c r="F247" s="151">
        <f>ROUND('2019 CN All (unround)'!F247,-1)</f>
        <v>10</v>
      </c>
      <c r="G247" s="152">
        <f>ROUND('2019 CN All (unround)'!G247,-1)</f>
        <v>50</v>
      </c>
      <c r="H247" s="152">
        <f>ROUND('2019 CN All (unround)'!H247,-1)</f>
        <v>0</v>
      </c>
      <c r="I247" s="153">
        <f>ROUND('2019 CN All (unround)'!I247,-1)</f>
        <v>50</v>
      </c>
      <c r="J247" s="218">
        <f>ROUND('2019 CN All (unround)'!J247,-1)</f>
        <v>0</v>
      </c>
      <c r="K247" s="152">
        <f>ROUND('2019 CN All (unround)'!K247,-1)</f>
        <v>10</v>
      </c>
      <c r="L247" s="152">
        <f>ROUND('2019 CN All (unround)'!L247,-1)</f>
        <v>0</v>
      </c>
      <c r="M247" s="315">
        <f>ROUND('2019 CN All (unround)'!M247,-1)</f>
        <v>10</v>
      </c>
    </row>
    <row r="248" spans="1:13" x14ac:dyDescent="0.35">
      <c r="A248" s="313" t="str">
        <f>'2019 CN All (unround)'!A248</f>
        <v>Harlow</v>
      </c>
      <c r="B248" s="151">
        <f>ROUND('2019 CN All (unround)'!B248,-1)</f>
        <v>0</v>
      </c>
      <c r="C248" s="152">
        <f>ROUND('2019 CN All (unround)'!C248,-1)</f>
        <v>30</v>
      </c>
      <c r="D248" s="152">
        <f>ROUND('2019 CN All (unround)'!D248,-1)</f>
        <v>0</v>
      </c>
      <c r="E248" s="153">
        <f>ROUND('2019 CN All (unround)'!E248,-1)</f>
        <v>40</v>
      </c>
      <c r="F248" s="151">
        <f>ROUND('2019 CN All (unround)'!F248,-1)</f>
        <v>0</v>
      </c>
      <c r="G248" s="152">
        <f>ROUND('2019 CN All (unround)'!G248,-1)</f>
        <v>20</v>
      </c>
      <c r="H248" s="152">
        <f>ROUND('2019 CN All (unround)'!H248,-1)</f>
        <v>0</v>
      </c>
      <c r="I248" s="153">
        <f>ROUND('2019 CN All (unround)'!I248,-1)</f>
        <v>20</v>
      </c>
      <c r="J248" s="218">
        <f>ROUND('2019 CN All (unround)'!J248,-1)</f>
        <v>0</v>
      </c>
      <c r="K248" s="152">
        <f>ROUND('2019 CN All (unround)'!K248,-1)</f>
        <v>10</v>
      </c>
      <c r="L248" s="152">
        <f>ROUND('2019 CN All (unround)'!L248,-1)</f>
        <v>0</v>
      </c>
      <c r="M248" s="315">
        <f>ROUND('2019 CN All (unround)'!M248,-1)</f>
        <v>10</v>
      </c>
    </row>
    <row r="249" spans="1:13" x14ac:dyDescent="0.35">
      <c r="A249" s="313" t="str">
        <f>'2019 CN All (unround)'!A249</f>
        <v>Brent</v>
      </c>
      <c r="B249" s="151">
        <f>ROUND('2019 CN All (unround)'!B249,-1)</f>
        <v>40</v>
      </c>
      <c r="C249" s="152">
        <f>ROUND('2019 CN All (unround)'!C249,-1)</f>
        <v>290</v>
      </c>
      <c r="D249" s="152">
        <f>ROUND('2019 CN All (unround)'!D249,-1)</f>
        <v>0</v>
      </c>
      <c r="E249" s="153">
        <f>ROUND('2019 CN All (unround)'!E249,-1)</f>
        <v>330</v>
      </c>
      <c r="F249" s="151">
        <f>ROUND('2019 CN All (unround)'!F249,-1)</f>
        <v>20</v>
      </c>
      <c r="G249" s="152">
        <f>ROUND('2019 CN All (unround)'!G249,-1)</f>
        <v>290</v>
      </c>
      <c r="H249" s="152">
        <f>ROUND('2019 CN All (unround)'!H249,-1)</f>
        <v>0</v>
      </c>
      <c r="I249" s="153">
        <f>ROUND('2019 CN All (unround)'!I249,-1)</f>
        <v>320</v>
      </c>
      <c r="J249" s="218">
        <f>ROUND('2019 CN All (unround)'!J249,-1)</f>
        <v>20</v>
      </c>
      <c r="K249" s="152">
        <f>ROUND('2019 CN All (unround)'!K249,-1)</f>
        <v>0</v>
      </c>
      <c r="L249" s="152">
        <f>ROUND('2019 CN All (unround)'!L249,-1)</f>
        <v>0</v>
      </c>
      <c r="M249" s="315">
        <f>ROUND('2019 CN All (unround)'!M249,-1)</f>
        <v>10</v>
      </c>
    </row>
    <row r="250" spans="1:13" x14ac:dyDescent="0.35">
      <c r="A250" s="313" t="str">
        <f>'2019 CN All (unround)'!A250</f>
        <v>Maidstone</v>
      </c>
      <c r="B250" s="151">
        <f>ROUND('2019 CN All (unround)'!B250,-1)</f>
        <v>10</v>
      </c>
      <c r="C250" s="152">
        <f>ROUND('2019 CN All (unround)'!C250,-1)</f>
        <v>50</v>
      </c>
      <c r="D250" s="152">
        <f>ROUND('2019 CN All (unround)'!D250,-1)</f>
        <v>10</v>
      </c>
      <c r="E250" s="153">
        <f>ROUND('2019 CN All (unround)'!E250,-1)</f>
        <v>60</v>
      </c>
      <c r="F250" s="151">
        <f>ROUND('2019 CN All (unround)'!F250,-1)</f>
        <v>10</v>
      </c>
      <c r="G250" s="152">
        <f>ROUND('2019 CN All (unround)'!G250,-1)</f>
        <v>40</v>
      </c>
      <c r="H250" s="152">
        <f>ROUND('2019 CN All (unround)'!H250,-1)</f>
        <v>0</v>
      </c>
      <c r="I250" s="153">
        <f>ROUND('2019 CN All (unround)'!I250,-1)</f>
        <v>50</v>
      </c>
      <c r="J250" s="218">
        <f>ROUND('2019 CN All (unround)'!J250,-1)</f>
        <v>0</v>
      </c>
      <c r="K250" s="152">
        <f>ROUND('2019 CN All (unround)'!K250,-1)</f>
        <v>10</v>
      </c>
      <c r="L250" s="152">
        <f>ROUND('2019 CN All (unround)'!L250,-1)</f>
        <v>10</v>
      </c>
      <c r="M250" s="315">
        <f>ROUND('2019 CN All (unround)'!M250,-1)</f>
        <v>10</v>
      </c>
    </row>
    <row r="251" spans="1:13" x14ac:dyDescent="0.35">
      <c r="A251" s="313" t="str">
        <f>'2019 CN All (unround)'!A251</f>
        <v>Reigate and Banstead</v>
      </c>
      <c r="B251" s="151">
        <f>ROUND('2019 CN All (unround)'!B251,-1)</f>
        <v>0</v>
      </c>
      <c r="C251" s="152">
        <f>ROUND('2019 CN All (unround)'!C251,-1)</f>
        <v>60</v>
      </c>
      <c r="D251" s="152">
        <f>ROUND('2019 CN All (unround)'!D251,-1)</f>
        <v>0</v>
      </c>
      <c r="E251" s="153">
        <f>ROUND('2019 CN All (unround)'!E251,-1)</f>
        <v>70</v>
      </c>
      <c r="F251" s="151">
        <f>ROUND('2019 CN All (unround)'!F251,-1)</f>
        <v>10</v>
      </c>
      <c r="G251" s="152">
        <f>ROUND('2019 CN All (unround)'!G251,-1)</f>
        <v>50</v>
      </c>
      <c r="H251" s="152">
        <f>ROUND('2019 CN All (unround)'!H251,-1)</f>
        <v>0</v>
      </c>
      <c r="I251" s="153">
        <f>ROUND('2019 CN All (unround)'!I251,-1)</f>
        <v>50</v>
      </c>
      <c r="J251" s="218">
        <f>ROUND('2019 CN All (unround)'!J251,-1)</f>
        <v>0</v>
      </c>
      <c r="K251" s="152">
        <f>ROUND('2019 CN All (unround)'!K251,-1)</f>
        <v>20</v>
      </c>
      <c r="L251" s="152">
        <f>ROUND('2019 CN All (unround)'!L251,-1)</f>
        <v>0</v>
      </c>
      <c r="M251" s="315">
        <f>ROUND('2019 CN All (unround)'!M251,-1)</f>
        <v>10</v>
      </c>
    </row>
    <row r="252" spans="1:13" x14ac:dyDescent="0.35">
      <c r="A252" s="313" t="str">
        <f>'2019 CN All (unround)'!A252</f>
        <v>Mole Valley</v>
      </c>
      <c r="B252" s="151">
        <f>ROUND('2019 CN All (unround)'!B252,-1)</f>
        <v>0</v>
      </c>
      <c r="C252" s="152">
        <f>ROUND('2019 CN All (unround)'!C252,-1)</f>
        <v>50</v>
      </c>
      <c r="D252" s="152">
        <f>ROUND('2019 CN All (unround)'!D252,-1)</f>
        <v>0</v>
      </c>
      <c r="E252" s="153">
        <f>ROUND('2019 CN All (unround)'!E252,-1)</f>
        <v>50</v>
      </c>
      <c r="F252" s="151">
        <f>ROUND('2019 CN All (unround)'!F252,-1)</f>
        <v>0</v>
      </c>
      <c r="G252" s="152">
        <f>ROUND('2019 CN All (unround)'!G252,-1)</f>
        <v>40</v>
      </c>
      <c r="H252" s="152">
        <f>ROUND('2019 CN All (unround)'!H252,-1)</f>
        <v>0</v>
      </c>
      <c r="I252" s="153">
        <f>ROUND('2019 CN All (unround)'!I252,-1)</f>
        <v>40</v>
      </c>
      <c r="J252" s="218">
        <f>ROUND('2019 CN All (unround)'!J252,-1)</f>
        <v>0</v>
      </c>
      <c r="K252" s="152">
        <f>ROUND('2019 CN All (unround)'!K252,-1)</f>
        <v>10</v>
      </c>
      <c r="L252" s="152">
        <f>ROUND('2019 CN All (unround)'!L252,-1)</f>
        <v>0</v>
      </c>
      <c r="M252" s="315">
        <f>ROUND('2019 CN All (unround)'!M252,-1)</f>
        <v>10</v>
      </c>
    </row>
    <row r="253" spans="1:13" x14ac:dyDescent="0.35">
      <c r="A253" s="313" t="str">
        <f>'2019 CN All (unround)'!A253</f>
        <v>Brighton and Hove</v>
      </c>
      <c r="B253" s="151">
        <f>ROUND('2019 CN All (unround)'!B253,-1)</f>
        <v>20</v>
      </c>
      <c r="C253" s="152">
        <f>ROUND('2019 CN All (unround)'!C253,-1)</f>
        <v>200</v>
      </c>
      <c r="D253" s="152">
        <f>ROUND('2019 CN All (unround)'!D253,-1)</f>
        <v>0</v>
      </c>
      <c r="E253" s="153">
        <f>ROUND('2019 CN All (unround)'!E253,-1)</f>
        <v>220</v>
      </c>
      <c r="F253" s="151">
        <f>ROUND('2019 CN All (unround)'!F253,-1)</f>
        <v>10</v>
      </c>
      <c r="G253" s="152">
        <f>ROUND('2019 CN All (unround)'!G253,-1)</f>
        <v>200</v>
      </c>
      <c r="H253" s="152">
        <f>ROUND('2019 CN All (unround)'!H253,-1)</f>
        <v>0</v>
      </c>
      <c r="I253" s="153">
        <f>ROUND('2019 CN All (unround)'!I253,-1)</f>
        <v>210</v>
      </c>
      <c r="J253" s="218">
        <f>ROUND('2019 CN All (unround)'!J253,-1)</f>
        <v>10</v>
      </c>
      <c r="K253" s="152">
        <f>ROUND('2019 CN All (unround)'!K253,-1)</f>
        <v>0</v>
      </c>
      <c r="L253" s="152">
        <f>ROUND('2019 CN All (unround)'!L253,-1)</f>
        <v>0</v>
      </c>
      <c r="M253" s="315">
        <f>ROUND('2019 CN All (unround)'!M253,-1)</f>
        <v>10</v>
      </c>
    </row>
    <row r="254" spans="1:13" x14ac:dyDescent="0.35">
      <c r="A254" s="313" t="str">
        <f>'2019 CN All (unround)'!A254</f>
        <v>Basildon</v>
      </c>
      <c r="B254" s="151">
        <f>ROUND('2019 CN All (unround)'!B254,-1)</f>
        <v>0</v>
      </c>
      <c r="C254" s="152">
        <f>ROUND('2019 CN All (unround)'!C254,-1)</f>
        <v>50</v>
      </c>
      <c r="D254" s="152">
        <f>ROUND('2019 CN All (unround)'!D254,-1)</f>
        <v>0</v>
      </c>
      <c r="E254" s="153">
        <f>ROUND('2019 CN All (unround)'!E254,-1)</f>
        <v>60</v>
      </c>
      <c r="F254" s="151">
        <f>ROUND('2019 CN All (unround)'!F254,-1)</f>
        <v>10</v>
      </c>
      <c r="G254" s="152">
        <f>ROUND('2019 CN All (unround)'!G254,-1)</f>
        <v>40</v>
      </c>
      <c r="H254" s="152">
        <f>ROUND('2019 CN All (unround)'!H254,-1)</f>
        <v>0</v>
      </c>
      <c r="I254" s="153">
        <f>ROUND('2019 CN All (unround)'!I254,-1)</f>
        <v>40</v>
      </c>
      <c r="J254" s="218">
        <f>ROUND('2019 CN All (unround)'!J254,-1)</f>
        <v>0</v>
      </c>
      <c r="K254" s="152">
        <f>ROUND('2019 CN All (unround)'!K254,-1)</f>
        <v>20</v>
      </c>
      <c r="L254" s="152">
        <f>ROUND('2019 CN All (unround)'!L254,-1)</f>
        <v>0</v>
      </c>
      <c r="M254" s="315">
        <f>ROUND('2019 CN All (unround)'!M254,-1)</f>
        <v>10</v>
      </c>
    </row>
    <row r="255" spans="1:13" x14ac:dyDescent="0.35">
      <c r="A255" s="313" t="str">
        <f>'2019 CN All (unround)'!A255</f>
        <v>Bassetlaw</v>
      </c>
      <c r="B255" s="151">
        <f>ROUND('2019 CN All (unround)'!B255,-1)</f>
        <v>0</v>
      </c>
      <c r="C255" s="152">
        <f>ROUND('2019 CN All (unround)'!C255,-1)</f>
        <v>30</v>
      </c>
      <c r="D255" s="152">
        <f>ROUND('2019 CN All (unround)'!D255,-1)</f>
        <v>0</v>
      </c>
      <c r="E255" s="153">
        <f>ROUND('2019 CN All (unround)'!E255,-1)</f>
        <v>30</v>
      </c>
      <c r="F255" s="151">
        <f>ROUND('2019 CN All (unround)'!F255,-1)</f>
        <v>0</v>
      </c>
      <c r="G255" s="152">
        <f>ROUND('2019 CN All (unround)'!G255,-1)</f>
        <v>20</v>
      </c>
      <c r="H255" s="152">
        <f>ROUND('2019 CN All (unround)'!H255,-1)</f>
        <v>0</v>
      </c>
      <c r="I255" s="153">
        <f>ROUND('2019 CN All (unround)'!I255,-1)</f>
        <v>20</v>
      </c>
      <c r="J255" s="218">
        <f>ROUND('2019 CN All (unround)'!J255,-1)</f>
        <v>0</v>
      </c>
      <c r="K255" s="152">
        <f>ROUND('2019 CN All (unround)'!K255,-1)</f>
        <v>10</v>
      </c>
      <c r="L255" s="152">
        <f>ROUND('2019 CN All (unround)'!L255,-1)</f>
        <v>0</v>
      </c>
      <c r="M255" s="315">
        <f>ROUND('2019 CN All (unround)'!M255,-1)</f>
        <v>10</v>
      </c>
    </row>
    <row r="256" spans="1:13" x14ac:dyDescent="0.35">
      <c r="A256" s="313" t="str">
        <f>'2019 CN All (unround)'!A256</f>
        <v>Carmarthenshire</v>
      </c>
      <c r="B256" s="151">
        <f>ROUND('2019 CN All (unround)'!B256,-1)</f>
        <v>10</v>
      </c>
      <c r="C256" s="152">
        <f>ROUND('2019 CN All (unround)'!C256,-1)</f>
        <v>40</v>
      </c>
      <c r="D256" s="152">
        <f>ROUND('2019 CN All (unround)'!D256,-1)</f>
        <v>10</v>
      </c>
      <c r="E256" s="153">
        <f>ROUND('2019 CN All (unround)'!E256,-1)</f>
        <v>60</v>
      </c>
      <c r="F256" s="151">
        <f>ROUND('2019 CN All (unround)'!F256,-1)</f>
        <v>10</v>
      </c>
      <c r="G256" s="152">
        <f>ROUND('2019 CN All (unround)'!G256,-1)</f>
        <v>40</v>
      </c>
      <c r="H256" s="152">
        <f>ROUND('2019 CN All (unround)'!H256,-1)</f>
        <v>10</v>
      </c>
      <c r="I256" s="153">
        <f>ROUND('2019 CN All (unround)'!I256,-1)</f>
        <v>50</v>
      </c>
      <c r="J256" s="218">
        <f>ROUND('2019 CN All (unround)'!J256,-1)</f>
        <v>10</v>
      </c>
      <c r="K256" s="152">
        <f>ROUND('2019 CN All (unround)'!K256,-1)</f>
        <v>10</v>
      </c>
      <c r="L256" s="152">
        <f>ROUND('2019 CN All (unround)'!L256,-1)</f>
        <v>0</v>
      </c>
      <c r="M256" s="315">
        <f>ROUND('2019 CN All (unround)'!M256,-1)</f>
        <v>10</v>
      </c>
    </row>
    <row r="257" spans="1:13" x14ac:dyDescent="0.35">
      <c r="A257" s="313" t="str">
        <f>'2019 CN All (unround)'!A257</f>
        <v>Vale of White Horse</v>
      </c>
      <c r="B257" s="151">
        <f>ROUND('2019 CN All (unround)'!B257,-1)</f>
        <v>10</v>
      </c>
      <c r="C257" s="152">
        <f>ROUND('2019 CN All (unround)'!C257,-1)</f>
        <v>100</v>
      </c>
      <c r="D257" s="152">
        <f>ROUND('2019 CN All (unround)'!D257,-1)</f>
        <v>0</v>
      </c>
      <c r="E257" s="153">
        <f>ROUND('2019 CN All (unround)'!E257,-1)</f>
        <v>110</v>
      </c>
      <c r="F257" s="151">
        <f>ROUND('2019 CN All (unround)'!F257,-1)</f>
        <v>10</v>
      </c>
      <c r="G257" s="152">
        <f>ROUND('2019 CN All (unround)'!G257,-1)</f>
        <v>80</v>
      </c>
      <c r="H257" s="152">
        <f>ROUND('2019 CN All (unround)'!H257,-1)</f>
        <v>0</v>
      </c>
      <c r="I257" s="153">
        <f>ROUND('2019 CN All (unround)'!I257,-1)</f>
        <v>100</v>
      </c>
      <c r="J257" s="218">
        <f>ROUND('2019 CN All (unround)'!J257,-1)</f>
        <v>-10</v>
      </c>
      <c r="K257" s="152">
        <f>ROUND('2019 CN All (unround)'!K257,-1)</f>
        <v>20</v>
      </c>
      <c r="L257" s="152">
        <f>ROUND('2019 CN All (unround)'!L257,-1)</f>
        <v>0</v>
      </c>
      <c r="M257" s="315">
        <f>ROUND('2019 CN All (unround)'!M257,-1)</f>
        <v>20</v>
      </c>
    </row>
    <row r="258" spans="1:13" x14ac:dyDescent="0.35">
      <c r="A258" s="313" t="str">
        <f>'2019 CN All (unround)'!A258</f>
        <v>Fenland</v>
      </c>
      <c r="B258" s="151">
        <f>ROUND('2019 CN All (unround)'!B258,-1)</f>
        <v>0</v>
      </c>
      <c r="C258" s="152">
        <f>ROUND('2019 CN All (unround)'!C258,-1)</f>
        <v>40</v>
      </c>
      <c r="D258" s="152">
        <f>ROUND('2019 CN All (unround)'!D258,-1)</f>
        <v>0</v>
      </c>
      <c r="E258" s="153">
        <f>ROUND('2019 CN All (unround)'!E258,-1)</f>
        <v>40</v>
      </c>
      <c r="F258" s="151">
        <f>ROUND('2019 CN All (unround)'!F258,-1)</f>
        <v>10</v>
      </c>
      <c r="G258" s="152">
        <f>ROUND('2019 CN All (unround)'!G258,-1)</f>
        <v>20</v>
      </c>
      <c r="H258" s="152">
        <f>ROUND('2019 CN All (unround)'!H258,-1)</f>
        <v>0</v>
      </c>
      <c r="I258" s="153">
        <f>ROUND('2019 CN All (unround)'!I258,-1)</f>
        <v>20</v>
      </c>
      <c r="J258" s="218">
        <f>ROUND('2019 CN All (unround)'!J258,-1)</f>
        <v>0</v>
      </c>
      <c r="K258" s="152">
        <f>ROUND('2019 CN All (unround)'!K258,-1)</f>
        <v>20</v>
      </c>
      <c r="L258" s="152">
        <f>ROUND('2019 CN All (unround)'!L258,-1)</f>
        <v>0</v>
      </c>
      <c r="M258" s="315">
        <f>ROUND('2019 CN All (unround)'!M258,-1)</f>
        <v>20</v>
      </c>
    </row>
    <row r="259" spans="1:13" x14ac:dyDescent="0.35">
      <c r="A259" s="313" t="str">
        <f>'2019 CN All (unround)'!A259</f>
        <v>West Lancashire</v>
      </c>
      <c r="B259" s="151">
        <f>ROUND('2019 CN All (unround)'!B259,-1)</f>
        <v>0</v>
      </c>
      <c r="C259" s="152">
        <f>ROUND('2019 CN All (unround)'!C259,-1)</f>
        <v>30</v>
      </c>
      <c r="D259" s="152">
        <f>ROUND('2019 CN All (unround)'!D259,-1)</f>
        <v>0</v>
      </c>
      <c r="E259" s="153">
        <f>ROUND('2019 CN All (unround)'!E259,-1)</f>
        <v>30</v>
      </c>
      <c r="F259" s="151">
        <f>ROUND('2019 CN All (unround)'!F259,-1)</f>
        <v>0</v>
      </c>
      <c r="G259" s="152">
        <f>ROUND('2019 CN All (unround)'!G259,-1)</f>
        <v>20</v>
      </c>
      <c r="H259" s="152">
        <f>ROUND('2019 CN All (unround)'!H259,-1)</f>
        <v>0</v>
      </c>
      <c r="I259" s="153">
        <f>ROUND('2019 CN All (unround)'!I259,-1)</f>
        <v>20</v>
      </c>
      <c r="J259" s="218">
        <f>ROUND('2019 CN All (unround)'!J259,-1)</f>
        <v>0</v>
      </c>
      <c r="K259" s="152">
        <f>ROUND('2019 CN All (unround)'!K259,-1)</f>
        <v>20</v>
      </c>
      <c r="L259" s="152">
        <f>ROUND('2019 CN All (unround)'!L259,-1)</f>
        <v>0</v>
      </c>
      <c r="M259" s="315">
        <f>ROUND('2019 CN All (unround)'!M259,-1)</f>
        <v>20</v>
      </c>
    </row>
    <row r="260" spans="1:13" x14ac:dyDescent="0.35">
      <c r="A260" s="313" t="str">
        <f>'2019 CN All (unround)'!A260</f>
        <v>Melton</v>
      </c>
      <c r="B260" s="151">
        <f>ROUND('2019 CN All (unround)'!B260,-1)</f>
        <v>0</v>
      </c>
      <c r="C260" s="152">
        <f>ROUND('2019 CN All (unround)'!C260,-1)</f>
        <v>40</v>
      </c>
      <c r="D260" s="152">
        <f>ROUND('2019 CN All (unround)'!D260,-1)</f>
        <v>0</v>
      </c>
      <c r="E260" s="153">
        <f>ROUND('2019 CN All (unround)'!E260,-1)</f>
        <v>40</v>
      </c>
      <c r="F260" s="151">
        <f>ROUND('2019 CN All (unround)'!F260,-1)</f>
        <v>0</v>
      </c>
      <c r="G260" s="152">
        <f>ROUND('2019 CN All (unround)'!G260,-1)</f>
        <v>20</v>
      </c>
      <c r="H260" s="152">
        <f>ROUND('2019 CN All (unround)'!H260,-1)</f>
        <v>0</v>
      </c>
      <c r="I260" s="153">
        <f>ROUND('2019 CN All (unround)'!I260,-1)</f>
        <v>20</v>
      </c>
      <c r="J260" s="218">
        <f>ROUND('2019 CN All (unround)'!J260,-1)</f>
        <v>0</v>
      </c>
      <c r="K260" s="152">
        <f>ROUND('2019 CN All (unround)'!K260,-1)</f>
        <v>20</v>
      </c>
      <c r="L260" s="152">
        <f>ROUND('2019 CN All (unround)'!L260,-1)</f>
        <v>0</v>
      </c>
      <c r="M260" s="315">
        <f>ROUND('2019 CN All (unround)'!M260,-1)</f>
        <v>20</v>
      </c>
    </row>
    <row r="261" spans="1:13" x14ac:dyDescent="0.35">
      <c r="A261" s="313" t="str">
        <f>'2019 CN All (unround)'!A261</f>
        <v>Sunderland</v>
      </c>
      <c r="B261" s="151">
        <f>ROUND('2019 CN All (unround)'!B261,-1)</f>
        <v>0</v>
      </c>
      <c r="C261" s="152">
        <f>ROUND('2019 CN All (unround)'!C261,-1)</f>
        <v>30</v>
      </c>
      <c r="D261" s="152">
        <f>ROUND('2019 CN All (unround)'!D261,-1)</f>
        <v>0</v>
      </c>
      <c r="E261" s="153">
        <f>ROUND('2019 CN All (unround)'!E261,-1)</f>
        <v>40</v>
      </c>
      <c r="F261" s="151">
        <f>ROUND('2019 CN All (unround)'!F261,-1)</f>
        <v>0</v>
      </c>
      <c r="G261" s="152">
        <f>ROUND('2019 CN All (unround)'!G261,-1)</f>
        <v>20</v>
      </c>
      <c r="H261" s="152">
        <f>ROUND('2019 CN All (unround)'!H261,-1)</f>
        <v>0</v>
      </c>
      <c r="I261" s="153">
        <f>ROUND('2019 CN All (unround)'!I261,-1)</f>
        <v>20</v>
      </c>
      <c r="J261" s="218">
        <f>ROUND('2019 CN All (unround)'!J261,-1)</f>
        <v>0</v>
      </c>
      <c r="K261" s="152">
        <f>ROUND('2019 CN All (unround)'!K261,-1)</f>
        <v>10</v>
      </c>
      <c r="L261" s="152">
        <f>ROUND('2019 CN All (unround)'!L261,-1)</f>
        <v>0</v>
      </c>
      <c r="M261" s="315">
        <f>ROUND('2019 CN All (unround)'!M261,-1)</f>
        <v>20</v>
      </c>
    </row>
    <row r="262" spans="1:13" x14ac:dyDescent="0.35">
      <c r="A262" s="313" t="str">
        <f>'2019 CN All (unround)'!A262</f>
        <v>Doncaster</v>
      </c>
      <c r="B262" s="151">
        <f>ROUND('2019 CN All (unround)'!B262,-1)</f>
        <v>10</v>
      </c>
      <c r="C262" s="152">
        <f>ROUND('2019 CN All (unround)'!C262,-1)</f>
        <v>60</v>
      </c>
      <c r="D262" s="152">
        <f>ROUND('2019 CN All (unround)'!D262,-1)</f>
        <v>0</v>
      </c>
      <c r="E262" s="153">
        <f>ROUND('2019 CN All (unround)'!E262,-1)</f>
        <v>70</v>
      </c>
      <c r="F262" s="151">
        <f>ROUND('2019 CN All (unround)'!F262,-1)</f>
        <v>0</v>
      </c>
      <c r="G262" s="152">
        <f>ROUND('2019 CN All (unround)'!G262,-1)</f>
        <v>50</v>
      </c>
      <c r="H262" s="152">
        <f>ROUND('2019 CN All (unround)'!H262,-1)</f>
        <v>0</v>
      </c>
      <c r="I262" s="153">
        <f>ROUND('2019 CN All (unround)'!I262,-1)</f>
        <v>50</v>
      </c>
      <c r="J262" s="218">
        <f>ROUND('2019 CN All (unround)'!J262,-1)</f>
        <v>10</v>
      </c>
      <c r="K262" s="152">
        <f>ROUND('2019 CN All (unround)'!K262,-1)</f>
        <v>10</v>
      </c>
      <c r="L262" s="152">
        <f>ROUND('2019 CN All (unround)'!L262,-1)</f>
        <v>0</v>
      </c>
      <c r="M262" s="315">
        <f>ROUND('2019 CN All (unround)'!M262,-1)</f>
        <v>20</v>
      </c>
    </row>
    <row r="263" spans="1:13" x14ac:dyDescent="0.35">
      <c r="A263" s="313" t="str">
        <f>'2019 CN All (unround)'!A263</f>
        <v>Bromley</v>
      </c>
      <c r="B263" s="151">
        <f>ROUND('2019 CN All (unround)'!B263,-1)</f>
        <v>10</v>
      </c>
      <c r="C263" s="152">
        <f>ROUND('2019 CN All (unround)'!C263,-1)</f>
        <v>160</v>
      </c>
      <c r="D263" s="152">
        <f>ROUND('2019 CN All (unround)'!D263,-1)</f>
        <v>0</v>
      </c>
      <c r="E263" s="153">
        <f>ROUND('2019 CN All (unround)'!E263,-1)</f>
        <v>170</v>
      </c>
      <c r="F263" s="151">
        <f>ROUND('2019 CN All (unround)'!F263,-1)</f>
        <v>10</v>
      </c>
      <c r="G263" s="152">
        <f>ROUND('2019 CN All (unround)'!G263,-1)</f>
        <v>140</v>
      </c>
      <c r="H263" s="152">
        <f>ROUND('2019 CN All (unround)'!H263,-1)</f>
        <v>0</v>
      </c>
      <c r="I263" s="153">
        <f>ROUND('2019 CN All (unround)'!I263,-1)</f>
        <v>150</v>
      </c>
      <c r="J263" s="218">
        <f>ROUND('2019 CN All (unround)'!J263,-1)</f>
        <v>0</v>
      </c>
      <c r="K263" s="152">
        <f>ROUND('2019 CN All (unround)'!K263,-1)</f>
        <v>20</v>
      </c>
      <c r="L263" s="152">
        <f>ROUND('2019 CN All (unround)'!L263,-1)</f>
        <v>0</v>
      </c>
      <c r="M263" s="315">
        <f>ROUND('2019 CN All (unround)'!M263,-1)</f>
        <v>20</v>
      </c>
    </row>
    <row r="264" spans="1:13" x14ac:dyDescent="0.35">
      <c r="A264" s="313" t="str">
        <f>'2019 CN All (unround)'!A264</f>
        <v>Gateshead</v>
      </c>
      <c r="B264" s="151">
        <f>ROUND('2019 CN All (unround)'!B264,-1)</f>
        <v>10</v>
      </c>
      <c r="C264" s="152">
        <f>ROUND('2019 CN All (unround)'!C264,-1)</f>
        <v>40</v>
      </c>
      <c r="D264" s="152">
        <f>ROUND('2019 CN All (unround)'!D264,-1)</f>
        <v>0</v>
      </c>
      <c r="E264" s="153">
        <f>ROUND('2019 CN All (unround)'!E264,-1)</f>
        <v>50</v>
      </c>
      <c r="F264" s="151">
        <f>ROUND('2019 CN All (unround)'!F264,-1)</f>
        <v>10</v>
      </c>
      <c r="G264" s="152">
        <f>ROUND('2019 CN All (unround)'!G264,-1)</f>
        <v>30</v>
      </c>
      <c r="H264" s="152">
        <f>ROUND('2019 CN All (unround)'!H264,-1)</f>
        <v>0</v>
      </c>
      <c r="I264" s="153">
        <f>ROUND('2019 CN All (unround)'!I264,-1)</f>
        <v>40</v>
      </c>
      <c r="J264" s="218">
        <f>ROUND('2019 CN All (unround)'!J264,-1)</f>
        <v>0</v>
      </c>
      <c r="K264" s="152">
        <f>ROUND('2019 CN All (unround)'!K264,-1)</f>
        <v>10</v>
      </c>
      <c r="L264" s="152">
        <f>ROUND('2019 CN All (unround)'!L264,-1)</f>
        <v>0</v>
      </c>
      <c r="M264" s="315">
        <f>ROUND('2019 CN All (unround)'!M264,-1)</f>
        <v>20</v>
      </c>
    </row>
    <row r="265" spans="1:13" x14ac:dyDescent="0.35">
      <c r="A265" s="313" t="str">
        <f>'2019 CN All (unround)'!A265</f>
        <v>Pendle</v>
      </c>
      <c r="B265" s="151">
        <f>ROUND('2019 CN All (unround)'!B265,-1)</f>
        <v>10</v>
      </c>
      <c r="C265" s="152">
        <f>ROUND('2019 CN All (unround)'!C265,-1)</f>
        <v>40</v>
      </c>
      <c r="D265" s="152">
        <f>ROUND('2019 CN All (unround)'!D265,-1)</f>
        <v>0</v>
      </c>
      <c r="E265" s="153">
        <f>ROUND('2019 CN All (unround)'!E265,-1)</f>
        <v>40</v>
      </c>
      <c r="F265" s="151">
        <f>ROUND('2019 CN All (unround)'!F265,-1)</f>
        <v>0</v>
      </c>
      <c r="G265" s="152">
        <f>ROUND('2019 CN All (unround)'!G265,-1)</f>
        <v>30</v>
      </c>
      <c r="H265" s="152">
        <f>ROUND('2019 CN All (unround)'!H265,-1)</f>
        <v>0</v>
      </c>
      <c r="I265" s="153">
        <f>ROUND('2019 CN All (unround)'!I265,-1)</f>
        <v>30</v>
      </c>
      <c r="J265" s="218">
        <f>ROUND('2019 CN All (unround)'!J265,-1)</f>
        <v>0</v>
      </c>
      <c r="K265" s="152">
        <f>ROUND('2019 CN All (unround)'!K265,-1)</f>
        <v>10</v>
      </c>
      <c r="L265" s="152">
        <f>ROUND('2019 CN All (unround)'!L265,-1)</f>
        <v>0</v>
      </c>
      <c r="M265" s="315">
        <f>ROUND('2019 CN All (unround)'!M265,-1)</f>
        <v>20</v>
      </c>
    </row>
    <row r="266" spans="1:13" x14ac:dyDescent="0.35">
      <c r="A266" s="313" t="str">
        <f>'2019 CN All (unround)'!A266</f>
        <v>East Hampshire</v>
      </c>
      <c r="B266" s="151">
        <f>ROUND('2019 CN All (unround)'!B266,-1)</f>
        <v>0</v>
      </c>
      <c r="C266" s="152">
        <f>ROUND('2019 CN All (unround)'!C266,-1)</f>
        <v>40</v>
      </c>
      <c r="D266" s="152">
        <f>ROUND('2019 CN All (unround)'!D266,-1)</f>
        <v>0</v>
      </c>
      <c r="E266" s="153">
        <f>ROUND('2019 CN All (unround)'!E266,-1)</f>
        <v>40</v>
      </c>
      <c r="F266" s="151">
        <f>ROUND('2019 CN All (unround)'!F266,-1)</f>
        <v>0</v>
      </c>
      <c r="G266" s="152">
        <f>ROUND('2019 CN All (unround)'!G266,-1)</f>
        <v>20</v>
      </c>
      <c r="H266" s="152">
        <f>ROUND('2019 CN All (unround)'!H266,-1)</f>
        <v>0</v>
      </c>
      <c r="I266" s="153">
        <f>ROUND('2019 CN All (unround)'!I266,-1)</f>
        <v>20</v>
      </c>
      <c r="J266" s="218">
        <f>ROUND('2019 CN All (unround)'!J266,-1)</f>
        <v>0</v>
      </c>
      <c r="K266" s="152">
        <f>ROUND('2019 CN All (unround)'!K266,-1)</f>
        <v>20</v>
      </c>
      <c r="L266" s="152">
        <f>ROUND('2019 CN All (unround)'!L266,-1)</f>
        <v>0</v>
      </c>
      <c r="M266" s="315">
        <f>ROUND('2019 CN All (unround)'!M266,-1)</f>
        <v>20</v>
      </c>
    </row>
    <row r="267" spans="1:13" x14ac:dyDescent="0.35">
      <c r="A267" s="313" t="str">
        <f>'2019 CN All (unround)'!A267</f>
        <v>East Riding of Yorkshire</v>
      </c>
      <c r="B267" s="151">
        <f>ROUND('2019 CN All (unround)'!B267,-1)</f>
        <v>10</v>
      </c>
      <c r="C267" s="152">
        <f>ROUND('2019 CN All (unround)'!C267,-1)</f>
        <v>100</v>
      </c>
      <c r="D267" s="152">
        <f>ROUND('2019 CN All (unround)'!D267,-1)</f>
        <v>0</v>
      </c>
      <c r="E267" s="153">
        <f>ROUND('2019 CN All (unround)'!E267,-1)</f>
        <v>110</v>
      </c>
      <c r="F267" s="151">
        <f>ROUND('2019 CN All (unround)'!F267,-1)</f>
        <v>10</v>
      </c>
      <c r="G267" s="152">
        <f>ROUND('2019 CN All (unround)'!G267,-1)</f>
        <v>80</v>
      </c>
      <c r="H267" s="152">
        <f>ROUND('2019 CN All (unround)'!H267,-1)</f>
        <v>0</v>
      </c>
      <c r="I267" s="153">
        <f>ROUND('2019 CN All (unround)'!I267,-1)</f>
        <v>90</v>
      </c>
      <c r="J267" s="218">
        <f>ROUND('2019 CN All (unround)'!J267,-1)</f>
        <v>-10</v>
      </c>
      <c r="K267" s="152">
        <f>ROUND('2019 CN All (unround)'!K267,-1)</f>
        <v>20</v>
      </c>
      <c r="L267" s="152">
        <f>ROUND('2019 CN All (unround)'!L267,-1)</f>
        <v>0</v>
      </c>
      <c r="M267" s="315">
        <f>ROUND('2019 CN All (unround)'!M267,-1)</f>
        <v>20</v>
      </c>
    </row>
    <row r="268" spans="1:13" x14ac:dyDescent="0.35">
      <c r="A268" s="313" t="str">
        <f>'2019 CN All (unround)'!A268</f>
        <v>Havering</v>
      </c>
      <c r="B268" s="151">
        <f>ROUND('2019 CN All (unround)'!B268,-1)</f>
        <v>10</v>
      </c>
      <c r="C268" s="152">
        <f>ROUND('2019 CN All (unround)'!C268,-1)</f>
        <v>100</v>
      </c>
      <c r="D268" s="152">
        <f>ROUND('2019 CN All (unround)'!D268,-1)</f>
        <v>0</v>
      </c>
      <c r="E268" s="153">
        <f>ROUND('2019 CN All (unround)'!E268,-1)</f>
        <v>110</v>
      </c>
      <c r="F268" s="151">
        <f>ROUND('2019 CN All (unround)'!F268,-1)</f>
        <v>20</v>
      </c>
      <c r="G268" s="152">
        <f>ROUND('2019 CN All (unround)'!G268,-1)</f>
        <v>70</v>
      </c>
      <c r="H268" s="152">
        <f>ROUND('2019 CN All (unround)'!H268,-1)</f>
        <v>0</v>
      </c>
      <c r="I268" s="153">
        <f>ROUND('2019 CN All (unround)'!I268,-1)</f>
        <v>90</v>
      </c>
      <c r="J268" s="218">
        <f>ROUND('2019 CN All (unround)'!J268,-1)</f>
        <v>0</v>
      </c>
      <c r="K268" s="152">
        <f>ROUND('2019 CN All (unround)'!K268,-1)</f>
        <v>20</v>
      </c>
      <c r="L268" s="152">
        <f>ROUND('2019 CN All (unround)'!L268,-1)</f>
        <v>0</v>
      </c>
      <c r="M268" s="315">
        <f>ROUND('2019 CN All (unround)'!M268,-1)</f>
        <v>20</v>
      </c>
    </row>
    <row r="269" spans="1:13" x14ac:dyDescent="0.35">
      <c r="A269" s="313" t="str">
        <f>'2019 CN All (unround)'!A269</f>
        <v>West Berkshire</v>
      </c>
      <c r="B269" s="151">
        <f>ROUND('2019 CN All (unround)'!B269,-1)</f>
        <v>0</v>
      </c>
      <c r="C269" s="152">
        <f>ROUND('2019 CN All (unround)'!C269,-1)</f>
        <v>80</v>
      </c>
      <c r="D269" s="152">
        <f>ROUND('2019 CN All (unround)'!D269,-1)</f>
        <v>0</v>
      </c>
      <c r="E269" s="153">
        <f>ROUND('2019 CN All (unround)'!E269,-1)</f>
        <v>80</v>
      </c>
      <c r="F269" s="151">
        <f>ROUND('2019 CN All (unround)'!F269,-1)</f>
        <v>0</v>
      </c>
      <c r="G269" s="152">
        <f>ROUND('2019 CN All (unround)'!G269,-1)</f>
        <v>50</v>
      </c>
      <c r="H269" s="152">
        <f>ROUND('2019 CN All (unround)'!H269,-1)</f>
        <v>10</v>
      </c>
      <c r="I269" s="153">
        <f>ROUND('2019 CN All (unround)'!I269,-1)</f>
        <v>60</v>
      </c>
      <c r="J269" s="218">
        <f>ROUND('2019 CN All (unround)'!J269,-1)</f>
        <v>0</v>
      </c>
      <c r="K269" s="152">
        <f>ROUND('2019 CN All (unround)'!K269,-1)</f>
        <v>20</v>
      </c>
      <c r="L269" s="152">
        <f>ROUND('2019 CN All (unround)'!L269,-1)</f>
        <v>0</v>
      </c>
      <c r="M269" s="315">
        <f>ROUND('2019 CN All (unround)'!M269,-1)</f>
        <v>20</v>
      </c>
    </row>
    <row r="270" spans="1:13" x14ac:dyDescent="0.35">
      <c r="A270" s="313" t="str">
        <f>'2019 CN All (unround)'!A270</f>
        <v>Tendring</v>
      </c>
      <c r="B270" s="151">
        <f>ROUND('2019 CN All (unround)'!B270,-1)</f>
        <v>10</v>
      </c>
      <c r="C270" s="152">
        <f>ROUND('2019 CN All (unround)'!C270,-1)</f>
        <v>30</v>
      </c>
      <c r="D270" s="152">
        <f>ROUND('2019 CN All (unround)'!D270,-1)</f>
        <v>0</v>
      </c>
      <c r="E270" s="153">
        <f>ROUND('2019 CN All (unround)'!E270,-1)</f>
        <v>30</v>
      </c>
      <c r="F270" s="151">
        <f>ROUND('2019 CN All (unround)'!F270,-1)</f>
        <v>0</v>
      </c>
      <c r="G270" s="152">
        <f>ROUND('2019 CN All (unround)'!G270,-1)</f>
        <v>10</v>
      </c>
      <c r="H270" s="152">
        <f>ROUND('2019 CN All (unround)'!H270,-1)</f>
        <v>0</v>
      </c>
      <c r="I270" s="153">
        <f>ROUND('2019 CN All (unround)'!I270,-1)</f>
        <v>10</v>
      </c>
      <c r="J270" s="218">
        <f>ROUND('2019 CN All (unround)'!J270,-1)</f>
        <v>10</v>
      </c>
      <c r="K270" s="152">
        <f>ROUND('2019 CN All (unround)'!K270,-1)</f>
        <v>10</v>
      </c>
      <c r="L270" s="152">
        <f>ROUND('2019 CN All (unround)'!L270,-1)</f>
        <v>0</v>
      </c>
      <c r="M270" s="315">
        <f>ROUND('2019 CN All (unround)'!M270,-1)</f>
        <v>20</v>
      </c>
    </row>
    <row r="271" spans="1:13" x14ac:dyDescent="0.35">
      <c r="A271" s="313" t="str">
        <f>'2019 CN All (unround)'!A271</f>
        <v>Wellingborough</v>
      </c>
      <c r="B271" s="151">
        <f>ROUND('2019 CN All (unround)'!B271,-1)</f>
        <v>10</v>
      </c>
      <c r="C271" s="152">
        <f>ROUND('2019 CN All (unround)'!C271,-1)</f>
        <v>60</v>
      </c>
      <c r="D271" s="152">
        <f>ROUND('2019 CN All (unround)'!D271,-1)</f>
        <v>0</v>
      </c>
      <c r="E271" s="153">
        <f>ROUND('2019 CN All (unround)'!E271,-1)</f>
        <v>70</v>
      </c>
      <c r="F271" s="151">
        <f>ROUND('2019 CN All (unround)'!F271,-1)</f>
        <v>0</v>
      </c>
      <c r="G271" s="152">
        <f>ROUND('2019 CN All (unround)'!G271,-1)</f>
        <v>50</v>
      </c>
      <c r="H271" s="152">
        <f>ROUND('2019 CN All (unround)'!H271,-1)</f>
        <v>0</v>
      </c>
      <c r="I271" s="153">
        <f>ROUND('2019 CN All (unround)'!I271,-1)</f>
        <v>60</v>
      </c>
      <c r="J271" s="218">
        <f>ROUND('2019 CN All (unround)'!J271,-1)</f>
        <v>10</v>
      </c>
      <c r="K271" s="152">
        <f>ROUND('2019 CN All (unround)'!K271,-1)</f>
        <v>10</v>
      </c>
      <c r="L271" s="152">
        <f>ROUND('2019 CN All (unround)'!L271,-1)</f>
        <v>0</v>
      </c>
      <c r="M271" s="315">
        <f>ROUND('2019 CN All (unround)'!M271,-1)</f>
        <v>20</v>
      </c>
    </row>
    <row r="272" spans="1:13" x14ac:dyDescent="0.35">
      <c r="A272" s="313" t="str">
        <f>'2019 CN All (unround)'!A272</f>
        <v>Barnet</v>
      </c>
      <c r="B272" s="151">
        <f>ROUND('2019 CN All (unround)'!B272,-1)</f>
        <v>50</v>
      </c>
      <c r="C272" s="152">
        <f>ROUND('2019 CN All (unround)'!C272,-1)</f>
        <v>340</v>
      </c>
      <c r="D272" s="152">
        <f>ROUND('2019 CN All (unround)'!D272,-1)</f>
        <v>0</v>
      </c>
      <c r="E272" s="153">
        <f>ROUND('2019 CN All (unround)'!E272,-1)</f>
        <v>380</v>
      </c>
      <c r="F272" s="151">
        <f>ROUND('2019 CN All (unround)'!F272,-1)</f>
        <v>20</v>
      </c>
      <c r="G272" s="152">
        <f>ROUND('2019 CN All (unround)'!G272,-1)</f>
        <v>340</v>
      </c>
      <c r="H272" s="152">
        <f>ROUND('2019 CN All (unround)'!H272,-1)</f>
        <v>0</v>
      </c>
      <c r="I272" s="153">
        <f>ROUND('2019 CN All (unround)'!I272,-1)</f>
        <v>370</v>
      </c>
      <c r="J272" s="218">
        <f>ROUND('2019 CN All (unround)'!J272,-1)</f>
        <v>30</v>
      </c>
      <c r="K272" s="152">
        <f>ROUND('2019 CN All (unround)'!K272,-1)</f>
        <v>-10</v>
      </c>
      <c r="L272" s="152">
        <f>ROUND('2019 CN All (unround)'!L272,-1)</f>
        <v>0</v>
      </c>
      <c r="M272" s="315">
        <f>ROUND('2019 CN All (unround)'!M272,-1)</f>
        <v>20</v>
      </c>
    </row>
    <row r="273" spans="1:13" x14ac:dyDescent="0.35">
      <c r="A273" s="313" t="str">
        <f>'2019 CN All (unround)'!A273</f>
        <v>Ceredigion</v>
      </c>
      <c r="B273" s="151">
        <f>ROUND('2019 CN All (unround)'!B273,-1)</f>
        <v>0</v>
      </c>
      <c r="C273" s="152">
        <f>ROUND('2019 CN All (unround)'!C273,-1)</f>
        <v>120</v>
      </c>
      <c r="D273" s="152">
        <f>ROUND('2019 CN All (unround)'!D273,-1)</f>
        <v>10</v>
      </c>
      <c r="E273" s="153">
        <f>ROUND('2019 CN All (unround)'!E273,-1)</f>
        <v>120</v>
      </c>
      <c r="F273" s="151">
        <f>ROUND('2019 CN All (unround)'!F273,-1)</f>
        <v>10</v>
      </c>
      <c r="G273" s="152">
        <f>ROUND('2019 CN All (unround)'!G273,-1)</f>
        <v>90</v>
      </c>
      <c r="H273" s="152">
        <f>ROUND('2019 CN All (unround)'!H273,-1)</f>
        <v>10</v>
      </c>
      <c r="I273" s="153">
        <f>ROUND('2019 CN All (unround)'!I273,-1)</f>
        <v>100</v>
      </c>
      <c r="J273" s="218">
        <f>ROUND('2019 CN All (unround)'!J273,-1)</f>
        <v>-10</v>
      </c>
      <c r="K273" s="152">
        <f>ROUND('2019 CN All (unround)'!K273,-1)</f>
        <v>30</v>
      </c>
      <c r="L273" s="152">
        <f>ROUND('2019 CN All (unround)'!L273,-1)</f>
        <v>0</v>
      </c>
      <c r="M273" s="315">
        <f>ROUND('2019 CN All (unround)'!M273,-1)</f>
        <v>20</v>
      </c>
    </row>
    <row r="274" spans="1:13" x14ac:dyDescent="0.35">
      <c r="A274" s="313" t="str">
        <f>'2019 CN All (unround)'!A274</f>
        <v>Ashford</v>
      </c>
      <c r="B274" s="151">
        <f>ROUND('2019 CN All (unround)'!B274,-1)</f>
        <v>10</v>
      </c>
      <c r="C274" s="152">
        <f>ROUND('2019 CN All (unround)'!C274,-1)</f>
        <v>30</v>
      </c>
      <c r="D274" s="152">
        <f>ROUND('2019 CN All (unround)'!D274,-1)</f>
        <v>0</v>
      </c>
      <c r="E274" s="153">
        <f>ROUND('2019 CN All (unround)'!E274,-1)</f>
        <v>40</v>
      </c>
      <c r="F274" s="151">
        <f>ROUND('2019 CN All (unround)'!F274,-1)</f>
        <v>0</v>
      </c>
      <c r="G274" s="152">
        <f>ROUND('2019 CN All (unround)'!G274,-1)</f>
        <v>20</v>
      </c>
      <c r="H274" s="152">
        <f>ROUND('2019 CN All (unround)'!H274,-1)</f>
        <v>0</v>
      </c>
      <c r="I274" s="153">
        <f>ROUND('2019 CN All (unround)'!I274,-1)</f>
        <v>20</v>
      </c>
      <c r="J274" s="218">
        <f>ROUND('2019 CN All (unround)'!J274,-1)</f>
        <v>10</v>
      </c>
      <c r="K274" s="152">
        <f>ROUND('2019 CN All (unround)'!K274,-1)</f>
        <v>10</v>
      </c>
      <c r="L274" s="152">
        <f>ROUND('2019 CN All (unround)'!L274,-1)</f>
        <v>0</v>
      </c>
      <c r="M274" s="315">
        <f>ROUND('2019 CN All (unround)'!M274,-1)</f>
        <v>20</v>
      </c>
    </row>
    <row r="275" spans="1:13" x14ac:dyDescent="0.35">
      <c r="A275" s="313" t="str">
        <f>'2019 CN All (unround)'!A275</f>
        <v>East Hertfordshire</v>
      </c>
      <c r="B275" s="151">
        <f>ROUND('2019 CN All (unround)'!B275,-1)</f>
        <v>0</v>
      </c>
      <c r="C275" s="152">
        <f>ROUND('2019 CN All (unround)'!C275,-1)</f>
        <v>70</v>
      </c>
      <c r="D275" s="152">
        <f>ROUND('2019 CN All (unround)'!D275,-1)</f>
        <v>0</v>
      </c>
      <c r="E275" s="153">
        <f>ROUND('2019 CN All (unround)'!E275,-1)</f>
        <v>80</v>
      </c>
      <c r="F275" s="151">
        <f>ROUND('2019 CN All (unround)'!F275,-1)</f>
        <v>10</v>
      </c>
      <c r="G275" s="152">
        <f>ROUND('2019 CN All (unround)'!G275,-1)</f>
        <v>50</v>
      </c>
      <c r="H275" s="152">
        <f>ROUND('2019 CN All (unround)'!H275,-1)</f>
        <v>0</v>
      </c>
      <c r="I275" s="153">
        <f>ROUND('2019 CN All (unround)'!I275,-1)</f>
        <v>60</v>
      </c>
      <c r="J275" s="218">
        <f>ROUND('2019 CN All (unround)'!J275,-1)</f>
        <v>0</v>
      </c>
      <c r="K275" s="152">
        <f>ROUND('2019 CN All (unround)'!K275,-1)</f>
        <v>20</v>
      </c>
      <c r="L275" s="152">
        <f>ROUND('2019 CN All (unround)'!L275,-1)</f>
        <v>0</v>
      </c>
      <c r="M275" s="315">
        <f>ROUND('2019 CN All (unround)'!M275,-1)</f>
        <v>20</v>
      </c>
    </row>
    <row r="276" spans="1:13" x14ac:dyDescent="0.35">
      <c r="A276" s="313" t="str">
        <f>'2019 CN All (unround)'!A276</f>
        <v>North Tyneside</v>
      </c>
      <c r="B276" s="151">
        <f>ROUND('2019 CN All (unround)'!B276,-1)</f>
        <v>10</v>
      </c>
      <c r="C276" s="152">
        <f>ROUND('2019 CN All (unround)'!C276,-1)</f>
        <v>30</v>
      </c>
      <c r="D276" s="152">
        <f>ROUND('2019 CN All (unround)'!D276,-1)</f>
        <v>0</v>
      </c>
      <c r="E276" s="153">
        <f>ROUND('2019 CN All (unround)'!E276,-1)</f>
        <v>40</v>
      </c>
      <c r="F276" s="151">
        <f>ROUND('2019 CN All (unround)'!F276,-1)</f>
        <v>0</v>
      </c>
      <c r="G276" s="152">
        <f>ROUND('2019 CN All (unround)'!G276,-1)</f>
        <v>20</v>
      </c>
      <c r="H276" s="152">
        <f>ROUND('2019 CN All (unround)'!H276,-1)</f>
        <v>0</v>
      </c>
      <c r="I276" s="153">
        <f>ROUND('2019 CN All (unround)'!I276,-1)</f>
        <v>20</v>
      </c>
      <c r="J276" s="218">
        <f>ROUND('2019 CN All (unround)'!J276,-1)</f>
        <v>0</v>
      </c>
      <c r="K276" s="152">
        <f>ROUND('2019 CN All (unround)'!K276,-1)</f>
        <v>20</v>
      </c>
      <c r="L276" s="152">
        <f>ROUND('2019 CN All (unround)'!L276,-1)</f>
        <v>0</v>
      </c>
      <c r="M276" s="315">
        <f>ROUND('2019 CN All (unround)'!M276,-1)</f>
        <v>20</v>
      </c>
    </row>
    <row r="277" spans="1:13" x14ac:dyDescent="0.35">
      <c r="A277" s="313" t="str">
        <f>'2019 CN All (unround)'!A277</f>
        <v>Wiltshire</v>
      </c>
      <c r="B277" s="151">
        <f>ROUND('2019 CN All (unround)'!B277,-1)</f>
        <v>20</v>
      </c>
      <c r="C277" s="152">
        <f>ROUND('2019 CN All (unround)'!C277,-1)</f>
        <v>170</v>
      </c>
      <c r="D277" s="152">
        <f>ROUND('2019 CN All (unround)'!D277,-1)</f>
        <v>0</v>
      </c>
      <c r="E277" s="153">
        <f>ROUND('2019 CN All (unround)'!E277,-1)</f>
        <v>190</v>
      </c>
      <c r="F277" s="151">
        <f>ROUND('2019 CN All (unround)'!F277,-1)</f>
        <v>10</v>
      </c>
      <c r="G277" s="152">
        <f>ROUND('2019 CN All (unround)'!G277,-1)</f>
        <v>150</v>
      </c>
      <c r="H277" s="152">
        <f>ROUND('2019 CN All (unround)'!H277,-1)</f>
        <v>0</v>
      </c>
      <c r="I277" s="153">
        <f>ROUND('2019 CN All (unround)'!I277,-1)</f>
        <v>170</v>
      </c>
      <c r="J277" s="218">
        <f>ROUND('2019 CN All (unround)'!J277,-1)</f>
        <v>0</v>
      </c>
      <c r="K277" s="152">
        <f>ROUND('2019 CN All (unround)'!K277,-1)</f>
        <v>20</v>
      </c>
      <c r="L277" s="152">
        <f>ROUND('2019 CN All (unround)'!L277,-1)</f>
        <v>0</v>
      </c>
      <c r="M277" s="315">
        <f>ROUND('2019 CN All (unround)'!M277,-1)</f>
        <v>20</v>
      </c>
    </row>
    <row r="278" spans="1:13" x14ac:dyDescent="0.35">
      <c r="A278" s="313" t="str">
        <f>'2019 CN All (unround)'!A278</f>
        <v>Waverley</v>
      </c>
      <c r="B278" s="151">
        <f>ROUND('2019 CN All (unround)'!B278,-1)</f>
        <v>0</v>
      </c>
      <c r="C278" s="152">
        <f>ROUND('2019 CN All (unround)'!C278,-1)</f>
        <v>70</v>
      </c>
      <c r="D278" s="152">
        <f>ROUND('2019 CN All (unround)'!D278,-1)</f>
        <v>0</v>
      </c>
      <c r="E278" s="153">
        <f>ROUND('2019 CN All (unround)'!E278,-1)</f>
        <v>70</v>
      </c>
      <c r="F278" s="151">
        <f>ROUND('2019 CN All (unround)'!F278,-1)</f>
        <v>0</v>
      </c>
      <c r="G278" s="152">
        <f>ROUND('2019 CN All (unround)'!G278,-1)</f>
        <v>50</v>
      </c>
      <c r="H278" s="152">
        <f>ROUND('2019 CN All (unround)'!H278,-1)</f>
        <v>0</v>
      </c>
      <c r="I278" s="153">
        <f>ROUND('2019 CN All (unround)'!I278,-1)</f>
        <v>50</v>
      </c>
      <c r="J278" s="218">
        <f>ROUND('2019 CN All (unround)'!J278,-1)</f>
        <v>0</v>
      </c>
      <c r="K278" s="152">
        <f>ROUND('2019 CN All (unround)'!K278,-1)</f>
        <v>20</v>
      </c>
      <c r="L278" s="152">
        <f>ROUND('2019 CN All (unround)'!L278,-1)</f>
        <v>0</v>
      </c>
      <c r="M278" s="315">
        <f>ROUND('2019 CN All (unround)'!M278,-1)</f>
        <v>20</v>
      </c>
    </row>
    <row r="279" spans="1:13" x14ac:dyDescent="0.35">
      <c r="A279" s="313" t="str">
        <f>'2019 CN All (unround)'!A279</f>
        <v>Central Bedfordshire</v>
      </c>
      <c r="B279" s="151">
        <f>ROUND('2019 CN All (unround)'!B279,-1)</f>
        <v>0</v>
      </c>
      <c r="C279" s="152">
        <f>ROUND('2019 CN All (unround)'!C279,-1)</f>
        <v>120</v>
      </c>
      <c r="D279" s="152">
        <f>ROUND('2019 CN All (unround)'!D279,-1)</f>
        <v>0</v>
      </c>
      <c r="E279" s="153">
        <f>ROUND('2019 CN All (unround)'!E279,-1)</f>
        <v>130</v>
      </c>
      <c r="F279" s="151">
        <f>ROUND('2019 CN All (unround)'!F279,-1)</f>
        <v>0</v>
      </c>
      <c r="G279" s="152">
        <f>ROUND('2019 CN All (unround)'!G279,-1)</f>
        <v>100</v>
      </c>
      <c r="H279" s="152">
        <f>ROUND('2019 CN All (unround)'!H279,-1)</f>
        <v>10</v>
      </c>
      <c r="I279" s="153">
        <f>ROUND('2019 CN All (unround)'!I279,-1)</f>
        <v>110</v>
      </c>
      <c r="J279" s="218">
        <f>ROUND('2019 CN All (unround)'!J279,-1)</f>
        <v>0</v>
      </c>
      <c r="K279" s="152">
        <f>ROUND('2019 CN All (unround)'!K279,-1)</f>
        <v>20</v>
      </c>
      <c r="L279" s="152">
        <f>ROUND('2019 CN All (unround)'!L279,-1)</f>
        <v>0</v>
      </c>
      <c r="M279" s="315">
        <f>ROUND('2019 CN All (unround)'!M279,-1)</f>
        <v>20</v>
      </c>
    </row>
    <row r="280" spans="1:13" x14ac:dyDescent="0.35">
      <c r="A280" s="313" t="str">
        <f>'2019 CN All (unround)'!A280</f>
        <v>North East Derbyshire</v>
      </c>
      <c r="B280" s="151">
        <f>ROUND('2019 CN All (unround)'!B280,-1)</f>
        <v>10</v>
      </c>
      <c r="C280" s="152">
        <f>ROUND('2019 CN All (unround)'!C280,-1)</f>
        <v>30</v>
      </c>
      <c r="D280" s="152">
        <f>ROUND('2019 CN All (unround)'!D280,-1)</f>
        <v>0</v>
      </c>
      <c r="E280" s="153">
        <f>ROUND('2019 CN All (unround)'!E280,-1)</f>
        <v>40</v>
      </c>
      <c r="F280" s="151">
        <f>ROUND('2019 CN All (unround)'!F280,-1)</f>
        <v>0</v>
      </c>
      <c r="G280" s="152">
        <f>ROUND('2019 CN All (unround)'!G280,-1)</f>
        <v>20</v>
      </c>
      <c r="H280" s="152">
        <f>ROUND('2019 CN All (unround)'!H280,-1)</f>
        <v>0</v>
      </c>
      <c r="I280" s="153">
        <f>ROUND('2019 CN All (unround)'!I280,-1)</f>
        <v>20</v>
      </c>
      <c r="J280" s="218">
        <f>ROUND('2019 CN All (unround)'!J280,-1)</f>
        <v>10</v>
      </c>
      <c r="K280" s="152">
        <f>ROUND('2019 CN All (unround)'!K280,-1)</f>
        <v>20</v>
      </c>
      <c r="L280" s="152">
        <f>ROUND('2019 CN All (unround)'!L280,-1)</f>
        <v>0</v>
      </c>
      <c r="M280" s="315">
        <f>ROUND('2019 CN All (unround)'!M280,-1)</f>
        <v>20</v>
      </c>
    </row>
    <row r="281" spans="1:13" x14ac:dyDescent="0.35">
      <c r="A281" s="313" t="str">
        <f>'2019 CN All (unround)'!A281</f>
        <v>Boston</v>
      </c>
      <c r="B281" s="151">
        <f>ROUND('2019 CN All (unround)'!B281,-1)</f>
        <v>10</v>
      </c>
      <c r="C281" s="152">
        <f>ROUND('2019 CN All (unround)'!C281,-1)</f>
        <v>30</v>
      </c>
      <c r="D281" s="152">
        <f>ROUND('2019 CN All (unround)'!D281,-1)</f>
        <v>0</v>
      </c>
      <c r="E281" s="153">
        <f>ROUND('2019 CN All (unround)'!E281,-1)</f>
        <v>40</v>
      </c>
      <c r="F281" s="151">
        <f>ROUND('2019 CN All (unround)'!F281,-1)</f>
        <v>0</v>
      </c>
      <c r="G281" s="152">
        <f>ROUND('2019 CN All (unround)'!G281,-1)</f>
        <v>20</v>
      </c>
      <c r="H281" s="152">
        <f>ROUND('2019 CN All (unround)'!H281,-1)</f>
        <v>0</v>
      </c>
      <c r="I281" s="153">
        <f>ROUND('2019 CN All (unround)'!I281,-1)</f>
        <v>20</v>
      </c>
      <c r="J281" s="218">
        <f>ROUND('2019 CN All (unround)'!J281,-1)</f>
        <v>10</v>
      </c>
      <c r="K281" s="152">
        <f>ROUND('2019 CN All (unround)'!K281,-1)</f>
        <v>10</v>
      </c>
      <c r="L281" s="152">
        <f>ROUND('2019 CN All (unround)'!L281,-1)</f>
        <v>0</v>
      </c>
      <c r="M281" s="315">
        <f>ROUND('2019 CN All (unround)'!M281,-1)</f>
        <v>20</v>
      </c>
    </row>
    <row r="282" spans="1:13" x14ac:dyDescent="0.35">
      <c r="A282" s="313" t="str">
        <f>'2019 CN All (unround)'!A282</f>
        <v>Wokingham</v>
      </c>
      <c r="B282" s="151">
        <f>ROUND('2019 CN All (unround)'!B282,-1)</f>
        <v>10</v>
      </c>
      <c r="C282" s="152">
        <f>ROUND('2019 CN All (unround)'!C282,-1)</f>
        <v>120</v>
      </c>
      <c r="D282" s="152">
        <f>ROUND('2019 CN All (unround)'!D282,-1)</f>
        <v>0</v>
      </c>
      <c r="E282" s="153">
        <f>ROUND('2019 CN All (unround)'!E282,-1)</f>
        <v>130</v>
      </c>
      <c r="F282" s="151">
        <f>ROUND('2019 CN All (unround)'!F282,-1)</f>
        <v>0</v>
      </c>
      <c r="G282" s="152">
        <f>ROUND('2019 CN All (unround)'!G282,-1)</f>
        <v>100</v>
      </c>
      <c r="H282" s="152">
        <f>ROUND('2019 CN All (unround)'!H282,-1)</f>
        <v>10</v>
      </c>
      <c r="I282" s="153">
        <f>ROUND('2019 CN All (unround)'!I282,-1)</f>
        <v>110</v>
      </c>
      <c r="J282" s="218">
        <f>ROUND('2019 CN All (unround)'!J282,-1)</f>
        <v>0</v>
      </c>
      <c r="K282" s="152">
        <f>ROUND('2019 CN All (unround)'!K282,-1)</f>
        <v>20</v>
      </c>
      <c r="L282" s="152">
        <f>ROUND('2019 CN All (unround)'!L282,-1)</f>
        <v>0</v>
      </c>
      <c r="M282" s="315">
        <f>ROUND('2019 CN All (unround)'!M282,-1)</f>
        <v>20</v>
      </c>
    </row>
    <row r="283" spans="1:13" x14ac:dyDescent="0.35">
      <c r="A283" s="313" t="str">
        <f>'2019 CN All (unround)'!A283</f>
        <v>South Gloucestershire</v>
      </c>
      <c r="B283" s="151">
        <f>ROUND('2019 CN All (unround)'!B283,-1)</f>
        <v>10</v>
      </c>
      <c r="C283" s="152">
        <f>ROUND('2019 CN All (unround)'!C283,-1)</f>
        <v>130</v>
      </c>
      <c r="D283" s="152">
        <f>ROUND('2019 CN All (unround)'!D283,-1)</f>
        <v>10</v>
      </c>
      <c r="E283" s="153">
        <f>ROUND('2019 CN All (unround)'!E283,-1)</f>
        <v>150</v>
      </c>
      <c r="F283" s="151">
        <f>ROUND('2019 CN All (unround)'!F283,-1)</f>
        <v>10</v>
      </c>
      <c r="G283" s="152">
        <f>ROUND('2019 CN All (unround)'!G283,-1)</f>
        <v>120</v>
      </c>
      <c r="H283" s="152">
        <f>ROUND('2019 CN All (unround)'!H283,-1)</f>
        <v>0</v>
      </c>
      <c r="I283" s="153">
        <f>ROUND('2019 CN All (unround)'!I283,-1)</f>
        <v>120</v>
      </c>
      <c r="J283" s="218">
        <f>ROUND('2019 CN All (unround)'!J283,-1)</f>
        <v>10</v>
      </c>
      <c r="K283" s="152">
        <f>ROUND('2019 CN All (unround)'!K283,-1)</f>
        <v>10</v>
      </c>
      <c r="L283" s="152">
        <f>ROUND('2019 CN All (unround)'!L283,-1)</f>
        <v>0</v>
      </c>
      <c r="M283" s="315">
        <f>ROUND('2019 CN All (unround)'!M283,-1)</f>
        <v>20</v>
      </c>
    </row>
    <row r="284" spans="1:13" x14ac:dyDescent="0.35">
      <c r="A284" s="313" t="str">
        <f>'2019 CN All (unround)'!A284</f>
        <v>Wakefield</v>
      </c>
      <c r="B284" s="151">
        <f>ROUND('2019 CN All (unround)'!B284,-1)</f>
        <v>0</v>
      </c>
      <c r="C284" s="152">
        <f>ROUND('2019 CN All (unround)'!C284,-1)</f>
        <v>90</v>
      </c>
      <c r="D284" s="152">
        <f>ROUND('2019 CN All (unround)'!D284,-1)</f>
        <v>0</v>
      </c>
      <c r="E284" s="153">
        <f>ROUND('2019 CN All (unround)'!E284,-1)</f>
        <v>100</v>
      </c>
      <c r="F284" s="151">
        <f>ROUND('2019 CN All (unround)'!F284,-1)</f>
        <v>10</v>
      </c>
      <c r="G284" s="152">
        <f>ROUND('2019 CN All (unround)'!G284,-1)</f>
        <v>70</v>
      </c>
      <c r="H284" s="152">
        <f>ROUND('2019 CN All (unround)'!H284,-1)</f>
        <v>0</v>
      </c>
      <c r="I284" s="153">
        <f>ROUND('2019 CN All (unround)'!I284,-1)</f>
        <v>70</v>
      </c>
      <c r="J284" s="218">
        <f>ROUND('2019 CN All (unround)'!J284,-1)</f>
        <v>0</v>
      </c>
      <c r="K284" s="152">
        <f>ROUND('2019 CN All (unround)'!K284,-1)</f>
        <v>30</v>
      </c>
      <c r="L284" s="152">
        <f>ROUND('2019 CN All (unround)'!L284,-1)</f>
        <v>0</v>
      </c>
      <c r="M284" s="315">
        <f>ROUND('2019 CN All (unround)'!M284,-1)</f>
        <v>20</v>
      </c>
    </row>
    <row r="285" spans="1:13" x14ac:dyDescent="0.35">
      <c r="A285" s="313" t="str">
        <f>'2019 CN All (unround)'!A285</f>
        <v>South Tyneside</v>
      </c>
      <c r="B285" s="151">
        <f>ROUND('2019 CN All (unround)'!B285,-1)</f>
        <v>10</v>
      </c>
      <c r="C285" s="152">
        <f>ROUND('2019 CN All (unround)'!C285,-1)</f>
        <v>40</v>
      </c>
      <c r="D285" s="152">
        <f>ROUND('2019 CN All (unround)'!D285,-1)</f>
        <v>0</v>
      </c>
      <c r="E285" s="153">
        <f>ROUND('2019 CN All (unround)'!E285,-1)</f>
        <v>50</v>
      </c>
      <c r="F285" s="151">
        <f>ROUND('2019 CN All (unround)'!F285,-1)</f>
        <v>10</v>
      </c>
      <c r="G285" s="152">
        <f>ROUND('2019 CN All (unround)'!G285,-1)</f>
        <v>20</v>
      </c>
      <c r="H285" s="152">
        <f>ROUND('2019 CN All (unround)'!H285,-1)</f>
        <v>0</v>
      </c>
      <c r="I285" s="153">
        <f>ROUND('2019 CN All (unround)'!I285,-1)</f>
        <v>20</v>
      </c>
      <c r="J285" s="218">
        <f>ROUND('2019 CN All (unround)'!J285,-1)</f>
        <v>0</v>
      </c>
      <c r="K285" s="152">
        <f>ROUND('2019 CN All (unround)'!K285,-1)</f>
        <v>20</v>
      </c>
      <c r="L285" s="152">
        <f>ROUND('2019 CN All (unround)'!L285,-1)</f>
        <v>0</v>
      </c>
      <c r="M285" s="315">
        <f>ROUND('2019 CN All (unround)'!M285,-1)</f>
        <v>20</v>
      </c>
    </row>
    <row r="286" spans="1:13" x14ac:dyDescent="0.35">
      <c r="A286" s="313" t="str">
        <f>'2019 CN All (unround)'!A286</f>
        <v>Horsham</v>
      </c>
      <c r="B286" s="151">
        <f>ROUND('2019 CN All (unround)'!B286,-1)</f>
        <v>0</v>
      </c>
      <c r="C286" s="152">
        <f>ROUND('2019 CN All (unround)'!C286,-1)</f>
        <v>60</v>
      </c>
      <c r="D286" s="152">
        <f>ROUND('2019 CN All (unround)'!D286,-1)</f>
        <v>0</v>
      </c>
      <c r="E286" s="153">
        <f>ROUND('2019 CN All (unround)'!E286,-1)</f>
        <v>60</v>
      </c>
      <c r="F286" s="151">
        <f>ROUND('2019 CN All (unround)'!F286,-1)</f>
        <v>10</v>
      </c>
      <c r="G286" s="152">
        <f>ROUND('2019 CN All (unround)'!G286,-1)</f>
        <v>30</v>
      </c>
      <c r="H286" s="152">
        <f>ROUND('2019 CN All (unround)'!H286,-1)</f>
        <v>0</v>
      </c>
      <c r="I286" s="153">
        <f>ROUND('2019 CN All (unround)'!I286,-1)</f>
        <v>30</v>
      </c>
      <c r="J286" s="218">
        <f>ROUND('2019 CN All (unround)'!J286,-1)</f>
        <v>-10</v>
      </c>
      <c r="K286" s="152">
        <f>ROUND('2019 CN All (unround)'!K286,-1)</f>
        <v>30</v>
      </c>
      <c r="L286" s="152">
        <f>ROUND('2019 CN All (unround)'!L286,-1)</f>
        <v>0</v>
      </c>
      <c r="M286" s="315">
        <f>ROUND('2019 CN All (unround)'!M286,-1)</f>
        <v>30</v>
      </c>
    </row>
    <row r="287" spans="1:13" x14ac:dyDescent="0.35">
      <c r="A287" s="313" t="str">
        <f>'2019 CN All (unround)'!A287</f>
        <v>West Suffolk</v>
      </c>
      <c r="B287" s="151">
        <f>ROUND('2019 CN All (unround)'!B287,-1)</f>
        <v>0</v>
      </c>
      <c r="C287" s="152">
        <f>ROUND('2019 CN All (unround)'!C287,-1)</f>
        <v>60</v>
      </c>
      <c r="D287" s="152">
        <f>ROUND('2019 CN All (unround)'!D287,-1)</f>
        <v>0</v>
      </c>
      <c r="E287" s="153">
        <f>ROUND('2019 CN All (unround)'!E287,-1)</f>
        <v>60</v>
      </c>
      <c r="F287" s="151">
        <f>ROUND('2019 CN All (unround)'!F287,-1)</f>
        <v>10</v>
      </c>
      <c r="G287" s="152">
        <f>ROUND('2019 CN All (unround)'!G287,-1)</f>
        <v>30</v>
      </c>
      <c r="H287" s="152">
        <f>ROUND('2019 CN All (unround)'!H287,-1)</f>
        <v>0</v>
      </c>
      <c r="I287" s="153">
        <f>ROUND('2019 CN All (unround)'!I287,-1)</f>
        <v>40</v>
      </c>
      <c r="J287" s="218">
        <f>ROUND('2019 CN All (unround)'!J287,-1)</f>
        <v>0</v>
      </c>
      <c r="K287" s="152">
        <f>ROUND('2019 CN All (unround)'!K287,-1)</f>
        <v>30</v>
      </c>
      <c r="L287" s="152">
        <f>ROUND('2019 CN All (unround)'!L287,-1)</f>
        <v>0</v>
      </c>
      <c r="M287" s="315">
        <f>ROUND('2019 CN All (unround)'!M287,-1)</f>
        <v>30</v>
      </c>
    </row>
    <row r="288" spans="1:13" x14ac:dyDescent="0.35">
      <c r="A288" s="313" t="str">
        <f>'2019 CN All (unround)'!A288</f>
        <v>Charnwood</v>
      </c>
      <c r="B288" s="151">
        <f>ROUND('2019 CN All (unround)'!B288,-1)</f>
        <v>10</v>
      </c>
      <c r="C288" s="152">
        <f>ROUND('2019 CN All (unround)'!C288,-1)</f>
        <v>260</v>
      </c>
      <c r="D288" s="152">
        <f>ROUND('2019 CN All (unround)'!D288,-1)</f>
        <v>0</v>
      </c>
      <c r="E288" s="153">
        <f>ROUND('2019 CN All (unround)'!E288,-1)</f>
        <v>270</v>
      </c>
      <c r="F288" s="151">
        <f>ROUND('2019 CN All (unround)'!F288,-1)</f>
        <v>10</v>
      </c>
      <c r="G288" s="152">
        <f>ROUND('2019 CN All (unround)'!G288,-1)</f>
        <v>240</v>
      </c>
      <c r="H288" s="152">
        <f>ROUND('2019 CN All (unround)'!H288,-1)</f>
        <v>10</v>
      </c>
      <c r="I288" s="153">
        <f>ROUND('2019 CN All (unround)'!I288,-1)</f>
        <v>250</v>
      </c>
      <c r="J288" s="218">
        <f>ROUND('2019 CN All (unround)'!J288,-1)</f>
        <v>0</v>
      </c>
      <c r="K288" s="152">
        <f>ROUND('2019 CN All (unround)'!K288,-1)</f>
        <v>30</v>
      </c>
      <c r="L288" s="152">
        <f>ROUND('2019 CN All (unround)'!L288,-1)</f>
        <v>0</v>
      </c>
      <c r="M288" s="315">
        <f>ROUND('2019 CN All (unround)'!M288,-1)</f>
        <v>30</v>
      </c>
    </row>
    <row r="289" spans="1:13" x14ac:dyDescent="0.35">
      <c r="A289" s="313" t="str">
        <f>'2019 CN All (unround)'!A289</f>
        <v>Barking and Dagenham</v>
      </c>
      <c r="B289" s="151">
        <f>ROUND('2019 CN All (unround)'!B289,-1)</f>
        <v>40</v>
      </c>
      <c r="C289" s="152">
        <f>ROUND('2019 CN All (unround)'!C289,-1)</f>
        <v>140</v>
      </c>
      <c r="D289" s="152">
        <f>ROUND('2019 CN All (unround)'!D289,-1)</f>
        <v>0</v>
      </c>
      <c r="E289" s="153">
        <f>ROUND('2019 CN All (unround)'!E289,-1)</f>
        <v>170</v>
      </c>
      <c r="F289" s="151">
        <f>ROUND('2019 CN All (unround)'!F289,-1)</f>
        <v>30</v>
      </c>
      <c r="G289" s="152">
        <f>ROUND('2019 CN All (unround)'!G289,-1)</f>
        <v>120</v>
      </c>
      <c r="H289" s="152">
        <f>ROUND('2019 CN All (unround)'!H289,-1)</f>
        <v>0</v>
      </c>
      <c r="I289" s="153">
        <f>ROUND('2019 CN All (unround)'!I289,-1)</f>
        <v>150</v>
      </c>
      <c r="J289" s="218">
        <f>ROUND('2019 CN All (unround)'!J289,-1)</f>
        <v>10</v>
      </c>
      <c r="K289" s="152">
        <f>ROUND('2019 CN All (unround)'!K289,-1)</f>
        <v>20</v>
      </c>
      <c r="L289" s="152">
        <f>ROUND('2019 CN All (unround)'!L289,-1)</f>
        <v>0</v>
      </c>
      <c r="M289" s="315">
        <f>ROUND('2019 CN All (unround)'!M289,-1)</f>
        <v>30</v>
      </c>
    </row>
    <row r="290" spans="1:13" x14ac:dyDescent="0.35">
      <c r="A290" s="313" t="str">
        <f>'2019 CN All (unround)'!A290</f>
        <v>South Kesteven</v>
      </c>
      <c r="B290" s="151">
        <f>ROUND('2019 CN All (unround)'!B290,-1)</f>
        <v>0</v>
      </c>
      <c r="C290" s="152">
        <f>ROUND('2019 CN All (unround)'!C290,-1)</f>
        <v>70</v>
      </c>
      <c r="D290" s="152">
        <f>ROUND('2019 CN All (unround)'!D290,-1)</f>
        <v>0</v>
      </c>
      <c r="E290" s="153">
        <f>ROUND('2019 CN All (unround)'!E290,-1)</f>
        <v>70</v>
      </c>
      <c r="F290" s="151">
        <f>ROUND('2019 CN All (unround)'!F290,-1)</f>
        <v>0</v>
      </c>
      <c r="G290" s="152">
        <f>ROUND('2019 CN All (unround)'!G290,-1)</f>
        <v>40</v>
      </c>
      <c r="H290" s="152">
        <f>ROUND('2019 CN All (unround)'!H290,-1)</f>
        <v>0</v>
      </c>
      <c r="I290" s="153">
        <f>ROUND('2019 CN All (unround)'!I290,-1)</f>
        <v>40</v>
      </c>
      <c r="J290" s="218">
        <f>ROUND('2019 CN All (unround)'!J290,-1)</f>
        <v>0</v>
      </c>
      <c r="K290" s="152">
        <f>ROUND('2019 CN All (unround)'!K290,-1)</f>
        <v>30</v>
      </c>
      <c r="L290" s="152">
        <f>ROUND('2019 CN All (unround)'!L290,-1)</f>
        <v>0</v>
      </c>
      <c r="M290" s="315">
        <f>ROUND('2019 CN All (unround)'!M290,-1)</f>
        <v>30</v>
      </c>
    </row>
    <row r="291" spans="1:13" x14ac:dyDescent="0.35">
      <c r="A291" s="313" t="str">
        <f>'2019 CN All (unround)'!A291</f>
        <v>Wrexham</v>
      </c>
      <c r="B291" s="151">
        <f>ROUND('2019 CN All (unround)'!B291,-1)</f>
        <v>10</v>
      </c>
      <c r="C291" s="152">
        <f>ROUND('2019 CN All (unround)'!C291,-1)</f>
        <v>60</v>
      </c>
      <c r="D291" s="152">
        <f>ROUND('2019 CN All (unround)'!D291,-1)</f>
        <v>0</v>
      </c>
      <c r="E291" s="153">
        <f>ROUND('2019 CN All (unround)'!E291,-1)</f>
        <v>70</v>
      </c>
      <c r="F291" s="151">
        <f>ROUND('2019 CN All (unround)'!F291,-1)</f>
        <v>0</v>
      </c>
      <c r="G291" s="152">
        <f>ROUND('2019 CN All (unround)'!G291,-1)</f>
        <v>40</v>
      </c>
      <c r="H291" s="152">
        <f>ROUND('2019 CN All (unround)'!H291,-1)</f>
        <v>0</v>
      </c>
      <c r="I291" s="153">
        <f>ROUND('2019 CN All (unround)'!I291,-1)</f>
        <v>50</v>
      </c>
      <c r="J291" s="218">
        <f>ROUND('2019 CN All (unround)'!J291,-1)</f>
        <v>0</v>
      </c>
      <c r="K291" s="152">
        <f>ROUND('2019 CN All (unround)'!K291,-1)</f>
        <v>20</v>
      </c>
      <c r="L291" s="152">
        <f>ROUND('2019 CN All (unround)'!L291,-1)</f>
        <v>0</v>
      </c>
      <c r="M291" s="315">
        <f>ROUND('2019 CN All (unround)'!M291,-1)</f>
        <v>30</v>
      </c>
    </row>
    <row r="292" spans="1:13" x14ac:dyDescent="0.35">
      <c r="A292" s="313" t="str">
        <f>'2019 CN All (unround)'!A292</f>
        <v>Stockton-on-Tees</v>
      </c>
      <c r="B292" s="151">
        <f>ROUND('2019 CN All (unround)'!B292,-1)</f>
        <v>10</v>
      </c>
      <c r="C292" s="152">
        <f>ROUND('2019 CN All (unround)'!C292,-1)</f>
        <v>60</v>
      </c>
      <c r="D292" s="152">
        <f>ROUND('2019 CN All (unround)'!D292,-1)</f>
        <v>0</v>
      </c>
      <c r="E292" s="153">
        <f>ROUND('2019 CN All (unround)'!E292,-1)</f>
        <v>80</v>
      </c>
      <c r="F292" s="151">
        <f>ROUND('2019 CN All (unround)'!F292,-1)</f>
        <v>10</v>
      </c>
      <c r="G292" s="152">
        <f>ROUND('2019 CN All (unround)'!G292,-1)</f>
        <v>40</v>
      </c>
      <c r="H292" s="152">
        <f>ROUND('2019 CN All (unround)'!H292,-1)</f>
        <v>0</v>
      </c>
      <c r="I292" s="153">
        <f>ROUND('2019 CN All (unround)'!I292,-1)</f>
        <v>50</v>
      </c>
      <c r="J292" s="218">
        <f>ROUND('2019 CN All (unround)'!J292,-1)</f>
        <v>0</v>
      </c>
      <c r="K292" s="152">
        <f>ROUND('2019 CN All (unround)'!K292,-1)</f>
        <v>20</v>
      </c>
      <c r="L292" s="152">
        <f>ROUND('2019 CN All (unround)'!L292,-1)</f>
        <v>0</v>
      </c>
      <c r="M292" s="315">
        <f>ROUND('2019 CN All (unround)'!M292,-1)</f>
        <v>30</v>
      </c>
    </row>
    <row r="293" spans="1:13" x14ac:dyDescent="0.35">
      <c r="A293" s="313" t="str">
        <f>'2019 CN All (unround)'!A293</f>
        <v>York</v>
      </c>
      <c r="B293" s="151">
        <f>ROUND('2019 CN All (unround)'!B293,-1)</f>
        <v>10</v>
      </c>
      <c r="C293" s="152">
        <f>ROUND('2019 CN All (unround)'!C293,-1)</f>
        <v>130</v>
      </c>
      <c r="D293" s="152">
        <f>ROUND('2019 CN All (unround)'!D293,-1)</f>
        <v>0</v>
      </c>
      <c r="E293" s="153">
        <f>ROUND('2019 CN All (unround)'!E293,-1)</f>
        <v>140</v>
      </c>
      <c r="F293" s="151">
        <f>ROUND('2019 CN All (unround)'!F293,-1)</f>
        <v>10</v>
      </c>
      <c r="G293" s="152">
        <f>ROUND('2019 CN All (unround)'!G293,-1)</f>
        <v>100</v>
      </c>
      <c r="H293" s="152">
        <f>ROUND('2019 CN All (unround)'!H293,-1)</f>
        <v>10</v>
      </c>
      <c r="I293" s="153">
        <f>ROUND('2019 CN All (unround)'!I293,-1)</f>
        <v>110</v>
      </c>
      <c r="J293" s="218">
        <f>ROUND('2019 CN All (unround)'!J293,-1)</f>
        <v>10</v>
      </c>
      <c r="K293" s="152">
        <f>ROUND('2019 CN All (unround)'!K293,-1)</f>
        <v>30</v>
      </c>
      <c r="L293" s="152">
        <f>ROUND('2019 CN All (unround)'!L293,-1)</f>
        <v>-10</v>
      </c>
      <c r="M293" s="315">
        <f>ROUND('2019 CN All (unround)'!M293,-1)</f>
        <v>30</v>
      </c>
    </row>
    <row r="294" spans="1:13" x14ac:dyDescent="0.35">
      <c r="A294" s="313" t="str">
        <f>'2019 CN All (unround)'!A294</f>
        <v>Surrey Heath</v>
      </c>
      <c r="B294" s="151">
        <f>ROUND('2019 CN All (unround)'!B294,-1)</f>
        <v>10</v>
      </c>
      <c r="C294" s="152">
        <f>ROUND('2019 CN All (unround)'!C294,-1)</f>
        <v>60</v>
      </c>
      <c r="D294" s="152">
        <f>ROUND('2019 CN All (unround)'!D294,-1)</f>
        <v>0</v>
      </c>
      <c r="E294" s="153">
        <f>ROUND('2019 CN All (unround)'!E294,-1)</f>
        <v>70</v>
      </c>
      <c r="F294" s="151">
        <f>ROUND('2019 CN All (unround)'!F294,-1)</f>
        <v>10</v>
      </c>
      <c r="G294" s="152">
        <f>ROUND('2019 CN All (unround)'!G294,-1)</f>
        <v>30</v>
      </c>
      <c r="H294" s="152">
        <f>ROUND('2019 CN All (unround)'!H294,-1)</f>
        <v>0</v>
      </c>
      <c r="I294" s="153">
        <f>ROUND('2019 CN All (unround)'!I294,-1)</f>
        <v>40</v>
      </c>
      <c r="J294" s="218">
        <f>ROUND('2019 CN All (unround)'!J294,-1)</f>
        <v>0</v>
      </c>
      <c r="K294" s="152">
        <f>ROUND('2019 CN All (unround)'!K294,-1)</f>
        <v>30</v>
      </c>
      <c r="L294" s="152">
        <f>ROUND('2019 CN All (unround)'!L294,-1)</f>
        <v>0</v>
      </c>
      <c r="M294" s="315">
        <f>ROUND('2019 CN All (unround)'!M294,-1)</f>
        <v>30</v>
      </c>
    </row>
    <row r="295" spans="1:13" x14ac:dyDescent="0.35">
      <c r="A295" s="313" t="str">
        <f>'2019 CN All (unround)'!A295</f>
        <v>Kettering</v>
      </c>
      <c r="B295" s="151">
        <f>ROUND('2019 CN All (unround)'!B295,-1)</f>
        <v>10</v>
      </c>
      <c r="C295" s="152">
        <f>ROUND('2019 CN All (unround)'!C295,-1)</f>
        <v>70</v>
      </c>
      <c r="D295" s="152">
        <f>ROUND('2019 CN All (unround)'!D295,-1)</f>
        <v>0</v>
      </c>
      <c r="E295" s="153">
        <f>ROUND('2019 CN All (unround)'!E295,-1)</f>
        <v>80</v>
      </c>
      <c r="F295" s="151">
        <f>ROUND('2019 CN All (unround)'!F295,-1)</f>
        <v>0</v>
      </c>
      <c r="G295" s="152">
        <f>ROUND('2019 CN All (unround)'!G295,-1)</f>
        <v>50</v>
      </c>
      <c r="H295" s="152">
        <f>ROUND('2019 CN All (unround)'!H295,-1)</f>
        <v>0</v>
      </c>
      <c r="I295" s="153">
        <f>ROUND('2019 CN All (unround)'!I295,-1)</f>
        <v>50</v>
      </c>
      <c r="J295" s="218">
        <f>ROUND('2019 CN All (unround)'!J295,-1)</f>
        <v>10</v>
      </c>
      <c r="K295" s="152">
        <f>ROUND('2019 CN All (unround)'!K295,-1)</f>
        <v>20</v>
      </c>
      <c r="L295" s="152">
        <f>ROUND('2019 CN All (unround)'!L295,-1)</f>
        <v>0</v>
      </c>
      <c r="M295" s="315">
        <f>ROUND('2019 CN All (unround)'!M295,-1)</f>
        <v>30</v>
      </c>
    </row>
    <row r="296" spans="1:13" x14ac:dyDescent="0.35">
      <c r="A296" s="313" t="str">
        <f>'2019 CN All (unround)'!A296</f>
        <v>Norwich</v>
      </c>
      <c r="B296" s="151">
        <f>ROUND('2019 CN All (unround)'!B296,-1)</f>
        <v>0</v>
      </c>
      <c r="C296" s="152">
        <f>ROUND('2019 CN All (unround)'!C296,-1)</f>
        <v>110</v>
      </c>
      <c r="D296" s="152">
        <f>ROUND('2019 CN All (unround)'!D296,-1)</f>
        <v>0</v>
      </c>
      <c r="E296" s="153">
        <f>ROUND('2019 CN All (unround)'!E296,-1)</f>
        <v>110</v>
      </c>
      <c r="F296" s="151">
        <f>ROUND('2019 CN All (unround)'!F296,-1)</f>
        <v>10</v>
      </c>
      <c r="G296" s="152">
        <f>ROUND('2019 CN All (unround)'!G296,-1)</f>
        <v>70</v>
      </c>
      <c r="H296" s="152">
        <f>ROUND('2019 CN All (unround)'!H296,-1)</f>
        <v>0</v>
      </c>
      <c r="I296" s="153">
        <f>ROUND('2019 CN All (unround)'!I296,-1)</f>
        <v>80</v>
      </c>
      <c r="J296" s="218">
        <f>ROUND('2019 CN All (unround)'!J296,-1)</f>
        <v>0</v>
      </c>
      <c r="K296" s="152">
        <f>ROUND('2019 CN All (unround)'!K296,-1)</f>
        <v>30</v>
      </c>
      <c r="L296" s="152">
        <f>ROUND('2019 CN All (unround)'!L296,-1)</f>
        <v>0</v>
      </c>
      <c r="M296" s="315">
        <f>ROUND('2019 CN All (unround)'!M296,-1)</f>
        <v>30</v>
      </c>
    </row>
    <row r="297" spans="1:13" x14ac:dyDescent="0.35">
      <c r="A297" s="313" t="str">
        <f>'2019 CN All (unround)'!A297</f>
        <v>Hounslow</v>
      </c>
      <c r="B297" s="151">
        <f>ROUND('2019 CN All (unround)'!B297,-1)</f>
        <v>40</v>
      </c>
      <c r="C297" s="152">
        <f>ROUND('2019 CN All (unround)'!C297,-1)</f>
        <v>210</v>
      </c>
      <c r="D297" s="152">
        <f>ROUND('2019 CN All (unround)'!D297,-1)</f>
        <v>0</v>
      </c>
      <c r="E297" s="153">
        <f>ROUND('2019 CN All (unround)'!E297,-1)</f>
        <v>250</v>
      </c>
      <c r="F297" s="151">
        <f>ROUND('2019 CN All (unround)'!F297,-1)</f>
        <v>20</v>
      </c>
      <c r="G297" s="152">
        <f>ROUND('2019 CN All (unround)'!G297,-1)</f>
        <v>200</v>
      </c>
      <c r="H297" s="152">
        <f>ROUND('2019 CN All (unround)'!H297,-1)</f>
        <v>0</v>
      </c>
      <c r="I297" s="153">
        <f>ROUND('2019 CN All (unround)'!I297,-1)</f>
        <v>220</v>
      </c>
      <c r="J297" s="218">
        <f>ROUND('2019 CN All (unround)'!J297,-1)</f>
        <v>20</v>
      </c>
      <c r="K297" s="152">
        <f>ROUND('2019 CN All (unround)'!K297,-1)</f>
        <v>10</v>
      </c>
      <c r="L297" s="152">
        <f>ROUND('2019 CN All (unround)'!L297,-1)</f>
        <v>0</v>
      </c>
      <c r="M297" s="315">
        <f>ROUND('2019 CN All (unround)'!M297,-1)</f>
        <v>30</v>
      </c>
    </row>
    <row r="298" spans="1:13" x14ac:dyDescent="0.35">
      <c r="A298" s="313" t="str">
        <f>'2019 CN All (unround)'!A298</f>
        <v>Elmbridge</v>
      </c>
      <c r="B298" s="151">
        <f>ROUND('2019 CN All (unround)'!B298,-1)</f>
        <v>0</v>
      </c>
      <c r="C298" s="152">
        <f>ROUND('2019 CN All (unround)'!C298,-1)</f>
        <v>90</v>
      </c>
      <c r="D298" s="152">
        <f>ROUND('2019 CN All (unround)'!D298,-1)</f>
        <v>10</v>
      </c>
      <c r="E298" s="153">
        <f>ROUND('2019 CN All (unround)'!E298,-1)</f>
        <v>90</v>
      </c>
      <c r="F298" s="151">
        <f>ROUND('2019 CN All (unround)'!F298,-1)</f>
        <v>10</v>
      </c>
      <c r="G298" s="152">
        <f>ROUND('2019 CN All (unround)'!G298,-1)</f>
        <v>50</v>
      </c>
      <c r="H298" s="152">
        <f>ROUND('2019 CN All (unround)'!H298,-1)</f>
        <v>0</v>
      </c>
      <c r="I298" s="153">
        <f>ROUND('2019 CN All (unround)'!I298,-1)</f>
        <v>60</v>
      </c>
      <c r="J298" s="218">
        <f>ROUND('2019 CN All (unround)'!J298,-1)</f>
        <v>0</v>
      </c>
      <c r="K298" s="152">
        <f>ROUND('2019 CN All (unround)'!K298,-1)</f>
        <v>30</v>
      </c>
      <c r="L298" s="152">
        <f>ROUND('2019 CN All (unround)'!L298,-1)</f>
        <v>0</v>
      </c>
      <c r="M298" s="315">
        <f>ROUND('2019 CN All (unround)'!M298,-1)</f>
        <v>30</v>
      </c>
    </row>
    <row r="299" spans="1:13" x14ac:dyDescent="0.35">
      <c r="A299" s="313" t="str">
        <f>'2019 CN All (unround)'!A299</f>
        <v>Thurrock</v>
      </c>
      <c r="B299" s="151">
        <f>ROUND('2019 CN All (unround)'!B299,-1)</f>
        <v>10</v>
      </c>
      <c r="C299" s="152">
        <f>ROUND('2019 CN All (unround)'!C299,-1)</f>
        <v>60</v>
      </c>
      <c r="D299" s="152">
        <f>ROUND('2019 CN All (unround)'!D299,-1)</f>
        <v>0</v>
      </c>
      <c r="E299" s="153">
        <f>ROUND('2019 CN All (unround)'!E299,-1)</f>
        <v>70</v>
      </c>
      <c r="F299" s="151">
        <f>ROUND('2019 CN All (unround)'!F299,-1)</f>
        <v>10</v>
      </c>
      <c r="G299" s="152">
        <f>ROUND('2019 CN All (unround)'!G299,-1)</f>
        <v>30</v>
      </c>
      <c r="H299" s="152">
        <f>ROUND('2019 CN All (unround)'!H299,-1)</f>
        <v>0</v>
      </c>
      <c r="I299" s="153">
        <f>ROUND('2019 CN All (unround)'!I299,-1)</f>
        <v>40</v>
      </c>
      <c r="J299" s="218">
        <f>ROUND('2019 CN All (unround)'!J299,-1)</f>
        <v>0</v>
      </c>
      <c r="K299" s="152">
        <f>ROUND('2019 CN All (unround)'!K299,-1)</f>
        <v>30</v>
      </c>
      <c r="L299" s="152">
        <f>ROUND('2019 CN All (unround)'!L299,-1)</f>
        <v>0</v>
      </c>
      <c r="M299" s="315">
        <f>ROUND('2019 CN All (unround)'!M299,-1)</f>
        <v>30</v>
      </c>
    </row>
    <row r="300" spans="1:13" x14ac:dyDescent="0.35">
      <c r="A300" s="313" t="str">
        <f>'2019 CN All (unround)'!A300</f>
        <v>Oxford</v>
      </c>
      <c r="B300" s="151">
        <f>ROUND('2019 CN All (unround)'!B300,-1)</f>
        <v>20</v>
      </c>
      <c r="C300" s="152">
        <f>ROUND('2019 CN All (unround)'!C300,-1)</f>
        <v>280</v>
      </c>
      <c r="D300" s="152">
        <f>ROUND('2019 CN All (unround)'!D300,-1)</f>
        <v>0</v>
      </c>
      <c r="E300" s="153">
        <f>ROUND('2019 CN All (unround)'!E300,-1)</f>
        <v>300</v>
      </c>
      <c r="F300" s="151">
        <f>ROUND('2019 CN All (unround)'!F300,-1)</f>
        <v>10</v>
      </c>
      <c r="G300" s="152">
        <f>ROUND('2019 CN All (unround)'!G300,-1)</f>
        <v>260</v>
      </c>
      <c r="H300" s="152">
        <f>ROUND('2019 CN All (unround)'!H300,-1)</f>
        <v>10</v>
      </c>
      <c r="I300" s="153">
        <f>ROUND('2019 CN All (unround)'!I300,-1)</f>
        <v>270</v>
      </c>
      <c r="J300" s="218">
        <f>ROUND('2019 CN All (unround)'!J300,-1)</f>
        <v>10</v>
      </c>
      <c r="K300" s="152">
        <f>ROUND('2019 CN All (unround)'!K300,-1)</f>
        <v>20</v>
      </c>
      <c r="L300" s="152">
        <f>ROUND('2019 CN All (unround)'!L300,-1)</f>
        <v>0</v>
      </c>
      <c r="M300" s="315">
        <f>ROUND('2019 CN All (unround)'!M300,-1)</f>
        <v>30</v>
      </c>
    </row>
    <row r="301" spans="1:13" x14ac:dyDescent="0.35">
      <c r="A301" s="313" t="str">
        <f>'2019 CN All (unround)'!A301</f>
        <v>Cheshire West and Chester</v>
      </c>
      <c r="B301" s="151">
        <f>ROUND('2019 CN All (unround)'!B301,-1)</f>
        <v>10</v>
      </c>
      <c r="C301" s="152">
        <f>ROUND('2019 CN All (unround)'!C301,-1)</f>
        <v>160</v>
      </c>
      <c r="D301" s="152">
        <f>ROUND('2019 CN All (unround)'!D301,-1)</f>
        <v>0</v>
      </c>
      <c r="E301" s="153">
        <f>ROUND('2019 CN All (unround)'!E301,-1)</f>
        <v>170</v>
      </c>
      <c r="F301" s="151">
        <f>ROUND('2019 CN All (unround)'!F301,-1)</f>
        <v>10</v>
      </c>
      <c r="G301" s="152">
        <f>ROUND('2019 CN All (unround)'!G301,-1)</f>
        <v>130</v>
      </c>
      <c r="H301" s="152">
        <f>ROUND('2019 CN All (unround)'!H301,-1)</f>
        <v>10</v>
      </c>
      <c r="I301" s="153">
        <f>ROUND('2019 CN All (unround)'!I301,-1)</f>
        <v>140</v>
      </c>
      <c r="J301" s="218">
        <f>ROUND('2019 CN All (unround)'!J301,-1)</f>
        <v>0</v>
      </c>
      <c r="K301" s="152">
        <f>ROUND('2019 CN All (unround)'!K301,-1)</f>
        <v>40</v>
      </c>
      <c r="L301" s="152">
        <f>ROUND('2019 CN All (unround)'!L301,-1)</f>
        <v>-10</v>
      </c>
      <c r="M301" s="315">
        <f>ROUND('2019 CN All (unround)'!M301,-1)</f>
        <v>30</v>
      </c>
    </row>
    <row r="302" spans="1:13" x14ac:dyDescent="0.35">
      <c r="A302" s="313" t="str">
        <f>'2019 CN All (unround)'!A302</f>
        <v>Gravesham</v>
      </c>
      <c r="B302" s="151">
        <f>ROUND('2019 CN All (unround)'!B302,-1)</f>
        <v>10</v>
      </c>
      <c r="C302" s="152">
        <f>ROUND('2019 CN All (unround)'!C302,-1)</f>
        <v>40</v>
      </c>
      <c r="D302" s="152">
        <f>ROUND('2019 CN All (unround)'!D302,-1)</f>
        <v>0</v>
      </c>
      <c r="E302" s="153">
        <f>ROUND('2019 CN All (unround)'!E302,-1)</f>
        <v>50</v>
      </c>
      <c r="F302" s="151">
        <f>ROUND('2019 CN All (unround)'!F302,-1)</f>
        <v>0</v>
      </c>
      <c r="G302" s="152">
        <f>ROUND('2019 CN All (unround)'!G302,-1)</f>
        <v>20</v>
      </c>
      <c r="H302" s="152">
        <f>ROUND('2019 CN All (unround)'!H302,-1)</f>
        <v>0</v>
      </c>
      <c r="I302" s="153">
        <f>ROUND('2019 CN All (unround)'!I302,-1)</f>
        <v>20</v>
      </c>
      <c r="J302" s="218">
        <f>ROUND('2019 CN All (unround)'!J302,-1)</f>
        <v>0</v>
      </c>
      <c r="K302" s="152">
        <f>ROUND('2019 CN All (unround)'!K302,-1)</f>
        <v>30</v>
      </c>
      <c r="L302" s="152">
        <f>ROUND('2019 CN All (unround)'!L302,-1)</f>
        <v>0</v>
      </c>
      <c r="M302" s="315">
        <f>ROUND('2019 CN All (unround)'!M302,-1)</f>
        <v>30</v>
      </c>
    </row>
    <row r="303" spans="1:13" x14ac:dyDescent="0.35">
      <c r="A303" s="313" t="str">
        <f>'2019 CN All (unround)'!A303</f>
        <v>Derby</v>
      </c>
      <c r="B303" s="151">
        <f>ROUND('2019 CN All (unround)'!B303,-1)</f>
        <v>50</v>
      </c>
      <c r="C303" s="152">
        <f>ROUND('2019 CN All (unround)'!C303,-1)</f>
        <v>370</v>
      </c>
      <c r="D303" s="152">
        <f>ROUND('2019 CN All (unround)'!D303,-1)</f>
        <v>10</v>
      </c>
      <c r="E303" s="153">
        <f>ROUND('2019 CN All (unround)'!E303,-1)</f>
        <v>430</v>
      </c>
      <c r="F303" s="151">
        <f>ROUND('2019 CN All (unround)'!F303,-1)</f>
        <v>40</v>
      </c>
      <c r="G303" s="152">
        <f>ROUND('2019 CN All (unround)'!G303,-1)</f>
        <v>350</v>
      </c>
      <c r="H303" s="152">
        <f>ROUND('2019 CN All (unround)'!H303,-1)</f>
        <v>10</v>
      </c>
      <c r="I303" s="153">
        <f>ROUND('2019 CN All (unround)'!I303,-1)</f>
        <v>400</v>
      </c>
      <c r="J303" s="218">
        <f>ROUND('2019 CN All (unround)'!J303,-1)</f>
        <v>20</v>
      </c>
      <c r="K303" s="152">
        <f>ROUND('2019 CN All (unround)'!K303,-1)</f>
        <v>20</v>
      </c>
      <c r="L303" s="152">
        <f>ROUND('2019 CN All (unround)'!L303,-1)</f>
        <v>0</v>
      </c>
      <c r="M303" s="315">
        <f>ROUND('2019 CN All (unround)'!M303,-1)</f>
        <v>30</v>
      </c>
    </row>
    <row r="304" spans="1:13" x14ac:dyDescent="0.35">
      <c r="A304" s="313" t="str">
        <f>'2019 CN All (unround)'!A304</f>
        <v>Epsom and Ewell</v>
      </c>
      <c r="B304" s="151">
        <f>ROUND('2019 CN All (unround)'!B304,-1)</f>
        <v>10</v>
      </c>
      <c r="C304" s="152">
        <f>ROUND('2019 CN All (unround)'!C304,-1)</f>
        <v>60</v>
      </c>
      <c r="D304" s="152">
        <f>ROUND('2019 CN All (unround)'!D304,-1)</f>
        <v>0</v>
      </c>
      <c r="E304" s="153">
        <f>ROUND('2019 CN All (unround)'!E304,-1)</f>
        <v>70</v>
      </c>
      <c r="F304" s="151">
        <f>ROUND('2019 CN All (unround)'!F304,-1)</f>
        <v>0</v>
      </c>
      <c r="G304" s="152">
        <f>ROUND('2019 CN All (unround)'!G304,-1)</f>
        <v>30</v>
      </c>
      <c r="H304" s="152">
        <f>ROUND('2019 CN All (unround)'!H304,-1)</f>
        <v>0</v>
      </c>
      <c r="I304" s="153">
        <f>ROUND('2019 CN All (unround)'!I304,-1)</f>
        <v>30</v>
      </c>
      <c r="J304" s="218">
        <f>ROUND('2019 CN All (unround)'!J304,-1)</f>
        <v>10</v>
      </c>
      <c r="K304" s="152">
        <f>ROUND('2019 CN All (unround)'!K304,-1)</f>
        <v>20</v>
      </c>
      <c r="L304" s="152">
        <f>ROUND('2019 CN All (unround)'!L304,-1)</f>
        <v>0</v>
      </c>
      <c r="M304" s="315">
        <f>ROUND('2019 CN All (unround)'!M304,-1)</f>
        <v>30</v>
      </c>
    </row>
    <row r="305" spans="1:13" x14ac:dyDescent="0.35">
      <c r="A305" s="313" t="str">
        <f>'2019 CN All (unround)'!A305</f>
        <v>Bexley</v>
      </c>
      <c r="B305" s="151">
        <f>ROUND('2019 CN All (unround)'!B305,-1)</f>
        <v>10</v>
      </c>
      <c r="C305" s="152">
        <f>ROUND('2019 CN All (unround)'!C305,-1)</f>
        <v>120</v>
      </c>
      <c r="D305" s="152">
        <f>ROUND('2019 CN All (unround)'!D305,-1)</f>
        <v>0</v>
      </c>
      <c r="E305" s="153">
        <f>ROUND('2019 CN All (unround)'!E305,-1)</f>
        <v>140</v>
      </c>
      <c r="F305" s="151">
        <f>ROUND('2019 CN All (unround)'!F305,-1)</f>
        <v>10</v>
      </c>
      <c r="G305" s="152">
        <f>ROUND('2019 CN All (unround)'!G305,-1)</f>
        <v>90</v>
      </c>
      <c r="H305" s="152">
        <f>ROUND('2019 CN All (unround)'!H305,-1)</f>
        <v>0</v>
      </c>
      <c r="I305" s="153">
        <f>ROUND('2019 CN All (unround)'!I305,-1)</f>
        <v>100</v>
      </c>
      <c r="J305" s="218">
        <f>ROUND('2019 CN All (unround)'!J305,-1)</f>
        <v>10</v>
      </c>
      <c r="K305" s="152">
        <f>ROUND('2019 CN All (unround)'!K305,-1)</f>
        <v>30</v>
      </c>
      <c r="L305" s="152">
        <f>ROUND('2019 CN All (unround)'!L305,-1)</f>
        <v>0</v>
      </c>
      <c r="M305" s="315">
        <f>ROUND('2019 CN All (unround)'!M305,-1)</f>
        <v>40</v>
      </c>
    </row>
    <row r="306" spans="1:13" x14ac:dyDescent="0.35">
      <c r="A306" s="313" t="str">
        <f>'2019 CN All (unround)'!A306</f>
        <v>Southampton</v>
      </c>
      <c r="B306" s="151">
        <f>ROUND('2019 CN All (unround)'!B306,-1)</f>
        <v>20</v>
      </c>
      <c r="C306" s="152">
        <f>ROUND('2019 CN All (unround)'!C306,-1)</f>
        <v>160</v>
      </c>
      <c r="D306" s="152">
        <f>ROUND('2019 CN All (unround)'!D306,-1)</f>
        <v>10</v>
      </c>
      <c r="E306" s="153">
        <f>ROUND('2019 CN All (unround)'!E306,-1)</f>
        <v>190</v>
      </c>
      <c r="F306" s="151">
        <f>ROUND('2019 CN All (unround)'!F306,-1)</f>
        <v>0</v>
      </c>
      <c r="G306" s="152">
        <f>ROUND('2019 CN All (unround)'!G306,-1)</f>
        <v>140</v>
      </c>
      <c r="H306" s="152">
        <f>ROUND('2019 CN All (unround)'!H306,-1)</f>
        <v>0</v>
      </c>
      <c r="I306" s="153">
        <f>ROUND('2019 CN All (unround)'!I306,-1)</f>
        <v>150</v>
      </c>
      <c r="J306" s="218">
        <f>ROUND('2019 CN All (unround)'!J306,-1)</f>
        <v>10</v>
      </c>
      <c r="K306" s="152">
        <f>ROUND('2019 CN All (unround)'!K306,-1)</f>
        <v>20</v>
      </c>
      <c r="L306" s="152">
        <f>ROUND('2019 CN All (unround)'!L306,-1)</f>
        <v>10</v>
      </c>
      <c r="M306" s="315">
        <f>ROUND('2019 CN All (unround)'!M306,-1)</f>
        <v>40</v>
      </c>
    </row>
    <row r="307" spans="1:13" x14ac:dyDescent="0.35">
      <c r="A307" s="313" t="str">
        <f>'2019 CN All (unround)'!A307</f>
        <v>Lewisham</v>
      </c>
      <c r="B307" s="151">
        <f>ROUND('2019 CN All (unround)'!B307,-1)</f>
        <v>40</v>
      </c>
      <c r="C307" s="152">
        <f>ROUND('2019 CN All (unround)'!C307,-1)</f>
        <v>220</v>
      </c>
      <c r="D307" s="152">
        <f>ROUND('2019 CN All (unround)'!D307,-1)</f>
        <v>0</v>
      </c>
      <c r="E307" s="153">
        <f>ROUND('2019 CN All (unround)'!E307,-1)</f>
        <v>260</v>
      </c>
      <c r="F307" s="151">
        <f>ROUND('2019 CN All (unround)'!F307,-1)</f>
        <v>10</v>
      </c>
      <c r="G307" s="152">
        <f>ROUND('2019 CN All (unround)'!G307,-1)</f>
        <v>210</v>
      </c>
      <c r="H307" s="152">
        <f>ROUND('2019 CN All (unround)'!H307,-1)</f>
        <v>0</v>
      </c>
      <c r="I307" s="153">
        <f>ROUND('2019 CN All (unround)'!I307,-1)</f>
        <v>220</v>
      </c>
      <c r="J307" s="218">
        <f>ROUND('2019 CN All (unround)'!J307,-1)</f>
        <v>30</v>
      </c>
      <c r="K307" s="152">
        <f>ROUND('2019 CN All (unround)'!K307,-1)</f>
        <v>10</v>
      </c>
      <c r="L307" s="152">
        <f>ROUND('2019 CN All (unround)'!L307,-1)</f>
        <v>0</v>
      </c>
      <c r="M307" s="315">
        <f>ROUND('2019 CN All (unround)'!M307,-1)</f>
        <v>40</v>
      </c>
    </row>
    <row r="308" spans="1:13" x14ac:dyDescent="0.35">
      <c r="A308" s="313" t="str">
        <f>'2019 CN All (unround)'!A308</f>
        <v>Kingston upon Hull, City of</v>
      </c>
      <c r="B308" s="151">
        <f>ROUND('2019 CN All (unround)'!B308,-1)</f>
        <v>10</v>
      </c>
      <c r="C308" s="152">
        <f>ROUND('2019 CN All (unround)'!C308,-1)</f>
        <v>130</v>
      </c>
      <c r="D308" s="152">
        <f>ROUND('2019 CN All (unround)'!D308,-1)</f>
        <v>0</v>
      </c>
      <c r="E308" s="153">
        <f>ROUND('2019 CN All (unround)'!E308,-1)</f>
        <v>130</v>
      </c>
      <c r="F308" s="151">
        <f>ROUND('2019 CN All (unround)'!F308,-1)</f>
        <v>10</v>
      </c>
      <c r="G308" s="152">
        <f>ROUND('2019 CN All (unround)'!G308,-1)</f>
        <v>80</v>
      </c>
      <c r="H308" s="152">
        <f>ROUND('2019 CN All (unround)'!H308,-1)</f>
        <v>10</v>
      </c>
      <c r="I308" s="153">
        <f>ROUND('2019 CN All (unround)'!I308,-1)</f>
        <v>90</v>
      </c>
      <c r="J308" s="218">
        <f>ROUND('2019 CN All (unround)'!J308,-1)</f>
        <v>0</v>
      </c>
      <c r="K308" s="152">
        <f>ROUND('2019 CN All (unround)'!K308,-1)</f>
        <v>50</v>
      </c>
      <c r="L308" s="152">
        <f>ROUND('2019 CN All (unround)'!L308,-1)</f>
        <v>-10</v>
      </c>
      <c r="M308" s="315">
        <f>ROUND('2019 CN All (unround)'!M308,-1)</f>
        <v>40</v>
      </c>
    </row>
    <row r="309" spans="1:13" x14ac:dyDescent="0.35">
      <c r="A309" s="313" t="str">
        <f>'2019 CN All (unround)'!A309</f>
        <v>Dacorum</v>
      </c>
      <c r="B309" s="151">
        <f>ROUND('2019 CN All (unround)'!B309,-1)</f>
        <v>0</v>
      </c>
      <c r="C309" s="152">
        <f>ROUND('2019 CN All (unround)'!C309,-1)</f>
        <v>100</v>
      </c>
      <c r="D309" s="152">
        <f>ROUND('2019 CN All (unround)'!D309,-1)</f>
        <v>10</v>
      </c>
      <c r="E309" s="153">
        <f>ROUND('2019 CN All (unround)'!E309,-1)</f>
        <v>110</v>
      </c>
      <c r="F309" s="151">
        <f>ROUND('2019 CN All (unround)'!F309,-1)</f>
        <v>0</v>
      </c>
      <c r="G309" s="152">
        <f>ROUND('2019 CN All (unround)'!G309,-1)</f>
        <v>70</v>
      </c>
      <c r="H309" s="152">
        <f>ROUND('2019 CN All (unround)'!H309,-1)</f>
        <v>0</v>
      </c>
      <c r="I309" s="153">
        <f>ROUND('2019 CN All (unround)'!I309,-1)</f>
        <v>70</v>
      </c>
      <c r="J309" s="218">
        <f>ROUND('2019 CN All (unround)'!J309,-1)</f>
        <v>0</v>
      </c>
      <c r="K309" s="152">
        <f>ROUND('2019 CN All (unround)'!K309,-1)</f>
        <v>40</v>
      </c>
      <c r="L309" s="152">
        <f>ROUND('2019 CN All (unround)'!L309,-1)</f>
        <v>10</v>
      </c>
      <c r="M309" s="315">
        <f>ROUND('2019 CN All (unround)'!M309,-1)</f>
        <v>40</v>
      </c>
    </row>
    <row r="310" spans="1:13" x14ac:dyDescent="0.35">
      <c r="A310" s="313" t="str">
        <f>'2019 CN All (unround)'!A310</f>
        <v>Guildford</v>
      </c>
      <c r="B310" s="151">
        <f>ROUND('2019 CN All (unround)'!B310,-1)</f>
        <v>0</v>
      </c>
      <c r="C310" s="152">
        <f>ROUND('2019 CN All (unround)'!C310,-1)</f>
        <v>120</v>
      </c>
      <c r="D310" s="152">
        <f>ROUND('2019 CN All (unround)'!D310,-1)</f>
        <v>0</v>
      </c>
      <c r="E310" s="153">
        <f>ROUND('2019 CN All (unround)'!E310,-1)</f>
        <v>120</v>
      </c>
      <c r="F310" s="151">
        <f>ROUND('2019 CN All (unround)'!F310,-1)</f>
        <v>0</v>
      </c>
      <c r="G310" s="152">
        <f>ROUND('2019 CN All (unround)'!G310,-1)</f>
        <v>80</v>
      </c>
      <c r="H310" s="152">
        <f>ROUND('2019 CN All (unround)'!H310,-1)</f>
        <v>0</v>
      </c>
      <c r="I310" s="153">
        <f>ROUND('2019 CN All (unround)'!I310,-1)</f>
        <v>80</v>
      </c>
      <c r="J310" s="218">
        <f>ROUND('2019 CN All (unround)'!J310,-1)</f>
        <v>0</v>
      </c>
      <c r="K310" s="152">
        <f>ROUND('2019 CN All (unround)'!K310,-1)</f>
        <v>40</v>
      </c>
      <c r="L310" s="152">
        <f>ROUND('2019 CN All (unround)'!L310,-1)</f>
        <v>0</v>
      </c>
      <c r="M310" s="315">
        <f>ROUND('2019 CN All (unround)'!M310,-1)</f>
        <v>40</v>
      </c>
    </row>
    <row r="311" spans="1:13" x14ac:dyDescent="0.35">
      <c r="A311" s="313" t="str">
        <f>'2019 CN All (unround)'!A311</f>
        <v>Medway</v>
      </c>
      <c r="B311" s="151">
        <f>ROUND('2019 CN All (unround)'!B311,-1)</f>
        <v>10</v>
      </c>
      <c r="C311" s="152">
        <f>ROUND('2019 CN All (unround)'!C311,-1)</f>
        <v>80</v>
      </c>
      <c r="D311" s="152">
        <f>ROUND('2019 CN All (unround)'!D311,-1)</f>
        <v>0</v>
      </c>
      <c r="E311" s="153">
        <f>ROUND('2019 CN All (unround)'!E311,-1)</f>
        <v>90</v>
      </c>
      <c r="F311" s="151">
        <f>ROUND('2019 CN All (unround)'!F311,-1)</f>
        <v>0</v>
      </c>
      <c r="G311" s="152">
        <f>ROUND('2019 CN All (unround)'!G311,-1)</f>
        <v>40</v>
      </c>
      <c r="H311" s="152">
        <f>ROUND('2019 CN All (unround)'!H311,-1)</f>
        <v>0</v>
      </c>
      <c r="I311" s="153">
        <f>ROUND('2019 CN All (unround)'!I311,-1)</f>
        <v>40</v>
      </c>
      <c r="J311" s="218">
        <f>ROUND('2019 CN All (unround)'!J311,-1)</f>
        <v>10</v>
      </c>
      <c r="K311" s="152">
        <f>ROUND('2019 CN All (unround)'!K311,-1)</f>
        <v>30</v>
      </c>
      <c r="L311" s="152">
        <f>ROUND('2019 CN All (unround)'!L311,-1)</f>
        <v>0</v>
      </c>
      <c r="M311" s="315">
        <f>ROUND('2019 CN All (unround)'!M311,-1)</f>
        <v>40</v>
      </c>
    </row>
    <row r="312" spans="1:13" x14ac:dyDescent="0.35">
      <c r="A312" s="313" t="str">
        <f>'2019 CN All (unround)'!A312</f>
        <v>Gloucester</v>
      </c>
      <c r="B312" s="151">
        <f>ROUND('2019 CN All (unround)'!B312,-1)</f>
        <v>20</v>
      </c>
      <c r="C312" s="152">
        <f>ROUND('2019 CN All (unround)'!C312,-1)</f>
        <v>150</v>
      </c>
      <c r="D312" s="152">
        <f>ROUND('2019 CN All (unround)'!D312,-1)</f>
        <v>0</v>
      </c>
      <c r="E312" s="153">
        <f>ROUND('2019 CN All (unround)'!E312,-1)</f>
        <v>170</v>
      </c>
      <c r="F312" s="151">
        <f>ROUND('2019 CN All (unround)'!F312,-1)</f>
        <v>10</v>
      </c>
      <c r="G312" s="152">
        <f>ROUND('2019 CN All (unround)'!G312,-1)</f>
        <v>110</v>
      </c>
      <c r="H312" s="152">
        <f>ROUND('2019 CN All (unround)'!H312,-1)</f>
        <v>0</v>
      </c>
      <c r="I312" s="153">
        <f>ROUND('2019 CN All (unround)'!I312,-1)</f>
        <v>130</v>
      </c>
      <c r="J312" s="218">
        <f>ROUND('2019 CN All (unround)'!J312,-1)</f>
        <v>10</v>
      </c>
      <c r="K312" s="152">
        <f>ROUND('2019 CN All (unround)'!K312,-1)</f>
        <v>40</v>
      </c>
      <c r="L312" s="152">
        <f>ROUND('2019 CN All (unround)'!L312,-1)</f>
        <v>0</v>
      </c>
      <c r="M312" s="315">
        <f>ROUND('2019 CN All (unround)'!M312,-1)</f>
        <v>40</v>
      </c>
    </row>
    <row r="313" spans="1:13" x14ac:dyDescent="0.35">
      <c r="A313" s="313" t="str">
        <f>'2019 CN All (unround)'!A313</f>
        <v>Canterbury</v>
      </c>
      <c r="B313" s="151">
        <f>ROUND('2019 CN All (unround)'!B313,-1)</f>
        <v>10</v>
      </c>
      <c r="C313" s="152">
        <f>ROUND('2019 CN All (unround)'!C313,-1)</f>
        <v>90</v>
      </c>
      <c r="D313" s="152">
        <f>ROUND('2019 CN All (unround)'!D313,-1)</f>
        <v>0</v>
      </c>
      <c r="E313" s="153">
        <f>ROUND('2019 CN All (unround)'!E313,-1)</f>
        <v>100</v>
      </c>
      <c r="F313" s="151">
        <f>ROUND('2019 CN All (unround)'!F313,-1)</f>
        <v>0</v>
      </c>
      <c r="G313" s="152">
        <f>ROUND('2019 CN All (unround)'!G313,-1)</f>
        <v>50</v>
      </c>
      <c r="H313" s="152">
        <f>ROUND('2019 CN All (unround)'!H313,-1)</f>
        <v>0</v>
      </c>
      <c r="I313" s="153">
        <f>ROUND('2019 CN All (unround)'!I313,-1)</f>
        <v>50</v>
      </c>
      <c r="J313" s="218">
        <f>ROUND('2019 CN All (unround)'!J313,-1)</f>
        <v>10</v>
      </c>
      <c r="K313" s="152">
        <f>ROUND('2019 CN All (unround)'!K313,-1)</f>
        <v>40</v>
      </c>
      <c r="L313" s="152">
        <f>ROUND('2019 CN All (unround)'!L313,-1)</f>
        <v>0</v>
      </c>
      <c r="M313" s="315">
        <f>ROUND('2019 CN All (unround)'!M313,-1)</f>
        <v>50</v>
      </c>
    </row>
    <row r="314" spans="1:13" x14ac:dyDescent="0.35">
      <c r="A314" s="313" t="str">
        <f>'2019 CN All (unround)'!A314</f>
        <v>Reading</v>
      </c>
      <c r="B314" s="151">
        <f>ROUND('2019 CN All (unround)'!B314,-1)</f>
        <v>20</v>
      </c>
      <c r="C314" s="152">
        <f>ROUND('2019 CN All (unround)'!C314,-1)</f>
        <v>190</v>
      </c>
      <c r="D314" s="152">
        <f>ROUND('2019 CN All (unround)'!D314,-1)</f>
        <v>0</v>
      </c>
      <c r="E314" s="153">
        <f>ROUND('2019 CN All (unround)'!E314,-1)</f>
        <v>210</v>
      </c>
      <c r="F314" s="151">
        <f>ROUND('2019 CN All (unround)'!F314,-1)</f>
        <v>0</v>
      </c>
      <c r="G314" s="152">
        <f>ROUND('2019 CN All (unround)'!G314,-1)</f>
        <v>160</v>
      </c>
      <c r="H314" s="152">
        <f>ROUND('2019 CN All (unround)'!H314,-1)</f>
        <v>10</v>
      </c>
      <c r="I314" s="153">
        <f>ROUND('2019 CN All (unround)'!I314,-1)</f>
        <v>170</v>
      </c>
      <c r="J314" s="218">
        <f>ROUND('2019 CN All (unround)'!J314,-1)</f>
        <v>20</v>
      </c>
      <c r="K314" s="152">
        <f>ROUND('2019 CN All (unround)'!K314,-1)</f>
        <v>30</v>
      </c>
      <c r="L314" s="152">
        <f>ROUND('2019 CN All (unround)'!L314,-1)</f>
        <v>-10</v>
      </c>
      <c r="M314" s="315">
        <f>ROUND('2019 CN All (unround)'!M314,-1)</f>
        <v>50</v>
      </c>
    </row>
    <row r="315" spans="1:13" x14ac:dyDescent="0.35">
      <c r="A315" s="313" t="str">
        <f>'2019 CN All (unround)'!A315</f>
        <v>Daventry</v>
      </c>
      <c r="B315" s="151">
        <f>ROUND('2019 CN All (unround)'!B315,-1)</f>
        <v>0</v>
      </c>
      <c r="C315" s="152">
        <f>ROUND('2019 CN All (unround)'!C315,-1)</f>
        <v>100</v>
      </c>
      <c r="D315" s="152">
        <f>ROUND('2019 CN All (unround)'!D315,-1)</f>
        <v>0</v>
      </c>
      <c r="E315" s="153">
        <f>ROUND('2019 CN All (unround)'!E315,-1)</f>
        <v>100</v>
      </c>
      <c r="F315" s="151">
        <f>ROUND('2019 CN All (unround)'!F315,-1)</f>
        <v>0</v>
      </c>
      <c r="G315" s="152">
        <f>ROUND('2019 CN All (unround)'!G315,-1)</f>
        <v>50</v>
      </c>
      <c r="H315" s="152">
        <f>ROUND('2019 CN All (unround)'!H315,-1)</f>
        <v>0</v>
      </c>
      <c r="I315" s="153">
        <f>ROUND('2019 CN All (unround)'!I315,-1)</f>
        <v>50</v>
      </c>
      <c r="J315" s="218">
        <f>ROUND('2019 CN All (unround)'!J315,-1)</f>
        <v>0</v>
      </c>
      <c r="K315" s="152">
        <f>ROUND('2019 CN All (unround)'!K315,-1)</f>
        <v>50</v>
      </c>
      <c r="L315" s="152">
        <f>ROUND('2019 CN All (unround)'!L315,-1)</f>
        <v>0</v>
      </c>
      <c r="M315" s="315">
        <f>ROUND('2019 CN All (unround)'!M315,-1)</f>
        <v>50</v>
      </c>
    </row>
    <row r="316" spans="1:13" x14ac:dyDescent="0.35">
      <c r="A316" s="313" t="str">
        <f>'2019 CN All (unround)'!A316</f>
        <v>Leeds</v>
      </c>
      <c r="B316" s="151">
        <f>ROUND('2019 CN All (unround)'!B316,-1)</f>
        <v>70</v>
      </c>
      <c r="C316" s="152">
        <f>ROUND('2019 CN All (unround)'!C316,-1)</f>
        <v>590</v>
      </c>
      <c r="D316" s="152">
        <f>ROUND('2019 CN All (unround)'!D316,-1)</f>
        <v>10</v>
      </c>
      <c r="E316" s="153">
        <f>ROUND('2019 CN All (unround)'!E316,-1)</f>
        <v>670</v>
      </c>
      <c r="F316" s="151">
        <f>ROUND('2019 CN All (unround)'!F316,-1)</f>
        <v>30</v>
      </c>
      <c r="G316" s="152">
        <f>ROUND('2019 CN All (unround)'!G316,-1)</f>
        <v>570</v>
      </c>
      <c r="H316" s="152">
        <f>ROUND('2019 CN All (unround)'!H316,-1)</f>
        <v>20</v>
      </c>
      <c r="I316" s="153">
        <f>ROUND('2019 CN All (unround)'!I316,-1)</f>
        <v>620</v>
      </c>
      <c r="J316" s="218">
        <f>ROUND('2019 CN All (unround)'!J316,-1)</f>
        <v>40</v>
      </c>
      <c r="K316" s="152">
        <f>ROUND('2019 CN All (unround)'!K316,-1)</f>
        <v>20</v>
      </c>
      <c r="L316" s="152">
        <f>ROUND('2019 CN All (unround)'!L316,-1)</f>
        <v>-10</v>
      </c>
      <c r="M316" s="315">
        <f>ROUND('2019 CN All (unround)'!M316,-1)</f>
        <v>50</v>
      </c>
    </row>
    <row r="317" spans="1:13" x14ac:dyDescent="0.35">
      <c r="A317" s="313" t="str">
        <f>'2019 CN All (unround)'!A317</f>
        <v>Hillingdon</v>
      </c>
      <c r="B317" s="151">
        <f>ROUND('2019 CN All (unround)'!B317,-1)</f>
        <v>40</v>
      </c>
      <c r="C317" s="152">
        <f>ROUND('2019 CN All (unround)'!C317,-1)</f>
        <v>250</v>
      </c>
      <c r="D317" s="152">
        <f>ROUND('2019 CN All (unround)'!D317,-1)</f>
        <v>10</v>
      </c>
      <c r="E317" s="153">
        <f>ROUND('2019 CN All (unround)'!E317,-1)</f>
        <v>300</v>
      </c>
      <c r="F317" s="151">
        <f>ROUND('2019 CN All (unround)'!F317,-1)</f>
        <v>30</v>
      </c>
      <c r="G317" s="152">
        <f>ROUND('2019 CN All (unround)'!G317,-1)</f>
        <v>210</v>
      </c>
      <c r="H317" s="152">
        <f>ROUND('2019 CN All (unround)'!H317,-1)</f>
        <v>10</v>
      </c>
      <c r="I317" s="153">
        <f>ROUND('2019 CN All (unround)'!I317,-1)</f>
        <v>250</v>
      </c>
      <c r="J317" s="218">
        <f>ROUND('2019 CN All (unround)'!J317,-1)</f>
        <v>10</v>
      </c>
      <c r="K317" s="152">
        <f>ROUND('2019 CN All (unround)'!K317,-1)</f>
        <v>40</v>
      </c>
      <c r="L317" s="152">
        <f>ROUND('2019 CN All (unround)'!L317,-1)</f>
        <v>0</v>
      </c>
      <c r="M317" s="315">
        <f>ROUND('2019 CN All (unround)'!M317,-1)</f>
        <v>50</v>
      </c>
    </row>
    <row r="318" spans="1:13" x14ac:dyDescent="0.35">
      <c r="A318" s="313" t="str">
        <f>'2019 CN All (unround)'!A318</f>
        <v>Peterborough</v>
      </c>
      <c r="B318" s="151">
        <f>ROUND('2019 CN All (unround)'!B318,-1)</f>
        <v>10</v>
      </c>
      <c r="C318" s="152">
        <f>ROUND('2019 CN All (unround)'!C318,-1)</f>
        <v>190</v>
      </c>
      <c r="D318" s="152">
        <f>ROUND('2019 CN All (unround)'!D318,-1)</f>
        <v>0</v>
      </c>
      <c r="E318" s="153">
        <f>ROUND('2019 CN All (unround)'!E318,-1)</f>
        <v>210</v>
      </c>
      <c r="F318" s="151">
        <f>ROUND('2019 CN All (unround)'!F318,-1)</f>
        <v>30</v>
      </c>
      <c r="G318" s="152">
        <f>ROUND('2019 CN All (unround)'!G318,-1)</f>
        <v>130</v>
      </c>
      <c r="H318" s="152">
        <f>ROUND('2019 CN All (unround)'!H318,-1)</f>
        <v>0</v>
      </c>
      <c r="I318" s="153">
        <f>ROUND('2019 CN All (unround)'!I318,-1)</f>
        <v>150</v>
      </c>
      <c r="J318" s="218">
        <f>ROUND('2019 CN All (unround)'!J318,-1)</f>
        <v>-10</v>
      </c>
      <c r="K318" s="152">
        <f>ROUND('2019 CN All (unround)'!K318,-1)</f>
        <v>70</v>
      </c>
      <c r="L318" s="152">
        <f>ROUND('2019 CN All (unround)'!L318,-1)</f>
        <v>0</v>
      </c>
      <c r="M318" s="315">
        <f>ROUND('2019 CN All (unround)'!M318,-1)</f>
        <v>50</v>
      </c>
    </row>
    <row r="319" spans="1:13" x14ac:dyDescent="0.35">
      <c r="A319" s="313" t="str">
        <f>'2019 CN All (unround)'!A319</f>
        <v>Haringey</v>
      </c>
      <c r="B319" s="151">
        <f>ROUND('2019 CN All (unround)'!B319,-1)</f>
        <v>30</v>
      </c>
      <c r="C319" s="152">
        <f>ROUND('2019 CN All (unround)'!C319,-1)</f>
        <v>240</v>
      </c>
      <c r="D319" s="152">
        <f>ROUND('2019 CN All (unround)'!D319,-1)</f>
        <v>0</v>
      </c>
      <c r="E319" s="153">
        <f>ROUND('2019 CN All (unround)'!E319,-1)</f>
        <v>270</v>
      </c>
      <c r="F319" s="151">
        <f>ROUND('2019 CN All (unround)'!F319,-1)</f>
        <v>10</v>
      </c>
      <c r="G319" s="152">
        <f>ROUND('2019 CN All (unround)'!G319,-1)</f>
        <v>200</v>
      </c>
      <c r="H319" s="152">
        <f>ROUND('2019 CN All (unround)'!H319,-1)</f>
        <v>10</v>
      </c>
      <c r="I319" s="153">
        <f>ROUND('2019 CN All (unround)'!I319,-1)</f>
        <v>210</v>
      </c>
      <c r="J319" s="218">
        <f>ROUND('2019 CN All (unround)'!J319,-1)</f>
        <v>20</v>
      </c>
      <c r="K319" s="152">
        <f>ROUND('2019 CN All (unround)'!K319,-1)</f>
        <v>40</v>
      </c>
      <c r="L319" s="152">
        <f>ROUND('2019 CN All (unround)'!L319,-1)</f>
        <v>0</v>
      </c>
      <c r="M319" s="315">
        <f>ROUND('2019 CN All (unround)'!M319,-1)</f>
        <v>60</v>
      </c>
    </row>
    <row r="320" spans="1:13" x14ac:dyDescent="0.35">
      <c r="A320" s="313" t="str">
        <f>'2019 CN All (unround)'!A320</f>
        <v>Oldham</v>
      </c>
      <c r="B320" s="151">
        <f>ROUND('2019 CN All (unround)'!B320,-1)</f>
        <v>40</v>
      </c>
      <c r="C320" s="152">
        <f>ROUND('2019 CN All (unround)'!C320,-1)</f>
        <v>110</v>
      </c>
      <c r="D320" s="152">
        <f>ROUND('2019 CN All (unround)'!D320,-1)</f>
        <v>0</v>
      </c>
      <c r="E320" s="153">
        <f>ROUND('2019 CN All (unround)'!E320,-1)</f>
        <v>150</v>
      </c>
      <c r="F320" s="151">
        <f>ROUND('2019 CN All (unround)'!F320,-1)</f>
        <v>20</v>
      </c>
      <c r="G320" s="152">
        <f>ROUND('2019 CN All (unround)'!G320,-1)</f>
        <v>70</v>
      </c>
      <c r="H320" s="152">
        <f>ROUND('2019 CN All (unround)'!H320,-1)</f>
        <v>0</v>
      </c>
      <c r="I320" s="153">
        <f>ROUND('2019 CN All (unround)'!I320,-1)</f>
        <v>100</v>
      </c>
      <c r="J320" s="218">
        <f>ROUND('2019 CN All (unround)'!J320,-1)</f>
        <v>20</v>
      </c>
      <c r="K320" s="152">
        <f>ROUND('2019 CN All (unround)'!K320,-1)</f>
        <v>40</v>
      </c>
      <c r="L320" s="152">
        <f>ROUND('2019 CN All (unround)'!L320,-1)</f>
        <v>0</v>
      </c>
      <c r="M320" s="315">
        <f>ROUND('2019 CN All (unround)'!M320,-1)</f>
        <v>60</v>
      </c>
    </row>
    <row r="321" spans="1:13" x14ac:dyDescent="0.35">
      <c r="A321" s="313" t="str">
        <f>'2019 CN All (unround)'!A321</f>
        <v>Swansea</v>
      </c>
      <c r="B321" s="151">
        <f>ROUND('2019 CN All (unround)'!B321,-1)</f>
        <v>30</v>
      </c>
      <c r="C321" s="152">
        <f>ROUND('2019 CN All (unround)'!C321,-1)</f>
        <v>150</v>
      </c>
      <c r="D321" s="152">
        <f>ROUND('2019 CN All (unround)'!D321,-1)</f>
        <v>10</v>
      </c>
      <c r="E321" s="153">
        <f>ROUND('2019 CN All (unround)'!E321,-1)</f>
        <v>190</v>
      </c>
      <c r="F321" s="151">
        <f>ROUND('2019 CN All (unround)'!F321,-1)</f>
        <v>10</v>
      </c>
      <c r="G321" s="152">
        <f>ROUND('2019 CN All (unround)'!G321,-1)</f>
        <v>130</v>
      </c>
      <c r="H321" s="152">
        <f>ROUND('2019 CN All (unround)'!H321,-1)</f>
        <v>0</v>
      </c>
      <c r="I321" s="153">
        <f>ROUND('2019 CN All (unround)'!I321,-1)</f>
        <v>130</v>
      </c>
      <c r="J321" s="218">
        <f>ROUND('2019 CN All (unround)'!J321,-1)</f>
        <v>30</v>
      </c>
      <c r="K321" s="152">
        <f>ROUND('2019 CN All (unround)'!K321,-1)</f>
        <v>20</v>
      </c>
      <c r="L321" s="152">
        <f>ROUND('2019 CN All (unround)'!L321,-1)</f>
        <v>10</v>
      </c>
      <c r="M321" s="315">
        <f>ROUND('2019 CN All (unround)'!M321,-1)</f>
        <v>60</v>
      </c>
    </row>
    <row r="322" spans="1:13" x14ac:dyDescent="0.35">
      <c r="A322" s="313" t="str">
        <f>'2019 CN All (unround)'!A322</f>
        <v>Cardiff</v>
      </c>
      <c r="B322" s="151">
        <f>ROUND('2019 CN All (unround)'!B322,-1)</f>
        <v>30</v>
      </c>
      <c r="C322" s="152">
        <f>ROUND('2019 CN All (unround)'!C322,-1)</f>
        <v>370</v>
      </c>
      <c r="D322" s="152">
        <f>ROUND('2019 CN All (unround)'!D322,-1)</f>
        <v>10</v>
      </c>
      <c r="E322" s="153">
        <f>ROUND('2019 CN All (unround)'!E322,-1)</f>
        <v>410</v>
      </c>
      <c r="F322" s="151">
        <f>ROUND('2019 CN All (unround)'!F322,-1)</f>
        <v>30</v>
      </c>
      <c r="G322" s="152">
        <f>ROUND('2019 CN All (unround)'!G322,-1)</f>
        <v>310</v>
      </c>
      <c r="H322" s="152">
        <f>ROUND('2019 CN All (unround)'!H322,-1)</f>
        <v>10</v>
      </c>
      <c r="I322" s="153">
        <f>ROUND('2019 CN All (unround)'!I322,-1)</f>
        <v>350</v>
      </c>
      <c r="J322" s="218">
        <f>ROUND('2019 CN All (unround)'!J322,-1)</f>
        <v>-10</v>
      </c>
      <c r="K322" s="152">
        <f>ROUND('2019 CN All (unround)'!K322,-1)</f>
        <v>70</v>
      </c>
      <c r="L322" s="152">
        <f>ROUND('2019 CN All (unround)'!L322,-1)</f>
        <v>0</v>
      </c>
      <c r="M322" s="315">
        <f>ROUND('2019 CN All (unround)'!M322,-1)</f>
        <v>60</v>
      </c>
    </row>
    <row r="323" spans="1:13" x14ac:dyDescent="0.35">
      <c r="A323" s="313" t="str">
        <f>'2019 CN All (unround)'!A323</f>
        <v>Stoke-on-Trent</v>
      </c>
      <c r="B323" s="151">
        <f>ROUND('2019 CN All (unround)'!B323,-1)</f>
        <v>60</v>
      </c>
      <c r="C323" s="152">
        <f>ROUND('2019 CN All (unround)'!C323,-1)</f>
        <v>340</v>
      </c>
      <c r="D323" s="152">
        <f>ROUND('2019 CN All (unround)'!D323,-1)</f>
        <v>10</v>
      </c>
      <c r="E323" s="153">
        <f>ROUND('2019 CN All (unround)'!E323,-1)</f>
        <v>400</v>
      </c>
      <c r="F323" s="151">
        <f>ROUND('2019 CN All (unround)'!F323,-1)</f>
        <v>40</v>
      </c>
      <c r="G323" s="152">
        <f>ROUND('2019 CN All (unround)'!G323,-1)</f>
        <v>290</v>
      </c>
      <c r="H323" s="152">
        <f>ROUND('2019 CN All (unround)'!H323,-1)</f>
        <v>10</v>
      </c>
      <c r="I323" s="153">
        <f>ROUND('2019 CN All (unround)'!I323,-1)</f>
        <v>340</v>
      </c>
      <c r="J323" s="218">
        <f>ROUND('2019 CN All (unround)'!J323,-1)</f>
        <v>20</v>
      </c>
      <c r="K323" s="152">
        <f>ROUND('2019 CN All (unround)'!K323,-1)</f>
        <v>50</v>
      </c>
      <c r="L323" s="152">
        <f>ROUND('2019 CN All (unround)'!L323,-1)</f>
        <v>0</v>
      </c>
      <c r="M323" s="315">
        <f>ROUND('2019 CN All (unround)'!M323,-1)</f>
        <v>60</v>
      </c>
    </row>
    <row r="324" spans="1:13" x14ac:dyDescent="0.35">
      <c r="A324" s="313" t="str">
        <f>'2019 CN All (unround)'!A324</f>
        <v>Kirklees</v>
      </c>
      <c r="B324" s="151">
        <f>ROUND('2019 CN All (unround)'!B324,-1)</f>
        <v>30</v>
      </c>
      <c r="C324" s="152">
        <f>ROUND('2019 CN All (unround)'!C324,-1)</f>
        <v>190</v>
      </c>
      <c r="D324" s="152">
        <f>ROUND('2019 CN All (unround)'!D324,-1)</f>
        <v>0</v>
      </c>
      <c r="E324" s="153">
        <f>ROUND('2019 CN All (unround)'!E324,-1)</f>
        <v>220</v>
      </c>
      <c r="F324" s="151">
        <f>ROUND('2019 CN All (unround)'!F324,-1)</f>
        <v>20</v>
      </c>
      <c r="G324" s="152">
        <f>ROUND('2019 CN All (unround)'!G324,-1)</f>
        <v>130</v>
      </c>
      <c r="H324" s="152">
        <f>ROUND('2019 CN All (unround)'!H324,-1)</f>
        <v>0</v>
      </c>
      <c r="I324" s="153">
        <f>ROUND('2019 CN All (unround)'!I324,-1)</f>
        <v>160</v>
      </c>
      <c r="J324" s="218">
        <f>ROUND('2019 CN All (unround)'!J324,-1)</f>
        <v>0</v>
      </c>
      <c r="K324" s="152">
        <f>ROUND('2019 CN All (unround)'!K324,-1)</f>
        <v>60</v>
      </c>
      <c r="L324" s="152">
        <f>ROUND('2019 CN All (unround)'!L324,-1)</f>
        <v>0</v>
      </c>
      <c r="M324" s="315">
        <f>ROUND('2019 CN All (unround)'!M324,-1)</f>
        <v>60</v>
      </c>
    </row>
    <row r="325" spans="1:13" x14ac:dyDescent="0.35">
      <c r="A325" s="313" t="str">
        <f>'2019 CN All (unround)'!A325</f>
        <v>Bedford</v>
      </c>
      <c r="B325" s="151">
        <f>ROUND('2019 CN All (unround)'!B325,-1)</f>
        <v>20</v>
      </c>
      <c r="C325" s="152">
        <f>ROUND('2019 CN All (unround)'!C325,-1)</f>
        <v>170</v>
      </c>
      <c r="D325" s="152">
        <f>ROUND('2019 CN All (unround)'!D325,-1)</f>
        <v>0</v>
      </c>
      <c r="E325" s="153">
        <f>ROUND('2019 CN All (unround)'!E325,-1)</f>
        <v>190</v>
      </c>
      <c r="F325" s="151">
        <f>ROUND('2019 CN All (unround)'!F325,-1)</f>
        <v>10</v>
      </c>
      <c r="G325" s="152">
        <f>ROUND('2019 CN All (unround)'!G325,-1)</f>
        <v>110</v>
      </c>
      <c r="H325" s="152">
        <f>ROUND('2019 CN All (unround)'!H325,-1)</f>
        <v>0</v>
      </c>
      <c r="I325" s="153">
        <f>ROUND('2019 CN All (unround)'!I325,-1)</f>
        <v>130</v>
      </c>
      <c r="J325" s="218">
        <f>ROUND('2019 CN All (unround)'!J325,-1)</f>
        <v>10</v>
      </c>
      <c r="K325" s="152">
        <f>ROUND('2019 CN All (unround)'!K325,-1)</f>
        <v>60</v>
      </c>
      <c r="L325" s="152">
        <f>ROUND('2019 CN All (unround)'!L325,-1)</f>
        <v>0</v>
      </c>
      <c r="M325" s="315">
        <f>ROUND('2019 CN All (unround)'!M325,-1)</f>
        <v>60</v>
      </c>
    </row>
    <row r="326" spans="1:13" x14ac:dyDescent="0.35">
      <c r="A326" s="313" t="str">
        <f>'2019 CN All (unround)'!A326</f>
        <v>Enfield</v>
      </c>
      <c r="B326" s="151">
        <f>ROUND('2019 CN All (unround)'!B326,-1)</f>
        <v>50</v>
      </c>
      <c r="C326" s="152">
        <f>ROUND('2019 CN All (unround)'!C326,-1)</f>
        <v>200</v>
      </c>
      <c r="D326" s="152">
        <f>ROUND('2019 CN All (unround)'!D326,-1)</f>
        <v>0</v>
      </c>
      <c r="E326" s="153">
        <f>ROUND('2019 CN All (unround)'!E326,-1)</f>
        <v>250</v>
      </c>
      <c r="F326" s="151">
        <f>ROUND('2019 CN All (unround)'!F326,-1)</f>
        <v>10</v>
      </c>
      <c r="G326" s="152">
        <f>ROUND('2019 CN All (unround)'!G326,-1)</f>
        <v>180</v>
      </c>
      <c r="H326" s="152">
        <f>ROUND('2019 CN All (unround)'!H326,-1)</f>
        <v>0</v>
      </c>
      <c r="I326" s="153">
        <f>ROUND('2019 CN All (unround)'!I326,-1)</f>
        <v>190</v>
      </c>
      <c r="J326" s="218">
        <f>ROUND('2019 CN All (unround)'!J326,-1)</f>
        <v>40</v>
      </c>
      <c r="K326" s="152">
        <f>ROUND('2019 CN All (unround)'!K326,-1)</f>
        <v>20</v>
      </c>
      <c r="L326" s="152">
        <f>ROUND('2019 CN All (unround)'!L326,-1)</f>
        <v>0</v>
      </c>
      <c r="M326" s="315">
        <f>ROUND('2019 CN All (unround)'!M326,-1)</f>
        <v>60</v>
      </c>
    </row>
    <row r="327" spans="1:13" x14ac:dyDescent="0.35">
      <c r="A327" s="313" t="str">
        <f>'2019 CN All (unround)'!A327</f>
        <v>Newcastle upon Tyne</v>
      </c>
      <c r="B327" s="151">
        <f>ROUND('2019 CN All (unround)'!B327,-1)</f>
        <v>30</v>
      </c>
      <c r="C327" s="152">
        <f>ROUND('2019 CN All (unround)'!C327,-1)</f>
        <v>200</v>
      </c>
      <c r="D327" s="152">
        <f>ROUND('2019 CN All (unround)'!D327,-1)</f>
        <v>0</v>
      </c>
      <c r="E327" s="153">
        <f>ROUND('2019 CN All (unround)'!E327,-1)</f>
        <v>230</v>
      </c>
      <c r="F327" s="151">
        <f>ROUND('2019 CN All (unround)'!F327,-1)</f>
        <v>10</v>
      </c>
      <c r="G327" s="152">
        <f>ROUND('2019 CN All (unround)'!G327,-1)</f>
        <v>130</v>
      </c>
      <c r="H327" s="152">
        <f>ROUND('2019 CN All (unround)'!H327,-1)</f>
        <v>0</v>
      </c>
      <c r="I327" s="153">
        <f>ROUND('2019 CN All (unround)'!I327,-1)</f>
        <v>150</v>
      </c>
      <c r="J327" s="218">
        <f>ROUND('2019 CN All (unround)'!J327,-1)</f>
        <v>20</v>
      </c>
      <c r="K327" s="152">
        <f>ROUND('2019 CN All (unround)'!K327,-1)</f>
        <v>60</v>
      </c>
      <c r="L327" s="152">
        <f>ROUND('2019 CN All (unround)'!L327,-1)</f>
        <v>0</v>
      </c>
      <c r="M327" s="315">
        <f>ROUND('2019 CN All (unround)'!M327,-1)</f>
        <v>80</v>
      </c>
    </row>
    <row r="328" spans="1:13" x14ac:dyDescent="0.35">
      <c r="A328" s="313" t="str">
        <f>'2019 CN All (unround)'!A328</f>
        <v>Luton</v>
      </c>
      <c r="B328" s="151">
        <f>ROUND('2019 CN All (unround)'!B328,-1)</f>
        <v>70</v>
      </c>
      <c r="C328" s="152">
        <f>ROUND('2019 CN All (unround)'!C328,-1)</f>
        <v>230</v>
      </c>
      <c r="D328" s="152">
        <f>ROUND('2019 CN All (unround)'!D328,-1)</f>
        <v>10</v>
      </c>
      <c r="E328" s="153">
        <f>ROUND('2019 CN All (unround)'!E328,-1)</f>
        <v>300</v>
      </c>
      <c r="F328" s="151">
        <f>ROUND('2019 CN All (unround)'!F328,-1)</f>
        <v>20</v>
      </c>
      <c r="G328" s="152">
        <f>ROUND('2019 CN All (unround)'!G328,-1)</f>
        <v>190</v>
      </c>
      <c r="H328" s="152">
        <f>ROUND('2019 CN All (unround)'!H328,-1)</f>
        <v>10</v>
      </c>
      <c r="I328" s="153">
        <f>ROUND('2019 CN All (unround)'!I328,-1)</f>
        <v>220</v>
      </c>
      <c r="J328" s="218">
        <f>ROUND('2019 CN All (unround)'!J328,-1)</f>
        <v>50</v>
      </c>
      <c r="K328" s="152">
        <f>ROUND('2019 CN All (unround)'!K328,-1)</f>
        <v>40</v>
      </c>
      <c r="L328" s="152">
        <f>ROUND('2019 CN All (unround)'!L328,-1)</f>
        <v>0</v>
      </c>
      <c r="M328" s="315">
        <f>ROUND('2019 CN All (unround)'!M328,-1)</f>
        <v>90</v>
      </c>
    </row>
    <row r="329" spans="1:13" x14ac:dyDescent="0.35">
      <c r="A329" s="313" t="str">
        <f>'2019 CN All (unround)'!A329</f>
        <v>Northampton</v>
      </c>
      <c r="B329" s="151">
        <f>ROUND('2019 CN All (unround)'!B329,-1)</f>
        <v>30</v>
      </c>
      <c r="C329" s="152">
        <f>ROUND('2019 CN All (unround)'!C329,-1)</f>
        <v>330</v>
      </c>
      <c r="D329" s="152">
        <f>ROUND('2019 CN All (unround)'!D329,-1)</f>
        <v>0</v>
      </c>
      <c r="E329" s="153">
        <f>ROUND('2019 CN All (unround)'!E329,-1)</f>
        <v>360</v>
      </c>
      <c r="F329" s="151">
        <f>ROUND('2019 CN All (unround)'!F329,-1)</f>
        <v>20</v>
      </c>
      <c r="G329" s="152">
        <f>ROUND('2019 CN All (unround)'!G329,-1)</f>
        <v>240</v>
      </c>
      <c r="H329" s="152">
        <f>ROUND('2019 CN All (unround)'!H329,-1)</f>
        <v>0</v>
      </c>
      <c r="I329" s="153">
        <f>ROUND('2019 CN All (unround)'!I329,-1)</f>
        <v>270</v>
      </c>
      <c r="J329" s="218">
        <f>ROUND('2019 CN All (unround)'!J329,-1)</f>
        <v>0</v>
      </c>
      <c r="K329" s="152">
        <f>ROUND('2019 CN All (unround)'!K329,-1)</f>
        <v>90</v>
      </c>
      <c r="L329" s="152">
        <f>ROUND('2019 CN All (unround)'!L329,-1)</f>
        <v>0</v>
      </c>
      <c r="M329" s="315">
        <f>ROUND('2019 CN All (unround)'!M329,-1)</f>
        <v>90</v>
      </c>
    </row>
    <row r="330" spans="1:13" x14ac:dyDescent="0.35">
      <c r="A330" s="313" t="str">
        <f>'2019 CN All (unround)'!A330</f>
        <v>Croydon</v>
      </c>
      <c r="B330" s="151">
        <f>ROUND('2019 CN All (unround)'!B330,-1)</f>
        <v>30</v>
      </c>
      <c r="C330" s="152">
        <f>ROUND('2019 CN All (unround)'!C330,-1)</f>
        <v>290</v>
      </c>
      <c r="D330" s="152">
        <f>ROUND('2019 CN All (unround)'!D330,-1)</f>
        <v>0</v>
      </c>
      <c r="E330" s="153">
        <f>ROUND('2019 CN All (unround)'!E330,-1)</f>
        <v>320</v>
      </c>
      <c r="F330" s="151">
        <f>ROUND('2019 CN All (unround)'!F330,-1)</f>
        <v>10</v>
      </c>
      <c r="G330" s="152">
        <f>ROUND('2019 CN All (unround)'!G330,-1)</f>
        <v>220</v>
      </c>
      <c r="H330" s="152">
        <f>ROUND('2019 CN All (unround)'!H330,-1)</f>
        <v>0</v>
      </c>
      <c r="I330" s="153">
        <f>ROUND('2019 CN All (unround)'!I330,-1)</f>
        <v>230</v>
      </c>
      <c r="J330" s="218">
        <f>ROUND('2019 CN All (unround)'!J330,-1)</f>
        <v>20</v>
      </c>
      <c r="K330" s="152">
        <f>ROUND('2019 CN All (unround)'!K330,-1)</f>
        <v>70</v>
      </c>
      <c r="L330" s="152">
        <f>ROUND('2019 CN All (unround)'!L330,-1)</f>
        <v>0</v>
      </c>
      <c r="M330" s="315">
        <f>ROUND('2019 CN All (unround)'!M330,-1)</f>
        <v>90</v>
      </c>
    </row>
    <row r="331" spans="1:13" x14ac:dyDescent="0.35">
      <c r="A331" s="313" t="str">
        <f>'2019 CN All (unround)'!A331</f>
        <v>Slough</v>
      </c>
      <c r="B331" s="151">
        <f>ROUND('2019 CN All (unround)'!B331,-1)</f>
        <v>70</v>
      </c>
      <c r="C331" s="152">
        <f>ROUND('2019 CN All (unround)'!C331,-1)</f>
        <v>180</v>
      </c>
      <c r="D331" s="152">
        <f>ROUND('2019 CN All (unround)'!D331,-1)</f>
        <v>0</v>
      </c>
      <c r="E331" s="153">
        <f>ROUND('2019 CN All (unround)'!E331,-1)</f>
        <v>250</v>
      </c>
      <c r="F331" s="151">
        <f>ROUND('2019 CN All (unround)'!F331,-1)</f>
        <v>30</v>
      </c>
      <c r="G331" s="152">
        <f>ROUND('2019 CN All (unround)'!G331,-1)</f>
        <v>130</v>
      </c>
      <c r="H331" s="152">
        <f>ROUND('2019 CN All (unround)'!H331,-1)</f>
        <v>10</v>
      </c>
      <c r="I331" s="153">
        <f>ROUND('2019 CN All (unround)'!I331,-1)</f>
        <v>160</v>
      </c>
      <c r="J331" s="218">
        <f>ROUND('2019 CN All (unround)'!J331,-1)</f>
        <v>40</v>
      </c>
      <c r="K331" s="152">
        <f>ROUND('2019 CN All (unround)'!K331,-1)</f>
        <v>50</v>
      </c>
      <c r="L331" s="152">
        <f>ROUND('2019 CN All (unround)'!L331,-1)</f>
        <v>0</v>
      </c>
      <c r="M331" s="315">
        <f>ROUND('2019 CN All (unround)'!M331,-1)</f>
        <v>90</v>
      </c>
    </row>
    <row r="332" spans="1:13" x14ac:dyDescent="0.35">
      <c r="A332" s="313" t="str">
        <f>'2019 CN All (unround)'!A332</f>
        <v>Plymouth</v>
      </c>
      <c r="B332" s="151">
        <f>ROUND('2019 CN All (unround)'!B332,-1)</f>
        <v>20</v>
      </c>
      <c r="C332" s="152">
        <f>ROUND('2019 CN All (unround)'!C332,-1)</f>
        <v>220</v>
      </c>
      <c r="D332" s="152">
        <f>ROUND('2019 CN All (unround)'!D332,-1)</f>
        <v>0</v>
      </c>
      <c r="E332" s="153">
        <f>ROUND('2019 CN All (unround)'!E332,-1)</f>
        <v>230</v>
      </c>
      <c r="F332" s="151">
        <f>ROUND('2019 CN All (unround)'!F332,-1)</f>
        <v>10</v>
      </c>
      <c r="G332" s="152">
        <f>ROUND('2019 CN All (unround)'!G332,-1)</f>
        <v>120</v>
      </c>
      <c r="H332" s="152">
        <f>ROUND('2019 CN All (unround)'!H332,-1)</f>
        <v>10</v>
      </c>
      <c r="I332" s="153">
        <f>ROUND('2019 CN All (unround)'!I332,-1)</f>
        <v>140</v>
      </c>
      <c r="J332" s="218">
        <f>ROUND('2019 CN All (unround)'!J332,-1)</f>
        <v>0</v>
      </c>
      <c r="K332" s="152">
        <f>ROUND('2019 CN All (unround)'!K332,-1)</f>
        <v>100</v>
      </c>
      <c r="L332" s="152">
        <f>ROUND('2019 CN All (unround)'!L332,-1)</f>
        <v>-10</v>
      </c>
      <c r="M332" s="315">
        <f>ROUND('2019 CN All (unround)'!M332,-1)</f>
        <v>100</v>
      </c>
    </row>
    <row r="333" spans="1:13" x14ac:dyDescent="0.35">
      <c r="A333" s="313" t="str">
        <f>'2019 CN All (unround)'!A333</f>
        <v>Sheffield</v>
      </c>
      <c r="B333" s="151">
        <f>ROUND('2019 CN All (unround)'!B333,-1)</f>
        <v>50</v>
      </c>
      <c r="C333" s="152">
        <f>ROUND('2019 CN All (unround)'!C333,-1)</f>
        <v>570</v>
      </c>
      <c r="D333" s="152">
        <f>ROUND('2019 CN All (unround)'!D333,-1)</f>
        <v>0</v>
      </c>
      <c r="E333" s="153">
        <f>ROUND('2019 CN All (unround)'!E333,-1)</f>
        <v>620</v>
      </c>
      <c r="F333" s="151">
        <f>ROUND('2019 CN All (unround)'!F333,-1)</f>
        <v>60</v>
      </c>
      <c r="G333" s="152">
        <f>ROUND('2019 CN All (unround)'!G333,-1)</f>
        <v>450</v>
      </c>
      <c r="H333" s="152">
        <f>ROUND('2019 CN All (unround)'!H333,-1)</f>
        <v>10</v>
      </c>
      <c r="I333" s="153">
        <f>ROUND('2019 CN All (unround)'!I333,-1)</f>
        <v>510</v>
      </c>
      <c r="J333" s="218">
        <f>ROUND('2019 CN All (unround)'!J333,-1)</f>
        <v>-10</v>
      </c>
      <c r="K333" s="152">
        <f>ROUND('2019 CN All (unround)'!K333,-1)</f>
        <v>120</v>
      </c>
      <c r="L333" s="152">
        <f>ROUND('2019 CN All (unround)'!L333,-1)</f>
        <v>0</v>
      </c>
      <c r="M333" s="315">
        <f>ROUND('2019 CN All (unround)'!M333,-1)</f>
        <v>110</v>
      </c>
    </row>
    <row r="334" spans="1:13" x14ac:dyDescent="0.35">
      <c r="A334" s="313" t="str">
        <f>'2019 CN All (unround)'!A334</f>
        <v>Newham</v>
      </c>
      <c r="B334" s="151">
        <f>ROUND('2019 CN All (unround)'!B334,-1)</f>
        <v>90</v>
      </c>
      <c r="C334" s="152">
        <f>ROUND('2019 CN All (unround)'!C334,-1)</f>
        <v>350</v>
      </c>
      <c r="D334" s="152">
        <f>ROUND('2019 CN All (unround)'!D334,-1)</f>
        <v>10</v>
      </c>
      <c r="E334" s="153">
        <f>ROUND('2019 CN All (unround)'!E334,-1)</f>
        <v>450</v>
      </c>
      <c r="F334" s="151">
        <f>ROUND('2019 CN All (unround)'!F334,-1)</f>
        <v>30</v>
      </c>
      <c r="G334" s="152">
        <f>ROUND('2019 CN All (unround)'!G334,-1)</f>
        <v>300</v>
      </c>
      <c r="H334" s="152">
        <f>ROUND('2019 CN All (unround)'!H334,-1)</f>
        <v>0</v>
      </c>
      <c r="I334" s="153">
        <f>ROUND('2019 CN All (unround)'!I334,-1)</f>
        <v>340</v>
      </c>
      <c r="J334" s="218">
        <f>ROUND('2019 CN All (unround)'!J334,-1)</f>
        <v>60</v>
      </c>
      <c r="K334" s="152">
        <f>ROUND('2019 CN All (unround)'!K334,-1)</f>
        <v>50</v>
      </c>
      <c r="L334" s="152">
        <f>ROUND('2019 CN All (unround)'!L334,-1)</f>
        <v>0</v>
      </c>
      <c r="M334" s="315">
        <f>ROUND('2019 CN All (unround)'!M334,-1)</f>
        <v>110</v>
      </c>
    </row>
    <row r="335" spans="1:13" x14ac:dyDescent="0.35">
      <c r="A335" s="313" t="str">
        <f>'2019 CN All (unround)'!A335</f>
        <v>Milton Keynes</v>
      </c>
      <c r="B335" s="151">
        <f>ROUND('2019 CN All (unround)'!B335,-1)</f>
        <v>30</v>
      </c>
      <c r="C335" s="152">
        <f>ROUND('2019 CN All (unround)'!C335,-1)</f>
        <v>320</v>
      </c>
      <c r="D335" s="152">
        <f>ROUND('2019 CN All (unround)'!D335,-1)</f>
        <v>0</v>
      </c>
      <c r="E335" s="153">
        <f>ROUND('2019 CN All (unround)'!E335,-1)</f>
        <v>350</v>
      </c>
      <c r="F335" s="151">
        <f>ROUND('2019 CN All (unround)'!F335,-1)</f>
        <v>20</v>
      </c>
      <c r="G335" s="152">
        <f>ROUND('2019 CN All (unround)'!G335,-1)</f>
        <v>210</v>
      </c>
      <c r="H335" s="152">
        <f>ROUND('2019 CN All (unround)'!H335,-1)</f>
        <v>10</v>
      </c>
      <c r="I335" s="153">
        <f>ROUND('2019 CN All (unround)'!I335,-1)</f>
        <v>240</v>
      </c>
      <c r="J335" s="218">
        <f>ROUND('2019 CN All (unround)'!J335,-1)</f>
        <v>10</v>
      </c>
      <c r="K335" s="152">
        <f>ROUND('2019 CN All (unround)'!K335,-1)</f>
        <v>110</v>
      </c>
      <c r="L335" s="152">
        <f>ROUND('2019 CN All (unround)'!L335,-1)</f>
        <v>-10</v>
      </c>
      <c r="M335" s="315">
        <f>ROUND('2019 CN All (unround)'!M335,-1)</f>
        <v>110</v>
      </c>
    </row>
    <row r="336" spans="1:13" x14ac:dyDescent="0.35">
      <c r="A336" s="313" t="str">
        <f>'2019 CN All (unround)'!A336</f>
        <v>Buckinghamshire</v>
      </c>
      <c r="B336" s="151">
        <f>ROUND('2019 CN All (unround)'!B336,-1)</f>
        <v>40</v>
      </c>
      <c r="C336" s="152">
        <f>ROUND('2019 CN All (unround)'!C336,-1)</f>
        <v>470</v>
      </c>
      <c r="D336" s="152">
        <f>ROUND('2019 CN All (unround)'!D336,-1)</f>
        <v>0</v>
      </c>
      <c r="E336" s="153">
        <f>ROUND('2019 CN All (unround)'!E336,-1)</f>
        <v>520</v>
      </c>
      <c r="F336" s="151">
        <f>ROUND('2019 CN All (unround)'!F336,-1)</f>
        <v>30</v>
      </c>
      <c r="G336" s="152">
        <f>ROUND('2019 CN All (unround)'!G336,-1)</f>
        <v>360</v>
      </c>
      <c r="H336" s="152">
        <f>ROUND('2019 CN All (unround)'!H336,-1)</f>
        <v>10</v>
      </c>
      <c r="I336" s="153">
        <f>ROUND('2019 CN All (unround)'!I336,-1)</f>
        <v>400</v>
      </c>
      <c r="J336" s="218">
        <f>ROUND('2019 CN All (unround)'!J336,-1)</f>
        <v>10</v>
      </c>
      <c r="K336" s="152">
        <f>ROUND('2019 CN All (unround)'!K336,-1)</f>
        <v>110</v>
      </c>
      <c r="L336" s="152">
        <f>ROUND('2019 CN All (unround)'!L336,-1)</f>
        <v>0</v>
      </c>
      <c r="M336" s="315">
        <f>ROUND('2019 CN All (unround)'!M336,-1)</f>
        <v>120</v>
      </c>
    </row>
    <row r="337" spans="1:13" x14ac:dyDescent="0.35">
      <c r="A337" s="313" t="str">
        <f>'2019 CN All (unround)'!A337</f>
        <v>Waltham Forest</v>
      </c>
      <c r="B337" s="151">
        <f>ROUND('2019 CN All (unround)'!B337,-1)</f>
        <v>70</v>
      </c>
      <c r="C337" s="152">
        <f>ROUND('2019 CN All (unround)'!C337,-1)</f>
        <v>210</v>
      </c>
      <c r="D337" s="152">
        <f>ROUND('2019 CN All (unround)'!D337,-1)</f>
        <v>10</v>
      </c>
      <c r="E337" s="153">
        <f>ROUND('2019 CN All (unround)'!E337,-1)</f>
        <v>280</v>
      </c>
      <c r="F337" s="151">
        <f>ROUND('2019 CN All (unround)'!F337,-1)</f>
        <v>10</v>
      </c>
      <c r="G337" s="152">
        <f>ROUND('2019 CN All (unround)'!G337,-1)</f>
        <v>140</v>
      </c>
      <c r="H337" s="152">
        <f>ROUND('2019 CN All (unround)'!H337,-1)</f>
        <v>0</v>
      </c>
      <c r="I337" s="153">
        <f>ROUND('2019 CN All (unround)'!I337,-1)</f>
        <v>160</v>
      </c>
      <c r="J337" s="218">
        <f>ROUND('2019 CN All (unround)'!J337,-1)</f>
        <v>60</v>
      </c>
      <c r="K337" s="152">
        <f>ROUND('2019 CN All (unround)'!K337,-1)</f>
        <v>70</v>
      </c>
      <c r="L337" s="152">
        <f>ROUND('2019 CN All (unround)'!L337,-1)</f>
        <v>10</v>
      </c>
      <c r="M337" s="315">
        <f>ROUND('2019 CN All (unround)'!M337,-1)</f>
        <v>130</v>
      </c>
    </row>
    <row r="338" spans="1:13" x14ac:dyDescent="0.35">
      <c r="A338" s="313" t="str">
        <f>'2019 CN All (unround)'!A338</f>
        <v>Redbridge</v>
      </c>
      <c r="B338" s="151">
        <f>ROUND('2019 CN All (unround)'!B338,-1)</f>
        <v>80</v>
      </c>
      <c r="C338" s="152">
        <f>ROUND('2019 CN All (unround)'!C338,-1)</f>
        <v>320</v>
      </c>
      <c r="D338" s="152">
        <f>ROUND('2019 CN All (unround)'!D338,-1)</f>
        <v>10</v>
      </c>
      <c r="E338" s="153">
        <f>ROUND('2019 CN All (unround)'!E338,-1)</f>
        <v>400</v>
      </c>
      <c r="F338" s="151">
        <f>ROUND('2019 CN All (unround)'!F338,-1)</f>
        <v>30</v>
      </c>
      <c r="G338" s="152">
        <f>ROUND('2019 CN All (unround)'!G338,-1)</f>
        <v>230</v>
      </c>
      <c r="H338" s="152">
        <f>ROUND('2019 CN All (unround)'!H338,-1)</f>
        <v>0</v>
      </c>
      <c r="I338" s="153">
        <f>ROUND('2019 CN All (unround)'!I338,-1)</f>
        <v>250</v>
      </c>
      <c r="J338" s="218">
        <f>ROUND('2019 CN All (unround)'!J338,-1)</f>
        <v>50</v>
      </c>
      <c r="K338" s="152">
        <f>ROUND('2019 CN All (unround)'!K338,-1)</f>
        <v>90</v>
      </c>
      <c r="L338" s="152">
        <f>ROUND('2019 CN All (unround)'!L338,-1)</f>
        <v>0</v>
      </c>
      <c r="M338" s="315">
        <f>ROUND('2019 CN All (unround)'!M338,-1)</f>
        <v>150</v>
      </c>
    </row>
    <row r="339" spans="1:13" x14ac:dyDescent="0.35">
      <c r="A339" s="313" t="str">
        <f>'2019 CN All (unround)'!A339</f>
        <v>Coventry</v>
      </c>
      <c r="B339" s="151">
        <f>ROUND('2019 CN All (unround)'!B339,-1)</f>
        <v>150</v>
      </c>
      <c r="C339" s="152">
        <f>ROUND('2019 CN All (unround)'!C339,-1)</f>
        <v>1120</v>
      </c>
      <c r="D339" s="152">
        <f>ROUND('2019 CN All (unround)'!D339,-1)</f>
        <v>20</v>
      </c>
      <c r="E339" s="153">
        <f>ROUND('2019 CN All (unround)'!E339,-1)</f>
        <v>1280</v>
      </c>
      <c r="F339" s="151">
        <f>ROUND('2019 CN All (unround)'!F339,-1)</f>
        <v>120</v>
      </c>
      <c r="G339" s="152">
        <f>ROUND('2019 CN All (unround)'!G339,-1)</f>
        <v>960</v>
      </c>
      <c r="H339" s="152">
        <f>ROUND('2019 CN All (unround)'!H339,-1)</f>
        <v>20</v>
      </c>
      <c r="I339" s="153">
        <f>ROUND('2019 CN All (unround)'!I339,-1)</f>
        <v>1100</v>
      </c>
      <c r="J339" s="218">
        <f>ROUND('2019 CN All (unround)'!J339,-1)</f>
        <v>30</v>
      </c>
      <c r="K339" s="152">
        <f>ROUND('2019 CN All (unround)'!K339,-1)</f>
        <v>150</v>
      </c>
      <c r="L339" s="152">
        <f>ROUND('2019 CN All (unround)'!L339,-1)</f>
        <v>0</v>
      </c>
      <c r="M339" s="315">
        <f>ROUND('2019 CN All (unround)'!M339,-1)</f>
        <v>180</v>
      </c>
    </row>
    <row r="340" spans="1:13" x14ac:dyDescent="0.35">
      <c r="A340" s="313" t="str">
        <f>'2019 CN All (unround)'!A340</f>
        <v>Leicester</v>
      </c>
      <c r="B340" s="198">
        <f>ROUND('2019 CN All (unround)'!B340,-1)</f>
        <v>70</v>
      </c>
      <c r="C340" s="232">
        <f>ROUND('2019 CN All (unround)'!C340,-1)</f>
        <v>1010</v>
      </c>
      <c r="D340" s="232">
        <f>ROUND('2019 CN All (unround)'!D340,-1)</f>
        <v>0</v>
      </c>
      <c r="E340" s="233">
        <f>ROUND('2019 CN All (unround)'!E340,-1)</f>
        <v>1080</v>
      </c>
      <c r="F340" s="198">
        <f>ROUND('2019 CN All (unround)'!F340,-1)</f>
        <v>60</v>
      </c>
      <c r="G340" s="232">
        <f>ROUND('2019 CN All (unround)'!G340,-1)</f>
        <v>700</v>
      </c>
      <c r="H340" s="232">
        <f>ROUND('2019 CN All (unround)'!H340,-1)</f>
        <v>10</v>
      </c>
      <c r="I340" s="233">
        <f>ROUND('2019 CN All (unround)'!I340,-1)</f>
        <v>770</v>
      </c>
      <c r="J340" s="304">
        <f>ROUND('2019 CN All (unround)'!J340,-1)</f>
        <v>10</v>
      </c>
      <c r="K340" s="232">
        <f>ROUND('2019 CN All (unround)'!K340,-1)</f>
        <v>310</v>
      </c>
      <c r="L340" s="232">
        <f>ROUND('2019 CN All (unround)'!L340,-1)</f>
        <v>-10</v>
      </c>
      <c r="M340" s="316">
        <f>ROUND('2019 CN All (unround)'!M340,-1)</f>
        <v>310</v>
      </c>
    </row>
    <row r="341" spans="1:13" ht="15" thickBot="1" x14ac:dyDescent="0.4">
      <c r="A341" s="305" t="str">
        <f>'2019 CN All (unround)'!A341</f>
        <v>England &amp; Wales</v>
      </c>
      <c r="B341" s="186">
        <f>ROUND('2019 CN All (unround)'!B341,-1)</f>
        <v>5930</v>
      </c>
      <c r="C341" s="185">
        <f>ROUND('2019 CN All (unround)'!C341,-1)</f>
        <v>43820</v>
      </c>
      <c r="D341" s="185">
        <f>ROUND('2019 CN All (unround)'!D341,-1)</f>
        <v>1580</v>
      </c>
      <c r="E341" s="184">
        <f>ROUND('2019 CN All (unround)'!E341,-1)</f>
        <v>51330</v>
      </c>
      <c r="F341" s="186">
        <f>ROUND('2019 CN All (unround)'!F341,-1)</f>
        <v>9210</v>
      </c>
      <c r="G341" s="185">
        <f>ROUND('2019 CN All (unround)'!G341,-1)</f>
        <v>50840</v>
      </c>
      <c r="H341" s="185">
        <f>ROUND('2019 CN All (unround)'!H341,-1)</f>
        <v>2710</v>
      </c>
      <c r="I341" s="184">
        <f>ROUND('2019 CN All (unround)'!I341,-1)</f>
        <v>62770</v>
      </c>
      <c r="J341" s="305">
        <f>ROUND('2019 CN All (unround)'!J341,-1)</f>
        <v>-3280</v>
      </c>
      <c r="K341" s="185">
        <f>ROUND('2019 CN All (unround)'!K341,-1)</f>
        <v>-7030</v>
      </c>
      <c r="L341" s="185">
        <f>ROUND('2019 CN All (unround)'!L341,-1)</f>
        <v>-1130</v>
      </c>
      <c r="M341" s="317">
        <f>ROUND('2019 CN All (unround)'!M341,-1)</f>
        <v>-11440</v>
      </c>
    </row>
    <row r="342" spans="1:13" ht="15" thickTop="1" x14ac:dyDescent="0.35">
      <c r="A342" s="218" t="str">
        <f>'2019 CN All (unround)'!A342</f>
        <v>Scotland</v>
      </c>
      <c r="B342" s="151">
        <f>ROUND('2019 CN All (unround)'!B342,-1)</f>
        <v>90</v>
      </c>
      <c r="C342" s="152">
        <f>ROUND('2019 CN All (unround)'!C342,-1)</f>
        <v>420</v>
      </c>
      <c r="D342" s="152">
        <f>ROUND('2019 CN All (unround)'!D342,-1)</f>
        <v>20</v>
      </c>
      <c r="E342" s="153">
        <f>ROUND('2019 CN All (unround)'!E342,-1)</f>
        <v>530</v>
      </c>
      <c r="F342" s="151">
        <f>ROUND('2019 CN All (unround)'!F342,-1)</f>
        <v>100</v>
      </c>
      <c r="G342" s="152">
        <f>ROUND('2019 CN All (unround)'!G342,-1)</f>
        <v>500</v>
      </c>
      <c r="H342" s="152">
        <f>ROUND('2019 CN All (unround)'!H342,-1)</f>
        <v>20</v>
      </c>
      <c r="I342" s="153">
        <f>ROUND('2019 CN All (unround)'!I342,-1)</f>
        <v>620</v>
      </c>
      <c r="J342" s="218">
        <f>ROUND('2019 CN All (unround)'!J342,-1)</f>
        <v>-10</v>
      </c>
      <c r="K342" s="152">
        <f>ROUND('2019 CN All (unround)'!K342,-1)</f>
        <v>-80</v>
      </c>
      <c r="L342" s="152">
        <f>ROUND('2019 CN All (unround)'!L342,-1)</f>
        <v>-10</v>
      </c>
      <c r="M342" s="315">
        <f>ROUND('2019 CN All (unround)'!M342,-1)</f>
        <v>-90</v>
      </c>
    </row>
    <row r="343" spans="1:13" x14ac:dyDescent="0.35">
      <c r="A343" s="304" t="str">
        <f>'2019 CN All (unround)'!A343</f>
        <v>Northern Ireland</v>
      </c>
      <c r="B343" s="198">
        <f>ROUND('2019 CN All (unround)'!B343,-1)</f>
        <v>10</v>
      </c>
      <c r="C343" s="232">
        <f>ROUND('2019 CN All (unround)'!C343,-1)</f>
        <v>110</v>
      </c>
      <c r="D343" s="232">
        <f>ROUND('2019 CN All (unround)'!D343,-1)</f>
        <v>0</v>
      </c>
      <c r="E343" s="233">
        <f>ROUND('2019 CN All (unround)'!E343,-1)</f>
        <v>130</v>
      </c>
      <c r="F343" s="198">
        <f>ROUND('2019 CN All (unround)'!F343,-1)</f>
        <v>20</v>
      </c>
      <c r="G343" s="232">
        <f>ROUND('2019 CN All (unround)'!G343,-1)</f>
        <v>120</v>
      </c>
      <c r="H343" s="232">
        <f>ROUND('2019 CN All (unround)'!H343,-1)</f>
        <v>10</v>
      </c>
      <c r="I343" s="233">
        <f>ROUND('2019 CN All (unround)'!I343,-1)</f>
        <v>160</v>
      </c>
      <c r="J343" s="304">
        <f>ROUND('2019 CN All (unround)'!J343,-1)</f>
        <v>-10</v>
      </c>
      <c r="K343" s="232">
        <f>ROUND('2019 CN All (unround)'!K343,-1)</f>
        <v>-10</v>
      </c>
      <c r="L343" s="232">
        <f>ROUND('2019 CN All (unround)'!L343,-1)</f>
        <v>-10</v>
      </c>
      <c r="M343" s="316">
        <f>ROUND('2019 CN All (unround)'!M343,-1)</f>
        <v>-30</v>
      </c>
    </row>
    <row r="344" spans="1:13" ht="15" thickBot="1" x14ac:dyDescent="0.4">
      <c r="A344" s="305" t="str">
        <f>'2019 CN All (unround)'!A344</f>
        <v>Scotland &amp; Northern Ireland</v>
      </c>
      <c r="B344" s="186">
        <f>ROUND('2019 CN All (unround)'!B344,-1)</f>
        <v>100</v>
      </c>
      <c r="C344" s="185">
        <f>ROUND('2019 CN All (unround)'!C344,-1)</f>
        <v>530</v>
      </c>
      <c r="D344" s="185">
        <f>ROUND('2019 CN All (unround)'!D344,-1)</f>
        <v>20</v>
      </c>
      <c r="E344" s="184">
        <f>ROUND('2019 CN All (unround)'!E344,-1)</f>
        <v>660</v>
      </c>
      <c r="F344" s="186">
        <f>ROUND('2019 CN All (unround)'!F344,-1)</f>
        <v>120</v>
      </c>
      <c r="G344" s="185">
        <f>ROUND('2019 CN All (unround)'!G344,-1)</f>
        <v>620</v>
      </c>
      <c r="H344" s="185">
        <f>ROUND('2019 CN All (unround)'!H344,-1)</f>
        <v>40</v>
      </c>
      <c r="I344" s="184">
        <f>ROUND('2019 CN All (unround)'!I344,-1)</f>
        <v>780</v>
      </c>
      <c r="J344" s="305">
        <f>ROUND('2019 CN All (unround)'!J344,-1)</f>
        <v>-20</v>
      </c>
      <c r="K344" s="185">
        <f>ROUND('2019 CN All (unround)'!K344,-1)</f>
        <v>-90</v>
      </c>
      <c r="L344" s="185">
        <f>ROUND('2019 CN All (unround)'!L344,-1)</f>
        <v>-20</v>
      </c>
      <c r="M344" s="317">
        <f>ROUND('2019 CN All (unround)'!M344,-1)</f>
        <v>-120</v>
      </c>
    </row>
    <row r="345" spans="1:13" ht="15" thickTop="1" x14ac:dyDescent="0.35">
      <c r="A345" s="304" t="str">
        <f>'2019 CN All (unround)'!A345</f>
        <v>United Kingdom</v>
      </c>
      <c r="B345" s="198">
        <f>ROUND('2019 CN All (unround)'!B345,-1)</f>
        <v>6030</v>
      </c>
      <c r="C345" s="232">
        <f>ROUND('2019 CN All (unround)'!C345,-1)</f>
        <v>44350</v>
      </c>
      <c r="D345" s="232">
        <f>ROUND('2019 CN All (unround)'!D345,-1)</f>
        <v>1600</v>
      </c>
      <c r="E345" s="233">
        <f>ROUND('2019 CN All (unround)'!E345,-1)</f>
        <v>51980</v>
      </c>
      <c r="F345" s="198">
        <f>ROUND('2019 CN All (unround)'!F345,-1)</f>
        <v>9330</v>
      </c>
      <c r="G345" s="232">
        <f>ROUND('2019 CN All (unround)'!G345,-1)</f>
        <v>51460</v>
      </c>
      <c r="H345" s="232">
        <f>ROUND('2019 CN All (unround)'!H345,-1)</f>
        <v>2750</v>
      </c>
      <c r="I345" s="233">
        <f>ROUND('2019 CN All (unround)'!I345,-1)</f>
        <v>63540</v>
      </c>
      <c r="J345" s="304">
        <f>ROUND('2019 CN All (unround)'!J345,-1)</f>
        <v>-3300</v>
      </c>
      <c r="K345" s="232">
        <f>ROUND('2019 CN All (unround)'!K345,-1)</f>
        <v>-7110</v>
      </c>
      <c r="L345" s="232">
        <f>ROUND('2019 CN All (unround)'!L345,-1)</f>
        <v>-1150</v>
      </c>
      <c r="M345" s="316">
        <f>ROUND('2019 CN All (unround)'!M345,-1)</f>
        <v>-11560</v>
      </c>
    </row>
    <row r="346" spans="1:13" x14ac:dyDescent="0.35">
      <c r="A346" s="306" t="str">
        <f>'2019 CN All (unround)'!A346</f>
        <v>rounded to nearest 10, Source: ONS, Crown Copyright</v>
      </c>
    </row>
  </sheetData>
  <sheetProtection sheet="1" objects="1" scenarios="1"/>
  <pageMargins left="0.23622047244094491" right="0.23622047244094491" top="0.74803149606299213" bottom="0.74803149606299213" header="0.31496062992125984" footer="0.31496062992125984"/>
  <pageSetup paperSize="9" orientation="portrait" r:id="rId1"/>
  <headerFooter>
    <oddHeader>&amp;R&amp;P</oddHeader>
    <oddFooter>&amp;C&amp;7Transport &amp; Connectivity, Inclusive Growth Directorate, www.birmingham.gov.uk/census, brenda.henry@birmingham.gov.uk, 0121 303 4208</oddFooter>
  </headerFooter>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0">
    <tabColor rgb="FF00B0F0"/>
  </sheetPr>
  <dimension ref="A1:AE44"/>
  <sheetViews>
    <sheetView workbookViewId="0">
      <selection sqref="A1:XFD1048576"/>
    </sheetView>
  </sheetViews>
  <sheetFormatPr defaultRowHeight="14.5" x14ac:dyDescent="0.35"/>
  <cols>
    <col min="14" max="14" width="15.54296875" bestFit="1" customWidth="1"/>
    <col min="18" max="18" width="9.1796875" style="96"/>
    <col min="22" max="22" width="9.1796875" style="96"/>
    <col min="26" max="26" width="9.1796875" style="96"/>
    <col min="30" max="30" width="9.1796875" style="96"/>
  </cols>
  <sheetData>
    <row r="1" spans="1:31" x14ac:dyDescent="0.35">
      <c r="A1" t="s">
        <v>70</v>
      </c>
      <c r="O1" t="s">
        <v>93</v>
      </c>
    </row>
    <row r="2" spans="1:31" x14ac:dyDescent="0.35">
      <c r="A2" s="23"/>
      <c r="B2" s="457" t="s">
        <v>5</v>
      </c>
      <c r="C2" s="458"/>
      <c r="D2" s="459"/>
      <c r="E2" s="457" t="s">
        <v>6</v>
      </c>
      <c r="F2" s="458"/>
      <c r="G2" s="459"/>
      <c r="H2" s="457" t="s">
        <v>7</v>
      </c>
      <c r="I2" s="458"/>
      <c r="J2" s="459"/>
      <c r="K2" s="457" t="s">
        <v>8</v>
      </c>
      <c r="L2" s="458"/>
      <c r="M2" s="459"/>
      <c r="O2" s="23"/>
      <c r="P2" s="460" t="s">
        <v>5</v>
      </c>
      <c r="Q2" s="461"/>
      <c r="R2" s="462"/>
      <c r="S2" s="463"/>
      <c r="T2" s="460" t="s">
        <v>6</v>
      </c>
      <c r="U2" s="461"/>
      <c r="V2" s="462"/>
      <c r="W2" s="463"/>
      <c r="X2" s="460" t="s">
        <v>7</v>
      </c>
      <c r="Y2" s="461"/>
      <c r="Z2" s="462"/>
      <c r="AA2" s="463"/>
      <c r="AB2" s="460" t="s">
        <v>8</v>
      </c>
      <c r="AC2" s="461"/>
      <c r="AD2" s="462"/>
      <c r="AE2" s="463"/>
    </row>
    <row r="3" spans="1:31" x14ac:dyDescent="0.35">
      <c r="A3" s="24"/>
      <c r="B3" s="25" t="s">
        <v>9</v>
      </c>
      <c r="C3" s="26" t="s">
        <v>10</v>
      </c>
      <c r="D3" s="27" t="s">
        <v>11</v>
      </c>
      <c r="E3" s="25" t="s">
        <v>9</v>
      </c>
      <c r="F3" s="28" t="s">
        <v>10</v>
      </c>
      <c r="G3" s="29" t="s">
        <v>11</v>
      </c>
      <c r="H3" s="25" t="s">
        <v>9</v>
      </c>
      <c r="I3" s="28" t="s">
        <v>12</v>
      </c>
      <c r="J3" s="29" t="s">
        <v>11</v>
      </c>
      <c r="K3" s="25" t="s">
        <v>9</v>
      </c>
      <c r="L3" s="28" t="s">
        <v>12</v>
      </c>
      <c r="M3" s="29" t="s">
        <v>11</v>
      </c>
      <c r="N3" s="17"/>
      <c r="O3" s="24"/>
      <c r="P3" s="25" t="s">
        <v>9</v>
      </c>
      <c r="Q3" s="26" t="s">
        <v>10</v>
      </c>
      <c r="R3" s="26" t="s">
        <v>105</v>
      </c>
      <c r="S3" s="27" t="s">
        <v>97</v>
      </c>
      <c r="T3" s="25" t="s">
        <v>9</v>
      </c>
      <c r="U3" s="28" t="s">
        <v>10</v>
      </c>
      <c r="V3" s="28" t="s">
        <v>105</v>
      </c>
      <c r="W3" s="29" t="s">
        <v>97</v>
      </c>
      <c r="X3" s="25" t="s">
        <v>9</v>
      </c>
      <c r="Y3" s="28" t="s">
        <v>12</v>
      </c>
      <c r="Z3" s="28" t="s">
        <v>105</v>
      </c>
      <c r="AA3" s="29" t="s">
        <v>97</v>
      </c>
      <c r="AB3" s="25" t="s">
        <v>9</v>
      </c>
      <c r="AC3" s="26" t="s">
        <v>10</v>
      </c>
      <c r="AD3" s="26" t="s">
        <v>105</v>
      </c>
      <c r="AE3" s="29" t="s">
        <v>97</v>
      </c>
    </row>
    <row r="4" spans="1:31" x14ac:dyDescent="0.35">
      <c r="A4" s="189">
        <v>2002</v>
      </c>
      <c r="B4" s="424">
        <f>'2002'!B45</f>
        <v>4500</v>
      </c>
      <c r="C4" s="424">
        <f>'2002'!C45</f>
        <v>6990</v>
      </c>
      <c r="D4" s="424">
        <f>'2002'!D45</f>
        <v>-2490</v>
      </c>
      <c r="E4" s="424">
        <f>'2002'!E45</f>
        <v>27900</v>
      </c>
      <c r="F4" s="424">
        <f>'2002'!F45</f>
        <v>32900</v>
      </c>
      <c r="G4" s="424">
        <f>'2002'!G45</f>
        <v>-5000</v>
      </c>
      <c r="H4" s="424">
        <f>'2002'!H45</f>
        <v>1080</v>
      </c>
      <c r="I4" s="424">
        <f>'2002'!I45</f>
        <v>2150</v>
      </c>
      <c r="J4" s="424">
        <f>'2002'!J45</f>
        <v>-1070</v>
      </c>
      <c r="K4" s="424">
        <f>'2002'!K45</f>
        <v>33480</v>
      </c>
      <c r="L4" s="424">
        <f>'2002'!L45</f>
        <v>42040</v>
      </c>
      <c r="M4" s="424">
        <f>'2002'!M45</f>
        <v>-8560</v>
      </c>
      <c r="O4" s="189">
        <v>2002</v>
      </c>
      <c r="P4" s="193">
        <f t="shared" ref="P4:P21" si="0">B4/B25*100</f>
        <v>1.9690552035565512</v>
      </c>
      <c r="Q4" s="193">
        <f t="shared" ref="Q4:Q21" si="1">C4/B25*100</f>
        <v>3.0585990828578429</v>
      </c>
      <c r="R4" s="193">
        <f t="shared" ref="R4:R21" si="2">D4/B25*100</f>
        <v>-1.0895438793012917</v>
      </c>
      <c r="S4" s="193">
        <f t="shared" ref="S4:S21" si="3">(B4+C4)/B25*100</f>
        <v>5.0276542864143945</v>
      </c>
      <c r="T4" s="193">
        <f t="shared" ref="T4:T21" si="4">E4/C25*100</f>
        <v>4.5426570147416543</v>
      </c>
      <c r="U4" s="193">
        <f t="shared" ref="U4:U21" si="5">F4/C25*100</f>
        <v>5.3567532539426681</v>
      </c>
      <c r="V4" s="193">
        <f t="shared" ref="V4:V21" si="6">G4/C25*100</f>
        <v>-0.81409623920101337</v>
      </c>
      <c r="W4" s="193">
        <f t="shared" ref="W4:W21" si="7">(E4+F4)/C25*100</f>
        <v>9.8994102686843224</v>
      </c>
      <c r="X4" s="193">
        <f t="shared" ref="X4:X21" si="8">H4/D25*100</f>
        <v>0.76094921368581259</v>
      </c>
      <c r="Y4" s="193">
        <f t="shared" ref="Y4:Y21" si="9">I4/D25*100</f>
        <v>1.5148526013189787</v>
      </c>
      <c r="Z4" s="193">
        <f t="shared" ref="Z4:Z21" si="10">J4/D25*100</f>
        <v>-0.75390338763316611</v>
      </c>
      <c r="AA4" s="193">
        <f t="shared" ref="AA4:AA21" si="11">(H4+I4)/D25*100</f>
        <v>2.2758018150047912</v>
      </c>
      <c r="AB4" s="193">
        <f t="shared" ref="AB4:AB21" si="12">K4/E25*100</f>
        <v>3.4002205877872367</v>
      </c>
      <c r="AC4" s="193">
        <f t="shared" ref="AC4:AC21" si="13">L4/E25*100</f>
        <v>4.2695720881294923</v>
      </c>
      <c r="AD4" s="193">
        <f t="shared" ref="AD4:AD21" si="14">M4/E25*100</f>
        <v>-0.86935150034225628</v>
      </c>
      <c r="AE4" s="193">
        <f t="shared" ref="AE4:AE21" si="15">(K4+L4)/E25*100</f>
        <v>7.6697926759167299</v>
      </c>
    </row>
    <row r="5" spans="1:31" x14ac:dyDescent="0.35">
      <c r="A5" s="190">
        <v>2003</v>
      </c>
      <c r="B5" s="424">
        <f>'2003'!B45</f>
        <v>4520</v>
      </c>
      <c r="C5" s="424">
        <f>'2003'!C45</f>
        <v>7280</v>
      </c>
      <c r="D5" s="424">
        <f>'2003'!D45</f>
        <v>-2760</v>
      </c>
      <c r="E5" s="424">
        <f>'2003'!E45</f>
        <v>28420</v>
      </c>
      <c r="F5" s="424">
        <f>'2003'!F45</f>
        <v>33720</v>
      </c>
      <c r="G5" s="424">
        <f>'2003'!G45</f>
        <v>-5300</v>
      </c>
      <c r="H5" s="424">
        <f>'2003'!H45</f>
        <v>950</v>
      </c>
      <c r="I5" s="424">
        <f>'2003'!I45</f>
        <v>2370</v>
      </c>
      <c r="J5" s="424">
        <f>'2003'!J45</f>
        <v>-1420</v>
      </c>
      <c r="K5" s="424">
        <f>'2003'!K45</f>
        <v>33890</v>
      </c>
      <c r="L5" s="424">
        <f>'2003'!L45</f>
        <v>43370</v>
      </c>
      <c r="M5" s="424">
        <f>'2003'!M45</f>
        <v>-9470</v>
      </c>
      <c r="O5" s="190">
        <v>2003</v>
      </c>
      <c r="P5" s="193">
        <f t="shared" si="0"/>
        <v>1.9838918515592423</v>
      </c>
      <c r="Q5" s="193">
        <f t="shared" si="1"/>
        <v>3.1952948405644435</v>
      </c>
      <c r="R5" s="193">
        <f t="shared" si="2"/>
        <v>-1.2114029890052012</v>
      </c>
      <c r="S5" s="193">
        <f t="shared" si="3"/>
        <v>5.179186692123686</v>
      </c>
      <c r="T5" s="193">
        <f t="shared" si="4"/>
        <v>4.5764305773838663</v>
      </c>
      <c r="U5" s="193">
        <f t="shared" si="5"/>
        <v>5.4298817406539044</v>
      </c>
      <c r="V5" s="193">
        <f t="shared" si="6"/>
        <v>-0.85345116327003834</v>
      </c>
      <c r="W5" s="193">
        <f t="shared" si="7"/>
        <v>10.00631231803777</v>
      </c>
      <c r="X5" s="193">
        <f t="shared" si="8"/>
        <v>0.67118361464169385</v>
      </c>
      <c r="Y5" s="193">
        <f t="shared" si="9"/>
        <v>1.6744264912640152</v>
      </c>
      <c r="Z5" s="193">
        <f t="shared" si="10"/>
        <v>-1.0032428766223214</v>
      </c>
      <c r="AA5" s="193">
        <f t="shared" si="11"/>
        <v>2.3456101059057093</v>
      </c>
      <c r="AB5" s="193">
        <f t="shared" si="12"/>
        <v>3.4219050388536161</v>
      </c>
      <c r="AC5" s="193">
        <f t="shared" si="13"/>
        <v>4.3791095171165928</v>
      </c>
      <c r="AD5" s="193">
        <f t="shared" si="14"/>
        <v>-0.95619476889772048</v>
      </c>
      <c r="AE5" s="193">
        <f t="shared" si="15"/>
        <v>7.8010145559702089</v>
      </c>
    </row>
    <row r="6" spans="1:31" x14ac:dyDescent="0.35">
      <c r="A6" s="190">
        <v>2004</v>
      </c>
      <c r="B6" s="191">
        <f>'2004'!B45</f>
        <v>4700</v>
      </c>
      <c r="C6" s="191">
        <f>'2004'!C45</f>
        <v>7240</v>
      </c>
      <c r="D6" s="191">
        <f>'2004'!D45</f>
        <v>-2550</v>
      </c>
      <c r="E6" s="191">
        <f>'2004'!E45</f>
        <v>27380</v>
      </c>
      <c r="F6" s="191">
        <f>'2004'!F45</f>
        <v>34310</v>
      </c>
      <c r="G6" s="191">
        <f>'2004'!G45</f>
        <v>-6930</v>
      </c>
      <c r="H6" s="191">
        <f>'2004'!H45</f>
        <v>970</v>
      </c>
      <c r="I6" s="191">
        <f>'2004'!I45</f>
        <v>2440</v>
      </c>
      <c r="J6" s="191">
        <f>'2004'!J45</f>
        <v>-1470</v>
      </c>
      <c r="K6" s="191">
        <f>'2004'!K45</f>
        <v>33040</v>
      </c>
      <c r="L6" s="191">
        <f>'2004'!L45</f>
        <v>43990</v>
      </c>
      <c r="M6" s="191">
        <f>'2004'!M45</f>
        <v>-10940</v>
      </c>
      <c r="O6" s="190">
        <v>2004</v>
      </c>
      <c r="P6" s="193">
        <f t="shared" si="0"/>
        <v>2.0660884549614695</v>
      </c>
      <c r="Q6" s="193">
        <f t="shared" si="1"/>
        <v>3.1826554072172426</v>
      </c>
      <c r="R6" s="193">
        <f t="shared" si="2"/>
        <v>-1.1209628851386697</v>
      </c>
      <c r="S6" s="193">
        <f t="shared" si="3"/>
        <v>5.2487438621787117</v>
      </c>
      <c r="T6" s="193">
        <f t="shared" si="4"/>
        <v>4.3570211215271533</v>
      </c>
      <c r="U6" s="193">
        <f t="shared" si="5"/>
        <v>5.4598025814315791</v>
      </c>
      <c r="V6" s="193">
        <f t="shared" si="6"/>
        <v>-1.1027814599044254</v>
      </c>
      <c r="W6" s="193">
        <f t="shared" si="7"/>
        <v>9.8168237029587324</v>
      </c>
      <c r="X6" s="193">
        <f t="shared" si="8"/>
        <v>0.69057823468268997</v>
      </c>
      <c r="Y6" s="193">
        <f t="shared" si="9"/>
        <v>1.7371246315729523</v>
      </c>
      <c r="Z6" s="193">
        <f t="shared" si="10"/>
        <v>-1.0465463968902622</v>
      </c>
      <c r="AA6" s="193">
        <f t="shared" si="11"/>
        <v>2.4277028662556424</v>
      </c>
      <c r="AB6" s="193">
        <f t="shared" si="12"/>
        <v>3.3160838094014586</v>
      </c>
      <c r="AC6" s="193">
        <f t="shared" si="13"/>
        <v>4.4150885827957076</v>
      </c>
      <c r="AD6" s="193">
        <f t="shared" si="14"/>
        <v>-1.0980011160669478</v>
      </c>
      <c r="AE6" s="193">
        <f t="shared" si="15"/>
        <v>7.7311723921971662</v>
      </c>
    </row>
    <row r="7" spans="1:31" x14ac:dyDescent="0.35">
      <c r="A7" s="190">
        <v>2005</v>
      </c>
      <c r="B7" s="191">
        <f>'2005'!B45</f>
        <v>4640</v>
      </c>
      <c r="C7" s="191">
        <f>'2005'!C45</f>
        <v>6530</v>
      </c>
      <c r="D7" s="191">
        <f>'2005'!D45</f>
        <v>-1890</v>
      </c>
      <c r="E7" s="191">
        <f>'2005'!E45</f>
        <v>30070</v>
      </c>
      <c r="F7" s="191">
        <f>'2005'!F45</f>
        <v>34040</v>
      </c>
      <c r="G7" s="191">
        <f>'2005'!G45</f>
        <v>-3960</v>
      </c>
      <c r="H7" s="191">
        <f>'2005'!H45</f>
        <v>940</v>
      </c>
      <c r="I7" s="191">
        <f>'2005'!I45</f>
        <v>2020</v>
      </c>
      <c r="J7" s="191">
        <f>'2005'!J45</f>
        <v>-1090</v>
      </c>
      <c r="K7" s="191">
        <f>'2005'!K45</f>
        <v>35650</v>
      </c>
      <c r="L7" s="191">
        <f>'2005'!L45</f>
        <v>42600</v>
      </c>
      <c r="M7" s="191">
        <f>'2005'!M45</f>
        <v>-6940</v>
      </c>
      <c r="O7" s="190">
        <v>2005</v>
      </c>
      <c r="P7" s="193">
        <f t="shared" si="0"/>
        <v>2.0374110828137351</v>
      </c>
      <c r="Q7" s="193">
        <f t="shared" si="1"/>
        <v>2.867304821287433</v>
      </c>
      <c r="R7" s="193">
        <f t="shared" si="2"/>
        <v>-0.82989373847369807</v>
      </c>
      <c r="S7" s="193">
        <f t="shared" si="3"/>
        <v>4.9047159041011676</v>
      </c>
      <c r="T7" s="193">
        <f t="shared" si="4"/>
        <v>4.7338973498361163</v>
      </c>
      <c r="U7" s="193">
        <f t="shared" si="5"/>
        <v>5.358891446239487</v>
      </c>
      <c r="V7" s="193">
        <f t="shared" si="6"/>
        <v>-0.62341980396910612</v>
      </c>
      <c r="W7" s="193">
        <f t="shared" si="7"/>
        <v>10.092788796075604</v>
      </c>
      <c r="X7" s="193">
        <f t="shared" si="8"/>
        <v>0.67417342035429972</v>
      </c>
      <c r="Y7" s="193">
        <f t="shared" si="9"/>
        <v>1.44875564799541</v>
      </c>
      <c r="Z7" s="193">
        <f t="shared" si="10"/>
        <v>-0.78175428530445379</v>
      </c>
      <c r="AA7" s="193">
        <f t="shared" si="11"/>
        <v>2.1229290683497095</v>
      </c>
      <c r="AB7" s="193">
        <f t="shared" si="12"/>
        <v>3.5565496380599693</v>
      </c>
      <c r="AC7" s="193">
        <f t="shared" si="13"/>
        <v>4.2499022322960647</v>
      </c>
      <c r="AD7" s="193">
        <f t="shared" si="14"/>
        <v>-0.69235496460410062</v>
      </c>
      <c r="AE7" s="193">
        <f t="shared" si="15"/>
        <v>7.8064518703560335</v>
      </c>
    </row>
    <row r="8" spans="1:31" x14ac:dyDescent="0.35">
      <c r="A8" s="189">
        <v>2006</v>
      </c>
      <c r="B8" s="191">
        <f>'2006'!B45</f>
        <v>4890</v>
      </c>
      <c r="C8" s="191">
        <f>'2006'!C45</f>
        <v>6820</v>
      </c>
      <c r="D8" s="191">
        <f>'2006'!D45</f>
        <v>-1930</v>
      </c>
      <c r="E8" s="191">
        <f>'2006'!E45</f>
        <v>30330</v>
      </c>
      <c r="F8" s="191">
        <f>'2006'!F45</f>
        <v>34910</v>
      </c>
      <c r="G8" s="191">
        <f>'2006'!G45</f>
        <v>-4580</v>
      </c>
      <c r="H8" s="191">
        <f>'2006'!H45</f>
        <v>920</v>
      </c>
      <c r="I8" s="191">
        <f>'2006'!I45</f>
        <v>2080</v>
      </c>
      <c r="J8" s="191">
        <f>'2006'!J45</f>
        <v>-1160</v>
      </c>
      <c r="K8" s="191">
        <f>'2006'!K45</f>
        <v>36140</v>
      </c>
      <c r="L8" s="191">
        <f>'2006'!L45</f>
        <v>43800</v>
      </c>
      <c r="M8" s="191">
        <f>'2006'!M45</f>
        <v>-7660</v>
      </c>
      <c r="O8" s="190">
        <v>2006</v>
      </c>
      <c r="P8" s="193">
        <f t="shared" si="0"/>
        <v>2.1284467561862064</v>
      </c>
      <c r="Q8" s="193">
        <f t="shared" si="1"/>
        <v>2.968508563842521</v>
      </c>
      <c r="R8" s="193">
        <f t="shared" si="2"/>
        <v>-0.84006180765631466</v>
      </c>
      <c r="S8" s="193">
        <f t="shared" si="3"/>
        <v>5.0969553200287274</v>
      </c>
      <c r="T8" s="193">
        <f t="shared" si="4"/>
        <v>4.6926565263201869</v>
      </c>
      <c r="U8" s="193">
        <f t="shared" si="5"/>
        <v>5.4012739641885164</v>
      </c>
      <c r="V8" s="193">
        <f t="shared" si="6"/>
        <v>-0.7086174378683302</v>
      </c>
      <c r="W8" s="193">
        <f t="shared" si="7"/>
        <v>10.093930490508704</v>
      </c>
      <c r="X8" s="193">
        <f t="shared" si="8"/>
        <v>0.66389562406188662</v>
      </c>
      <c r="Y8" s="193">
        <f t="shared" si="9"/>
        <v>1.5009814109225261</v>
      </c>
      <c r="Z8" s="193">
        <f t="shared" si="10"/>
        <v>-0.83708578686063961</v>
      </c>
      <c r="AA8" s="193">
        <f t="shared" si="11"/>
        <v>2.1648770349844129</v>
      </c>
      <c r="AB8" s="193">
        <f t="shared" si="12"/>
        <v>3.5618193465727095</v>
      </c>
      <c r="AC8" s="193">
        <f t="shared" si="13"/>
        <v>4.3167594737101469</v>
      </c>
      <c r="AD8" s="193">
        <f t="shared" si="14"/>
        <v>-0.75494012713743652</v>
      </c>
      <c r="AE8" s="193">
        <f t="shared" si="15"/>
        <v>7.8785788202828559</v>
      </c>
    </row>
    <row r="9" spans="1:31" x14ac:dyDescent="0.35">
      <c r="A9" s="190">
        <v>2007</v>
      </c>
      <c r="B9" s="191">
        <f>'2007'!B45</f>
        <v>4930</v>
      </c>
      <c r="C9" s="191">
        <f>'2007'!C45</f>
        <v>7400</v>
      </c>
      <c r="D9" s="191">
        <f>'2007'!D45</f>
        <v>-2470</v>
      </c>
      <c r="E9" s="191">
        <f>'2007'!E45</f>
        <v>30660</v>
      </c>
      <c r="F9" s="191">
        <f>'2007'!F45</f>
        <v>35660</v>
      </c>
      <c r="G9" s="191">
        <f>'2007'!G45</f>
        <v>-5000</v>
      </c>
      <c r="H9" s="191">
        <f>'2007'!H45</f>
        <v>1130</v>
      </c>
      <c r="I9" s="191">
        <f>'2007'!I45</f>
        <v>2080</v>
      </c>
      <c r="J9" s="191">
        <f>'2007'!J45</f>
        <v>-950</v>
      </c>
      <c r="K9" s="191">
        <f>'2007'!K45</f>
        <v>36710</v>
      </c>
      <c r="L9" s="191">
        <f>'2007'!L45</f>
        <v>45130</v>
      </c>
      <c r="M9" s="191">
        <f>'2007'!M45</f>
        <v>-8420</v>
      </c>
      <c r="O9" s="190">
        <v>2007</v>
      </c>
      <c r="P9" s="193">
        <f t="shared" si="0"/>
        <v>2.1262831018718193</v>
      </c>
      <c r="Q9" s="193">
        <f t="shared" si="1"/>
        <v>3.1915811265418785</v>
      </c>
      <c r="R9" s="193">
        <f t="shared" si="2"/>
        <v>-1.0652980246700594</v>
      </c>
      <c r="S9" s="193">
        <f t="shared" si="3"/>
        <v>5.3178642284136979</v>
      </c>
      <c r="T9" s="193">
        <f t="shared" si="4"/>
        <v>4.7038896841213802</v>
      </c>
      <c r="U9" s="193">
        <f t="shared" si="5"/>
        <v>5.4709949815971441</v>
      </c>
      <c r="V9" s="193">
        <f t="shared" si="6"/>
        <v>-0.76710529747576328</v>
      </c>
      <c r="W9" s="193">
        <f t="shared" si="7"/>
        <v>10.174884665718524</v>
      </c>
      <c r="X9" s="193">
        <f t="shared" si="8"/>
        <v>0.82372322899505768</v>
      </c>
      <c r="Y9" s="193">
        <f t="shared" si="9"/>
        <v>1.5162339082386902</v>
      </c>
      <c r="Z9" s="193">
        <f t="shared" si="10"/>
        <v>-0.69251067924363252</v>
      </c>
      <c r="AA9" s="193">
        <f t="shared" si="11"/>
        <v>2.339957137233748</v>
      </c>
      <c r="AB9" s="193">
        <f t="shared" si="12"/>
        <v>3.5960475802841376</v>
      </c>
      <c r="AC9" s="193">
        <f t="shared" si="13"/>
        <v>4.420856096383087</v>
      </c>
      <c r="AD9" s="193">
        <f t="shared" si="14"/>
        <v>-0.82480851609894967</v>
      </c>
      <c r="AE9" s="193">
        <f t="shared" si="15"/>
        <v>8.0169036766672246</v>
      </c>
    </row>
    <row r="10" spans="1:31" x14ac:dyDescent="0.35">
      <c r="A10" s="190">
        <v>2008</v>
      </c>
      <c r="B10" s="191">
        <f>'2008'!B45</f>
        <v>5220</v>
      </c>
      <c r="C10" s="191">
        <f>'2008'!C45</f>
        <v>7310</v>
      </c>
      <c r="D10" s="191">
        <f>'2008'!D45</f>
        <v>-2090</v>
      </c>
      <c r="E10" s="191">
        <f>'2008'!E45</f>
        <v>30870</v>
      </c>
      <c r="F10" s="191">
        <f>'2008'!F45</f>
        <v>35900</v>
      </c>
      <c r="G10" s="191">
        <f>'2008'!G45</f>
        <v>-5030</v>
      </c>
      <c r="H10" s="191">
        <f>'2008'!H45</f>
        <v>950</v>
      </c>
      <c r="I10" s="191">
        <f>'2008'!I45</f>
        <v>2070</v>
      </c>
      <c r="J10" s="191">
        <f>'2008'!J45</f>
        <v>-1120</v>
      </c>
      <c r="K10" s="191">
        <f>'2008'!K45</f>
        <v>37030</v>
      </c>
      <c r="L10" s="191">
        <f>'2008'!L45</f>
        <v>45270</v>
      </c>
      <c r="M10" s="191">
        <f>'2008'!M45</f>
        <v>-8240</v>
      </c>
      <c r="O10" s="190">
        <v>2008</v>
      </c>
      <c r="P10" s="193">
        <f t="shared" si="0"/>
        <v>2.2344264330078718</v>
      </c>
      <c r="Q10" s="193">
        <f t="shared" si="1"/>
        <v>3.1290531082926329</v>
      </c>
      <c r="R10" s="193">
        <f t="shared" si="2"/>
        <v>-0.89462667528476103</v>
      </c>
      <c r="S10" s="193">
        <f t="shared" si="3"/>
        <v>5.3634795413005047</v>
      </c>
      <c r="T10" s="193">
        <f t="shared" si="4"/>
        <v>4.6856145410389711</v>
      </c>
      <c r="U10" s="193">
        <f t="shared" si="5"/>
        <v>5.4490949796987067</v>
      </c>
      <c r="V10" s="193">
        <f t="shared" si="6"/>
        <v>-0.76348043865973514</v>
      </c>
      <c r="W10" s="193">
        <f t="shared" si="7"/>
        <v>10.134709520737676</v>
      </c>
      <c r="X10" s="193">
        <f t="shared" si="8"/>
        <v>0.69556813272904328</v>
      </c>
      <c r="Y10" s="193">
        <f t="shared" si="9"/>
        <v>1.5156063523674943</v>
      </c>
      <c r="Z10" s="193">
        <f t="shared" si="10"/>
        <v>-0.82003821963845103</v>
      </c>
      <c r="AA10" s="193">
        <f t="shared" si="11"/>
        <v>2.2111744850965374</v>
      </c>
      <c r="AB10" s="193">
        <f t="shared" si="12"/>
        <v>3.5985660156595443</v>
      </c>
      <c r="AC10" s="193">
        <f t="shared" si="13"/>
        <v>4.3993271274347174</v>
      </c>
      <c r="AD10" s="193">
        <f t="shared" si="14"/>
        <v>-0.80076111177517262</v>
      </c>
      <c r="AE10" s="193">
        <f t="shared" si="15"/>
        <v>7.9978931430942621</v>
      </c>
    </row>
    <row r="11" spans="1:31" x14ac:dyDescent="0.35">
      <c r="A11" s="190">
        <v>2009</v>
      </c>
      <c r="B11" s="191">
        <f>'2009'!B45</f>
        <v>5580</v>
      </c>
      <c r="C11" s="191">
        <f>'2009'!C45</f>
        <v>6970</v>
      </c>
      <c r="D11" s="191">
        <f>'2009'!D45</f>
        <v>-1390</v>
      </c>
      <c r="E11" s="191">
        <f>'2009'!E45</f>
        <v>31930</v>
      </c>
      <c r="F11" s="191">
        <f>'2009'!F45</f>
        <v>34720</v>
      </c>
      <c r="G11" s="191">
        <f>'2009'!G45</f>
        <v>-2790</v>
      </c>
      <c r="H11" s="191">
        <f>'2009'!H45</f>
        <v>840</v>
      </c>
      <c r="I11" s="191">
        <f>'2009'!I45</f>
        <v>1750</v>
      </c>
      <c r="J11" s="191">
        <f>'2009'!J45</f>
        <v>-910</v>
      </c>
      <c r="K11" s="191">
        <f>'2009'!K45</f>
        <v>38350</v>
      </c>
      <c r="L11" s="191">
        <f>'2009'!L45</f>
        <v>43430</v>
      </c>
      <c r="M11" s="191">
        <f>'2009'!M45</f>
        <v>-5080</v>
      </c>
      <c r="O11" s="190">
        <v>2009</v>
      </c>
      <c r="P11" s="193">
        <f t="shared" si="0"/>
        <v>2.3621247269587009</v>
      </c>
      <c r="Q11" s="193">
        <f t="shared" si="1"/>
        <v>2.9505393094806713</v>
      </c>
      <c r="R11" s="193">
        <f t="shared" si="2"/>
        <v>-0.58841458252197032</v>
      </c>
      <c r="S11" s="193">
        <f t="shared" si="3"/>
        <v>5.3126640364393722</v>
      </c>
      <c r="T11" s="193">
        <f t="shared" si="4"/>
        <v>4.7938264283515872</v>
      </c>
      <c r="U11" s="193">
        <f t="shared" si="5"/>
        <v>5.2127044657803667</v>
      </c>
      <c r="V11" s="193">
        <f t="shared" si="6"/>
        <v>-0.41887803742877949</v>
      </c>
      <c r="W11" s="193">
        <f t="shared" si="7"/>
        <v>10.006530894131954</v>
      </c>
      <c r="X11" s="193">
        <f t="shared" si="8"/>
        <v>0.61454271437664154</v>
      </c>
      <c r="Y11" s="193">
        <f t="shared" si="9"/>
        <v>1.2802973216180031</v>
      </c>
      <c r="Z11" s="193">
        <f t="shared" si="10"/>
        <v>-0.6657546072413616</v>
      </c>
      <c r="AA11" s="193">
        <f t="shared" si="11"/>
        <v>1.8948400359946449</v>
      </c>
      <c r="AB11" s="193">
        <f t="shared" si="12"/>
        <v>3.6911201370574984</v>
      </c>
      <c r="AC11" s="193">
        <f t="shared" si="13"/>
        <v>4.1800612138828459</v>
      </c>
      <c r="AD11" s="193">
        <f t="shared" si="14"/>
        <v>-0.48894107682534793</v>
      </c>
      <c r="AE11" s="193">
        <f t="shared" si="15"/>
        <v>7.8711813509403452</v>
      </c>
    </row>
    <row r="12" spans="1:31" x14ac:dyDescent="0.35">
      <c r="A12" s="189">
        <v>2010</v>
      </c>
      <c r="B12" s="191">
        <f>'2010'!B45</f>
        <v>5580</v>
      </c>
      <c r="C12" s="191">
        <f>'2010'!C45</f>
        <v>7630</v>
      </c>
      <c r="D12" s="191">
        <f>'2010'!D45</f>
        <v>-2050</v>
      </c>
      <c r="E12" s="191">
        <f>'2010'!E45</f>
        <v>31640</v>
      </c>
      <c r="F12" s="191">
        <f>'2010'!F45</f>
        <v>35290</v>
      </c>
      <c r="G12" s="191">
        <f>'2010'!G45</f>
        <v>-3650</v>
      </c>
      <c r="H12" s="191">
        <f>'2010'!H45</f>
        <v>1030</v>
      </c>
      <c r="I12" s="191">
        <f>'2010'!I45</f>
        <v>1960</v>
      </c>
      <c r="J12" s="191">
        <f>'2010'!J45</f>
        <v>-930</v>
      </c>
      <c r="K12" s="191">
        <f>'2010'!K45</f>
        <v>38250</v>
      </c>
      <c r="L12" s="191">
        <f>'2010'!L45</f>
        <v>44880</v>
      </c>
      <c r="M12" s="191">
        <f>'2010'!M45</f>
        <v>-6630</v>
      </c>
      <c r="O12" s="190">
        <v>2010</v>
      </c>
      <c r="P12" s="193">
        <f t="shared" si="0"/>
        <v>2.3244673095748891</v>
      </c>
      <c r="Q12" s="193">
        <f t="shared" si="1"/>
        <v>3.1784382745620796</v>
      </c>
      <c r="R12" s="193">
        <f t="shared" si="2"/>
        <v>-0.85397096498719038</v>
      </c>
      <c r="S12" s="193">
        <f t="shared" si="3"/>
        <v>5.5029055841369692</v>
      </c>
      <c r="T12" s="193">
        <f t="shared" si="4"/>
        <v>4.704217143332917</v>
      </c>
      <c r="U12" s="193">
        <f t="shared" si="5"/>
        <v>5.2468970603103235</v>
      </c>
      <c r="V12" s="193">
        <f t="shared" si="6"/>
        <v>-0.5426799169774067</v>
      </c>
      <c r="W12" s="193">
        <f t="shared" si="7"/>
        <v>9.9511142036432414</v>
      </c>
      <c r="X12" s="193">
        <f t="shared" si="8"/>
        <v>0.74947791223104288</v>
      </c>
      <c r="Y12" s="193">
        <f t="shared" si="9"/>
        <v>1.4261909786144118</v>
      </c>
      <c r="Z12" s="193">
        <f t="shared" si="10"/>
        <v>-0.67671306638336892</v>
      </c>
      <c r="AA12" s="193">
        <f t="shared" si="11"/>
        <v>2.1756688908454547</v>
      </c>
      <c r="AB12" s="193">
        <f t="shared" si="12"/>
        <v>3.6426073640664645</v>
      </c>
      <c r="AC12" s="193">
        <f t="shared" si="13"/>
        <v>4.2739926405046509</v>
      </c>
      <c r="AD12" s="193">
        <f t="shared" si="14"/>
        <v>-0.63138527643818709</v>
      </c>
      <c r="AE12" s="193">
        <f t="shared" si="15"/>
        <v>7.9166000045711158</v>
      </c>
    </row>
    <row r="13" spans="1:31" x14ac:dyDescent="0.35">
      <c r="A13" s="190">
        <v>2011</v>
      </c>
      <c r="B13" s="191">
        <f>'2011'!B45</f>
        <v>5680</v>
      </c>
      <c r="C13" s="191">
        <f>'2011'!C45</f>
        <v>7060</v>
      </c>
      <c r="D13" s="191">
        <f>'2011'!D45</f>
        <v>-1380</v>
      </c>
      <c r="E13" s="191">
        <f>'2011'!E45</f>
        <v>31320</v>
      </c>
      <c r="F13" s="191">
        <f>'2011'!F45</f>
        <v>34670</v>
      </c>
      <c r="G13" s="191">
        <f>'2011'!G45</f>
        <v>-3350</v>
      </c>
      <c r="H13" s="191">
        <f>'2011'!H45</f>
        <v>1040</v>
      </c>
      <c r="I13" s="191">
        <f>'2011'!I45</f>
        <v>1820</v>
      </c>
      <c r="J13" s="191">
        <f>'2011'!J45</f>
        <v>-780</v>
      </c>
      <c r="K13" s="191">
        <f>'2011'!K45</f>
        <v>38040</v>
      </c>
      <c r="L13" s="191">
        <f>'2011'!L45</f>
        <v>43550</v>
      </c>
      <c r="M13" s="191">
        <f>'2011'!M45</f>
        <v>-5520</v>
      </c>
      <c r="O13" s="190">
        <v>2011</v>
      </c>
      <c r="P13" s="193">
        <f t="shared" si="0"/>
        <v>2.3439789041898624</v>
      </c>
      <c r="Q13" s="193">
        <f t="shared" si="1"/>
        <v>2.9134667365458498</v>
      </c>
      <c r="R13" s="193">
        <f t="shared" si="2"/>
        <v>-0.56948783235598766</v>
      </c>
      <c r="S13" s="193">
        <f t="shared" si="3"/>
        <v>5.2574456407357122</v>
      </c>
      <c r="T13" s="193">
        <f t="shared" si="4"/>
        <v>4.6010377308598596</v>
      </c>
      <c r="U13" s="193">
        <f t="shared" si="5"/>
        <v>5.0931666069256494</v>
      </c>
      <c r="V13" s="193">
        <f t="shared" si="6"/>
        <v>-0.49212887606578953</v>
      </c>
      <c r="W13" s="193">
        <f t="shared" si="7"/>
        <v>9.6942043377855089</v>
      </c>
      <c r="X13" s="193">
        <f t="shared" si="8"/>
        <v>0.75343210055420728</v>
      </c>
      <c r="Y13" s="193">
        <f t="shared" si="9"/>
        <v>1.3185061759698626</v>
      </c>
      <c r="Z13" s="193">
        <f t="shared" si="10"/>
        <v>-0.56507407541565546</v>
      </c>
      <c r="AA13" s="193">
        <f t="shared" si="11"/>
        <v>2.0719382765240697</v>
      </c>
      <c r="AB13" s="193">
        <f t="shared" si="12"/>
        <v>3.5850468487588993</v>
      </c>
      <c r="AC13" s="193">
        <f t="shared" si="13"/>
        <v>4.1043320258530507</v>
      </c>
      <c r="AD13" s="193">
        <f t="shared" si="14"/>
        <v>-0.52022761843189069</v>
      </c>
      <c r="AE13" s="193">
        <f t="shared" si="15"/>
        <v>7.6893788746119505</v>
      </c>
    </row>
    <row r="14" spans="1:31" x14ac:dyDescent="0.35">
      <c r="A14" s="190">
        <v>2012</v>
      </c>
      <c r="B14" s="191">
        <f>'2012'!B45</f>
        <v>6380</v>
      </c>
      <c r="C14" s="191">
        <f>'2012'!C45</f>
        <v>7280</v>
      </c>
      <c r="D14" s="191">
        <f>'2012'!D45</f>
        <v>-900</v>
      </c>
      <c r="E14" s="191">
        <f>'2012'!E45</f>
        <v>34760</v>
      </c>
      <c r="F14" s="191">
        <f>'2012'!F45</f>
        <v>36180</v>
      </c>
      <c r="G14" s="191">
        <f>'2012'!G45</f>
        <v>-1420</v>
      </c>
      <c r="H14" s="191">
        <f>'2012'!H45</f>
        <v>1200</v>
      </c>
      <c r="I14" s="191">
        <f>'2012'!I45</f>
        <v>2040</v>
      </c>
      <c r="J14" s="191">
        <f>'2012'!J45</f>
        <v>-840</v>
      </c>
      <c r="K14" s="191">
        <f>'2012'!K45</f>
        <v>42340</v>
      </c>
      <c r="L14" s="191">
        <f>'2012'!L45</f>
        <v>45500</v>
      </c>
      <c r="M14" s="191">
        <f>'2012'!M45</f>
        <v>-3160</v>
      </c>
      <c r="O14" s="190">
        <v>2012</v>
      </c>
      <c r="P14" s="193">
        <f t="shared" si="0"/>
        <v>2.6041241489656972</v>
      </c>
      <c r="Q14" s="193">
        <f t="shared" si="1"/>
        <v>2.9714770853401689</v>
      </c>
      <c r="R14" s="193">
        <f t="shared" si="2"/>
        <v>-0.36735293637447142</v>
      </c>
      <c r="S14" s="193">
        <f t="shared" si="3"/>
        <v>5.575601234305867</v>
      </c>
      <c r="T14" s="193">
        <f t="shared" si="4"/>
        <v>5.0339093751493449</v>
      </c>
      <c r="U14" s="193">
        <f t="shared" si="5"/>
        <v>5.2395523933516479</v>
      </c>
      <c r="V14" s="193">
        <f t="shared" si="6"/>
        <v>-0.20564301820230349</v>
      </c>
      <c r="W14" s="193">
        <f t="shared" si="7"/>
        <v>10.273461768500992</v>
      </c>
      <c r="X14" s="193">
        <f t="shared" si="8"/>
        <v>0.86474021762628817</v>
      </c>
      <c r="Y14" s="193">
        <f t="shared" si="9"/>
        <v>1.4700583699646896</v>
      </c>
      <c r="Z14" s="193">
        <f t="shared" si="10"/>
        <v>-0.60531815233840169</v>
      </c>
      <c r="AA14" s="193">
        <f t="shared" si="11"/>
        <v>2.3347985875909782</v>
      </c>
      <c r="AB14" s="193">
        <f t="shared" si="12"/>
        <v>3.9412333621587607</v>
      </c>
      <c r="AC14" s="193">
        <f t="shared" si="13"/>
        <v>4.2353830415263021</v>
      </c>
      <c r="AD14" s="193">
        <f t="shared" si="14"/>
        <v>-0.29414967936754099</v>
      </c>
      <c r="AE14" s="193">
        <f t="shared" si="15"/>
        <v>8.1766164036850615</v>
      </c>
    </row>
    <row r="15" spans="1:31" x14ac:dyDescent="0.35">
      <c r="A15" s="190">
        <v>2013</v>
      </c>
      <c r="B15" s="191">
        <f>'2013'!B45</f>
        <v>6430</v>
      </c>
      <c r="C15" s="191">
        <f>'2013'!C45</f>
        <v>7370</v>
      </c>
      <c r="D15" s="191">
        <f>'2013'!D45</f>
        <v>-950</v>
      </c>
      <c r="E15" s="191">
        <f>'2013'!E45</f>
        <v>33190</v>
      </c>
      <c r="F15" s="191">
        <f>'2013'!F45</f>
        <v>37090</v>
      </c>
      <c r="G15" s="191">
        <f>'2013'!G45</f>
        <v>-3900</v>
      </c>
      <c r="H15" s="191">
        <f>'2013'!H45</f>
        <v>1230</v>
      </c>
      <c r="I15" s="191">
        <f>'2013'!I45</f>
        <v>2030</v>
      </c>
      <c r="J15" s="191">
        <f>'2013'!J45</f>
        <v>-790</v>
      </c>
      <c r="K15" s="191">
        <f>'2013'!K45</f>
        <v>40840</v>
      </c>
      <c r="L15" s="191">
        <f>'2013'!L45</f>
        <v>46490</v>
      </c>
      <c r="M15" s="191">
        <f>'2013'!M45</f>
        <v>-5640</v>
      </c>
      <c r="O15" s="190">
        <v>2013</v>
      </c>
      <c r="P15" s="193">
        <f t="shared" si="0"/>
        <v>2.5944994996610604</v>
      </c>
      <c r="Q15" s="193">
        <f t="shared" si="1"/>
        <v>2.9737886955679653</v>
      </c>
      <c r="R15" s="193">
        <f t="shared" si="2"/>
        <v>-0.38332418735272283</v>
      </c>
      <c r="S15" s="193">
        <f t="shared" si="3"/>
        <v>5.5682881952290266</v>
      </c>
      <c r="T15" s="193">
        <f t="shared" si="4"/>
        <v>4.7664113761989624</v>
      </c>
      <c r="U15" s="193">
        <f t="shared" si="5"/>
        <v>5.3264898446284885</v>
      </c>
      <c r="V15" s="193">
        <f t="shared" si="6"/>
        <v>-0.56007846842952558</v>
      </c>
      <c r="W15" s="193">
        <f t="shared" si="7"/>
        <v>10.09290122082745</v>
      </c>
      <c r="X15" s="193">
        <f t="shared" si="8"/>
        <v>0.87212394086574263</v>
      </c>
      <c r="Y15" s="193">
        <f t="shared" si="9"/>
        <v>1.4393590243556564</v>
      </c>
      <c r="Z15" s="193">
        <f t="shared" si="10"/>
        <v>-0.5601446449462899</v>
      </c>
      <c r="AA15" s="193">
        <f t="shared" si="11"/>
        <v>2.3114829652213991</v>
      </c>
      <c r="AB15" s="193">
        <f t="shared" si="12"/>
        <v>3.7633685281395648</v>
      </c>
      <c r="AC15" s="193">
        <f t="shared" si="13"/>
        <v>4.2840108441040252</v>
      </c>
      <c r="AD15" s="193">
        <f t="shared" si="14"/>
        <v>-0.51972082513974416</v>
      </c>
      <c r="AE15" s="193">
        <f t="shared" si="15"/>
        <v>8.04737937224359</v>
      </c>
    </row>
    <row r="16" spans="1:31" x14ac:dyDescent="0.35">
      <c r="A16" s="189">
        <v>2014</v>
      </c>
      <c r="B16" s="191">
        <f>'2014'!B45</f>
        <v>6320</v>
      </c>
      <c r="C16" s="191">
        <f>'2014'!C45</f>
        <v>7640</v>
      </c>
      <c r="D16" s="191">
        <f>'2014'!D45</f>
        <v>-1310</v>
      </c>
      <c r="E16" s="191">
        <f>'2014'!E45</f>
        <v>34800</v>
      </c>
      <c r="F16" s="191">
        <f>'2014'!F45</f>
        <v>37870</v>
      </c>
      <c r="G16" s="191">
        <f>'2014'!G45</f>
        <v>-3080</v>
      </c>
      <c r="H16" s="191">
        <f>'2014'!H45</f>
        <v>1380</v>
      </c>
      <c r="I16" s="191">
        <f>'2014'!I45</f>
        <v>2130</v>
      </c>
      <c r="J16" s="191">
        <f>'2014'!J45</f>
        <v>-750</v>
      </c>
      <c r="K16" s="191">
        <f>'2014'!K45</f>
        <v>42500</v>
      </c>
      <c r="L16" s="191">
        <f>'2014'!L45</f>
        <v>47640</v>
      </c>
      <c r="M16" s="191">
        <f>'2014'!M45</f>
        <v>-5140</v>
      </c>
      <c r="O16" s="190">
        <v>2014</v>
      </c>
      <c r="P16" s="193">
        <f t="shared" si="0"/>
        <v>2.526979100443421</v>
      </c>
      <c r="Q16" s="193">
        <f t="shared" si="1"/>
        <v>3.0547658745866668</v>
      </c>
      <c r="R16" s="193">
        <f t="shared" si="2"/>
        <v>-0.52378838949064577</v>
      </c>
      <c r="S16" s="193">
        <f t="shared" si="3"/>
        <v>5.5817449750300874</v>
      </c>
      <c r="T16" s="193">
        <f t="shared" si="4"/>
        <v>4.9747829965348069</v>
      </c>
      <c r="U16" s="193">
        <f t="shared" si="5"/>
        <v>5.4136503470911812</v>
      </c>
      <c r="V16" s="193">
        <f t="shared" si="6"/>
        <v>-0.44029688590020699</v>
      </c>
      <c r="W16" s="193">
        <f t="shared" si="7"/>
        <v>10.388433343625989</v>
      </c>
      <c r="X16" s="193">
        <f t="shared" si="8"/>
        <v>0.96800667784316885</v>
      </c>
      <c r="Y16" s="193">
        <f t="shared" si="9"/>
        <v>1.4940972636274998</v>
      </c>
      <c r="Z16" s="193">
        <f t="shared" si="10"/>
        <v>-0.52609058578433088</v>
      </c>
      <c r="AA16" s="193">
        <f t="shared" si="11"/>
        <v>2.4621039414706685</v>
      </c>
      <c r="AB16" s="193">
        <f t="shared" si="12"/>
        <v>3.891264340453584</v>
      </c>
      <c r="AC16" s="193">
        <f t="shared" si="13"/>
        <v>4.3618784277460882</v>
      </c>
      <c r="AD16" s="193">
        <f t="shared" si="14"/>
        <v>-0.47061408729250404</v>
      </c>
      <c r="AE16" s="193">
        <f t="shared" si="15"/>
        <v>8.2531427681996732</v>
      </c>
    </row>
    <row r="17" spans="1:31" x14ac:dyDescent="0.35">
      <c r="A17" s="190">
        <v>2015</v>
      </c>
      <c r="B17" s="191">
        <f>'2015'!B45</f>
        <v>6290</v>
      </c>
      <c r="C17" s="191">
        <f>'2015'!C45</f>
        <v>7470</v>
      </c>
      <c r="D17" s="191">
        <f>'2015'!D45</f>
        <v>-1180</v>
      </c>
      <c r="E17" s="191">
        <f>'2015'!E45</f>
        <v>35210</v>
      </c>
      <c r="F17" s="191">
        <f>'2015'!F45</f>
        <v>37690</v>
      </c>
      <c r="G17" s="191">
        <f>'2015'!G45</f>
        <v>-2480</v>
      </c>
      <c r="H17" s="191">
        <f>'2015'!H45</f>
        <v>1390</v>
      </c>
      <c r="I17" s="191">
        <f>'2015'!I45</f>
        <v>2260</v>
      </c>
      <c r="J17" s="191">
        <f>'2015'!J45</f>
        <v>-870</v>
      </c>
      <c r="K17" s="191">
        <f>'2015'!K45</f>
        <v>42890</v>
      </c>
      <c r="L17" s="191">
        <f>'2015'!L45</f>
        <v>47420</v>
      </c>
      <c r="M17" s="191">
        <f>'2015'!M45</f>
        <v>-4530</v>
      </c>
      <c r="O17" s="190">
        <v>2015</v>
      </c>
      <c r="P17" s="193">
        <f t="shared" si="0"/>
        <v>2.4948635162899913</v>
      </c>
      <c r="Q17" s="193">
        <f t="shared" si="1"/>
        <v>2.9628983253873189</v>
      </c>
      <c r="R17" s="193">
        <f t="shared" si="2"/>
        <v>-0.46803480909732742</v>
      </c>
      <c r="S17" s="193">
        <f t="shared" si="3"/>
        <v>5.4577618416773097</v>
      </c>
      <c r="T17" s="193">
        <f t="shared" si="4"/>
        <v>4.9909493860182543</v>
      </c>
      <c r="U17" s="193">
        <f t="shared" si="5"/>
        <v>5.3424845884415788</v>
      </c>
      <c r="V17" s="193">
        <f t="shared" si="6"/>
        <v>-0.35153520242332492</v>
      </c>
      <c r="W17" s="193">
        <f t="shared" si="7"/>
        <v>10.333433974459833</v>
      </c>
      <c r="X17" s="193">
        <f t="shared" si="8"/>
        <v>0.96577407834581663</v>
      </c>
      <c r="Y17" s="193">
        <f t="shared" si="9"/>
        <v>1.5702513791809682</v>
      </c>
      <c r="Z17" s="193">
        <f t="shared" si="10"/>
        <v>-0.60447730083515139</v>
      </c>
      <c r="AA17" s="193">
        <f t="shared" si="11"/>
        <v>2.5360254575267844</v>
      </c>
      <c r="AB17" s="193">
        <f t="shared" si="12"/>
        <v>3.8937069742655837</v>
      </c>
      <c r="AC17" s="193">
        <f t="shared" si="13"/>
        <v>4.3049565101346232</v>
      </c>
      <c r="AD17" s="193">
        <f t="shared" si="14"/>
        <v>-0.41124953586903923</v>
      </c>
      <c r="AE17" s="193">
        <f t="shared" si="15"/>
        <v>8.1986634844002069</v>
      </c>
    </row>
    <row r="18" spans="1:31" x14ac:dyDescent="0.35">
      <c r="A18" s="190">
        <v>2016</v>
      </c>
      <c r="B18" s="191">
        <f>'2016'!B45</f>
        <v>6100</v>
      </c>
      <c r="C18" s="191">
        <f>'2016'!C45</f>
        <v>7490</v>
      </c>
      <c r="D18" s="191">
        <f>'2016'!D45</f>
        <v>-1390</v>
      </c>
      <c r="E18" s="191">
        <f>'2016'!E45</f>
        <v>35860</v>
      </c>
      <c r="F18" s="191">
        <f>'2016'!F45</f>
        <v>37870</v>
      </c>
      <c r="G18" s="191">
        <f>'2016'!G45</f>
        <v>-2020</v>
      </c>
      <c r="H18" s="191">
        <f>'2016'!H45</f>
        <v>1320</v>
      </c>
      <c r="I18" s="191">
        <f>'2016'!I45</f>
        <v>2400</v>
      </c>
      <c r="J18" s="191">
        <f>'2016'!J45</f>
        <v>-1080</v>
      </c>
      <c r="K18" s="191">
        <f>'2016'!K45</f>
        <v>43280</v>
      </c>
      <c r="L18" s="191">
        <f>'2016'!L45</f>
        <v>47760</v>
      </c>
      <c r="M18" s="191">
        <f>'2016'!M45</f>
        <v>-4490</v>
      </c>
      <c r="O18" s="190">
        <v>2016</v>
      </c>
      <c r="P18" s="193">
        <f t="shared" si="0"/>
        <v>2.3999968524631443</v>
      </c>
      <c r="Q18" s="193">
        <f t="shared" si="1"/>
        <v>2.9468813811391721</v>
      </c>
      <c r="R18" s="193">
        <f t="shared" si="2"/>
        <v>-0.54688452867602799</v>
      </c>
      <c r="S18" s="193">
        <f t="shared" si="3"/>
        <v>5.3468782336023164</v>
      </c>
      <c r="T18" s="193">
        <f t="shared" si="4"/>
        <v>5.0243159518528744</v>
      </c>
      <c r="U18" s="193">
        <f t="shared" si="5"/>
        <v>5.3059354460866803</v>
      </c>
      <c r="V18" s="193">
        <f t="shared" si="6"/>
        <v>-0.28302058624491927</v>
      </c>
      <c r="W18" s="193">
        <f t="shared" si="7"/>
        <v>10.330251397939554</v>
      </c>
      <c r="X18" s="193">
        <f t="shared" si="8"/>
        <v>0.91000592882650599</v>
      </c>
      <c r="Y18" s="193">
        <f t="shared" si="9"/>
        <v>1.6545562342300109</v>
      </c>
      <c r="Z18" s="193">
        <f t="shared" si="10"/>
        <v>-0.74455030540350486</v>
      </c>
      <c r="AA18" s="193">
        <f t="shared" si="11"/>
        <v>2.5645621630565172</v>
      </c>
      <c r="AB18" s="193">
        <f t="shared" si="12"/>
        <v>3.8887640954220766</v>
      </c>
      <c r="AC18" s="193">
        <f t="shared" si="13"/>
        <v>4.2912979019722357</v>
      </c>
      <c r="AD18" s="193">
        <f t="shared" si="14"/>
        <v>-0.40343231951120889</v>
      </c>
      <c r="AE18" s="193">
        <f t="shared" si="15"/>
        <v>8.1800619973943132</v>
      </c>
    </row>
    <row r="19" spans="1:31" x14ac:dyDescent="0.35">
      <c r="A19" s="190">
        <v>2017</v>
      </c>
      <c r="B19" s="191">
        <f>'2017'!B45</f>
        <v>6770</v>
      </c>
      <c r="C19" s="191">
        <f>'2017'!C45</f>
        <v>8480</v>
      </c>
      <c r="D19" s="191">
        <f>'2017'!D45</f>
        <v>-1710</v>
      </c>
      <c r="E19" s="191">
        <f>'2017'!E45</f>
        <v>42930</v>
      </c>
      <c r="F19" s="191">
        <f>'2017'!F45</f>
        <v>47620</v>
      </c>
      <c r="G19" s="191">
        <f>'2017'!G45</f>
        <v>-4700</v>
      </c>
      <c r="H19" s="191">
        <f>'2017'!H45</f>
        <v>1420</v>
      </c>
      <c r="I19" s="191">
        <f>'2017'!I45</f>
        <v>2660</v>
      </c>
      <c r="J19" s="191">
        <f>'2017'!J45</f>
        <v>-1240</v>
      </c>
      <c r="K19" s="191">
        <f>'2017'!K45</f>
        <v>51120</v>
      </c>
      <c r="L19" s="191">
        <f>'2017'!L45</f>
        <v>58760</v>
      </c>
      <c r="M19" s="191">
        <f>'2017'!M45</f>
        <v>-7640</v>
      </c>
      <c r="O19" s="190">
        <v>2017</v>
      </c>
      <c r="P19" s="193">
        <f t="shared" si="0"/>
        <v>2.635543634402993</v>
      </c>
      <c r="Q19" s="193">
        <f t="shared" si="1"/>
        <v>3.3012422481148276</v>
      </c>
      <c r="R19" s="193">
        <f t="shared" si="2"/>
        <v>-0.66569861371183425</v>
      </c>
      <c r="S19" s="193">
        <f t="shared" si="3"/>
        <v>5.9367858825178201</v>
      </c>
      <c r="T19" s="193">
        <f t="shared" si="4"/>
        <v>5.9186118490802233</v>
      </c>
      <c r="U19" s="193">
        <f t="shared" si="5"/>
        <v>6.5652060622688149</v>
      </c>
      <c r="V19" s="193">
        <f t="shared" si="6"/>
        <v>-0.6479728788883542</v>
      </c>
      <c r="W19" s="193">
        <f t="shared" si="7"/>
        <v>12.483817911349037</v>
      </c>
      <c r="X19" s="193">
        <f t="shared" si="8"/>
        <v>0.97350289651389976</v>
      </c>
      <c r="Y19" s="193">
        <f t="shared" si="9"/>
        <v>1.8236040174133616</v>
      </c>
      <c r="Z19" s="193">
        <f t="shared" si="10"/>
        <v>-0.85010112089946177</v>
      </c>
      <c r="AA19" s="193">
        <f t="shared" si="11"/>
        <v>2.7971069139272617</v>
      </c>
      <c r="AB19" s="193">
        <f t="shared" si="12"/>
        <v>4.5316055552945409</v>
      </c>
      <c r="AC19" s="193">
        <f t="shared" si="13"/>
        <v>5.2088642885193117</v>
      </c>
      <c r="AD19" s="193">
        <f t="shared" si="14"/>
        <v>-0.67725873322477104</v>
      </c>
      <c r="AE19" s="193">
        <f t="shared" si="15"/>
        <v>9.7404698438138535</v>
      </c>
    </row>
    <row r="20" spans="1:31" s="96" customFormat="1" x14ac:dyDescent="0.35">
      <c r="A20" s="192">
        <v>2018</v>
      </c>
      <c r="B20" s="191">
        <f>'2018'!B45</f>
        <v>6210</v>
      </c>
      <c r="C20" s="191">
        <f>'2018'!C45</f>
        <v>8730</v>
      </c>
      <c r="D20" s="191">
        <f>'2018'!D45</f>
        <v>-2520</v>
      </c>
      <c r="E20" s="191">
        <f>'2018'!E45</f>
        <v>42450</v>
      </c>
      <c r="F20" s="191">
        <f>'2018'!F45</f>
        <v>49310</v>
      </c>
      <c r="G20" s="191">
        <f>'2018'!G45</f>
        <v>-6860</v>
      </c>
      <c r="H20" s="191">
        <f>'2018'!H45</f>
        <v>1610</v>
      </c>
      <c r="I20" s="191">
        <f>'2018'!I45</f>
        <v>2660</v>
      </c>
      <c r="J20" s="191">
        <f>'2018'!J45</f>
        <v>-1040</v>
      </c>
      <c r="K20" s="191">
        <f>'2018'!K45</f>
        <v>50270</v>
      </c>
      <c r="L20" s="191">
        <f>'2018'!L45</f>
        <v>60690</v>
      </c>
      <c r="M20" s="191">
        <f>'2018'!M45</f>
        <v>-10420</v>
      </c>
      <c r="O20" s="192">
        <v>2018</v>
      </c>
      <c r="P20" s="193">
        <f t="shared" si="0"/>
        <v>2.3979796731642518</v>
      </c>
      <c r="Q20" s="193">
        <f t="shared" si="1"/>
        <v>3.3710728738685858</v>
      </c>
      <c r="R20" s="193">
        <f t="shared" si="2"/>
        <v>-0.97309320070433414</v>
      </c>
      <c r="S20" s="193">
        <f t="shared" si="3"/>
        <v>5.769052547032838</v>
      </c>
      <c r="T20" s="193">
        <f t="shared" si="4"/>
        <v>5.8034457018956553</v>
      </c>
      <c r="U20" s="193">
        <f t="shared" si="5"/>
        <v>6.7412934643221387</v>
      </c>
      <c r="V20" s="193">
        <f t="shared" si="6"/>
        <v>-0.93784776242648282</v>
      </c>
      <c r="W20" s="193">
        <f t="shared" si="7"/>
        <v>12.544739166217795</v>
      </c>
      <c r="X20" s="193">
        <f t="shared" si="8"/>
        <v>1.0975302161657339</v>
      </c>
      <c r="Y20" s="193">
        <f t="shared" si="9"/>
        <v>1.8133107919259952</v>
      </c>
      <c r="Z20" s="193">
        <f t="shared" si="10"/>
        <v>-0.70896361789587781</v>
      </c>
      <c r="AA20" s="193">
        <f t="shared" si="11"/>
        <v>2.9108410080917291</v>
      </c>
      <c r="AB20" s="193">
        <f t="shared" si="12"/>
        <v>4.4208058407050075</v>
      </c>
      <c r="AC20" s="193">
        <f t="shared" si="13"/>
        <v>5.3371535005447956</v>
      </c>
      <c r="AD20" s="193">
        <f t="shared" si="14"/>
        <v>-0.91634765983978872</v>
      </c>
      <c r="AE20" s="193">
        <f t="shared" si="15"/>
        <v>9.7579593412498031</v>
      </c>
    </row>
    <row r="21" spans="1:31" s="96" customFormat="1" x14ac:dyDescent="0.35">
      <c r="A21" s="192">
        <v>2019</v>
      </c>
      <c r="B21" s="194">
        <f>'2019'!B45</f>
        <v>6030</v>
      </c>
      <c r="C21" s="194">
        <f>'2019'!C45</f>
        <v>9330</v>
      </c>
      <c r="D21" s="194">
        <f>'2019'!D45</f>
        <v>-3300</v>
      </c>
      <c r="E21" s="194">
        <f>'2019'!E45</f>
        <v>44350</v>
      </c>
      <c r="F21" s="194">
        <f>'2019'!F45</f>
        <v>51460</v>
      </c>
      <c r="G21" s="194">
        <f>'2019'!G45</f>
        <v>-7110</v>
      </c>
      <c r="H21" s="194">
        <f>'2019'!H45</f>
        <v>1600</v>
      </c>
      <c r="I21" s="194">
        <f>'2019'!I45</f>
        <v>2750</v>
      </c>
      <c r="J21" s="194">
        <f>'2019'!J45</f>
        <v>-1150</v>
      </c>
      <c r="K21" s="194">
        <f>'2019'!K45</f>
        <v>51980</v>
      </c>
      <c r="L21" s="194">
        <f>'2019'!L45</f>
        <v>63540</v>
      </c>
      <c r="M21" s="194">
        <f>'2019'!M45</f>
        <v>-11560</v>
      </c>
      <c r="O21" s="192">
        <v>2019</v>
      </c>
      <c r="P21" s="193">
        <f t="shared" si="0"/>
        <v>2.3208821661566885</v>
      </c>
      <c r="Q21" s="193">
        <f t="shared" si="1"/>
        <v>3.5910166849489062</v>
      </c>
      <c r="R21" s="193">
        <f t="shared" si="2"/>
        <v>-1.2701345187922175</v>
      </c>
      <c r="S21" s="193">
        <f t="shared" si="3"/>
        <v>5.9118988511055948</v>
      </c>
      <c r="T21" s="193">
        <f t="shared" si="4"/>
        <v>6.0454052875145683</v>
      </c>
      <c r="U21" s="193">
        <f t="shared" si="5"/>
        <v>7.0145784914430589</v>
      </c>
      <c r="V21" s="193">
        <f t="shared" si="6"/>
        <v>-0.96917320392849104</v>
      </c>
      <c r="W21" s="193">
        <f t="shared" si="7"/>
        <v>13.05998377895763</v>
      </c>
      <c r="X21" s="193">
        <f t="shared" si="8"/>
        <v>1.0814902936246147</v>
      </c>
      <c r="Y21" s="193">
        <f t="shared" si="9"/>
        <v>1.8588114421673063</v>
      </c>
      <c r="Z21" s="199">
        <f t="shared" si="10"/>
        <v>-0.77732114854269185</v>
      </c>
      <c r="AA21" s="193">
        <f t="shared" si="11"/>
        <v>2.940301735791921</v>
      </c>
      <c r="AB21" s="193">
        <f t="shared" si="12"/>
        <v>4.5541601613493912</v>
      </c>
      <c r="AC21" s="193">
        <f t="shared" si="13"/>
        <v>5.5669745412108558</v>
      </c>
      <c r="AD21" s="193">
        <f t="shared" si="14"/>
        <v>-1.0128143798614653</v>
      </c>
      <c r="AE21" s="193">
        <f t="shared" si="15"/>
        <v>10.121134702560248</v>
      </c>
    </row>
    <row r="22" spans="1:31" s="96" customFormat="1" x14ac:dyDescent="0.35">
      <c r="A22" s="192">
        <v>2020</v>
      </c>
      <c r="B22" s="194">
        <f>'2020 orgin_destination'!B45</f>
        <v>4860</v>
      </c>
      <c r="C22" s="194">
        <f>'2020 orgin_destination'!C45</f>
        <v>-8050</v>
      </c>
      <c r="D22" s="194">
        <f>'2020 orgin_destination'!D45</f>
        <v>-3200</v>
      </c>
      <c r="E22" s="194">
        <f>'2020 orgin_destination'!E45</f>
        <v>39900</v>
      </c>
      <c r="F22" s="194">
        <f>'2020 orgin_destination'!F45</f>
        <v>-49050</v>
      </c>
      <c r="G22" s="194">
        <f>'2020 orgin_destination'!G45</f>
        <v>-9150</v>
      </c>
      <c r="H22" s="194">
        <f>'2020 orgin_destination'!H45</f>
        <v>1360</v>
      </c>
      <c r="I22" s="194">
        <f>'2020 orgin_destination'!I45</f>
        <v>-2370</v>
      </c>
      <c r="J22" s="194">
        <f>'2020 orgin_destination'!J45</f>
        <v>-1000</v>
      </c>
      <c r="K22" s="194">
        <f>'2020 orgin_destination'!K45</f>
        <v>46110</v>
      </c>
      <c r="L22" s="194">
        <f>'2020 orgin_destination'!L45</f>
        <v>-59470</v>
      </c>
      <c r="M22" s="194">
        <f>'2020 orgin_destination'!M45</f>
        <v>-13360</v>
      </c>
      <c r="O22" s="192">
        <v>2020</v>
      </c>
      <c r="P22" s="193">
        <f t="shared" ref="P22" si="16">B22/B43*100</f>
        <v>1.8781084433727118</v>
      </c>
      <c r="Q22" s="193">
        <f t="shared" ref="Q22" si="17">C22/B43*100</f>
        <v>-3.1108586356276398</v>
      </c>
      <c r="R22" s="193">
        <f t="shared" ref="R22" si="18">D22/B43*100</f>
        <v>-1.2366146129203039</v>
      </c>
      <c r="S22" s="193">
        <f t="shared" ref="S22" si="19">(B22+C22)/B43*100</f>
        <v>-1.2327501922549282</v>
      </c>
      <c r="T22" s="193">
        <f t="shared" ref="T22" si="20">E22/C43*100</f>
        <v>5.4387311263080562</v>
      </c>
      <c r="U22" s="193">
        <f t="shared" ref="U22" si="21">F22/C43*100</f>
        <v>-6.6859589409877227</v>
      </c>
      <c r="V22" s="193">
        <f t="shared" ref="V22" si="22">G22/C43*100</f>
        <v>-1.2472278146796669</v>
      </c>
      <c r="W22" s="193">
        <f t="shared" ref="W22" si="23">(E22+F22)/C43*100</f>
        <v>-1.2472278146796669</v>
      </c>
      <c r="X22" s="193">
        <f t="shared" ref="X22" si="24">H22/D43*100</f>
        <v>0.9101982358216546</v>
      </c>
      <c r="Y22" s="193">
        <f t="shared" ref="Y22" si="25">I22/D43*100</f>
        <v>-1.5861542786009719</v>
      </c>
      <c r="Z22" s="199">
        <f t="shared" ref="Z22" si="26">J22/D43*100</f>
        <v>-0.6692634086923932</v>
      </c>
      <c r="AA22" s="193">
        <f t="shared" ref="AA22" si="27">(H22+I22)/D43*100</f>
        <v>-0.67595604277931709</v>
      </c>
      <c r="AB22" s="193">
        <f t="shared" ref="AB22" si="28">K22/E43*100</f>
        <v>4.0383038948482071</v>
      </c>
      <c r="AC22" s="193">
        <f t="shared" ref="AC22" si="29">L22/E43*100</f>
        <v>-5.2083698249104939</v>
      </c>
      <c r="AD22" s="193">
        <f t="shared" ref="AD22" si="30">M22/E43*100</f>
        <v>-1.1700659300622867</v>
      </c>
      <c r="AE22" s="193">
        <f t="shared" ref="AE22" si="31">(K22+L22)/E43*100</f>
        <v>-1.1700659300622867</v>
      </c>
    </row>
    <row r="23" spans="1:31" x14ac:dyDescent="0.35">
      <c r="F23" t="s">
        <v>69</v>
      </c>
    </row>
    <row r="24" spans="1:31" x14ac:dyDescent="0.35">
      <c r="A24" s="18"/>
      <c r="B24" s="30" t="s">
        <v>5</v>
      </c>
      <c r="C24" s="31" t="s">
        <v>6</v>
      </c>
      <c r="D24" s="31" t="s">
        <v>7</v>
      </c>
      <c r="E24" s="31" t="s">
        <v>68</v>
      </c>
      <c r="G24" s="30" t="s">
        <v>5</v>
      </c>
      <c r="H24" s="31" t="s">
        <v>6</v>
      </c>
      <c r="I24" s="31" t="s">
        <v>7</v>
      </c>
      <c r="J24" s="31" t="s">
        <v>68</v>
      </c>
      <c r="N24" s="18"/>
      <c r="O24" s="22"/>
      <c r="P24" s="22"/>
      <c r="Q24" s="22"/>
      <c r="R24" s="98"/>
      <c r="S24" s="33"/>
      <c r="T24" s="33"/>
      <c r="U24" s="33"/>
      <c r="V24" s="33"/>
      <c r="W24" s="33"/>
      <c r="X24" s="33"/>
      <c r="Y24" s="33"/>
      <c r="Z24" s="33"/>
      <c r="AA24" s="33"/>
      <c r="AB24" s="33"/>
      <c r="AC24" s="33"/>
      <c r="AD24" s="33"/>
      <c r="AE24" s="33"/>
    </row>
    <row r="25" spans="1:31" x14ac:dyDescent="0.35">
      <c r="A25">
        <v>2001</v>
      </c>
      <c r="B25" s="18">
        <v>228536</v>
      </c>
      <c r="C25" s="18">
        <v>614178</v>
      </c>
      <c r="D25" s="18">
        <v>141928</v>
      </c>
      <c r="E25" s="18">
        <v>984642</v>
      </c>
      <c r="O25" s="33"/>
      <c r="P25" s="464"/>
      <c r="Q25" s="464"/>
      <c r="R25" s="464"/>
      <c r="S25" s="464"/>
      <c r="T25" s="464"/>
      <c r="U25" s="464"/>
      <c r="V25" s="464"/>
      <c r="W25" s="464"/>
      <c r="X25" s="464"/>
      <c r="Y25" s="464"/>
      <c r="Z25" s="464"/>
      <c r="AA25" s="464"/>
      <c r="AB25" s="464"/>
      <c r="AC25" s="464"/>
      <c r="AD25" s="464"/>
      <c r="AE25" s="464"/>
    </row>
    <row r="26" spans="1:31" x14ac:dyDescent="0.35">
      <c r="A26">
        <v>2002</v>
      </c>
      <c r="B26" s="18">
        <v>227835</v>
      </c>
      <c r="C26" s="18">
        <v>621008</v>
      </c>
      <c r="D26" s="18">
        <v>141541</v>
      </c>
      <c r="E26" s="18">
        <v>990384</v>
      </c>
      <c r="F26">
        <v>2002</v>
      </c>
      <c r="G26" s="32">
        <f>(B4+C4)/B25*100</f>
        <v>5.0276542864143945</v>
      </c>
      <c r="H26" s="32">
        <f t="shared" ref="H26:H43" si="32">(E4+F4)/C25*100</f>
        <v>9.8994102686843224</v>
      </c>
      <c r="I26" s="32">
        <f>(H4+I4)/D26*100</f>
        <v>2.2820242897817593</v>
      </c>
      <c r="J26" s="32">
        <f t="shared" ref="J26:J43" si="33">(K4+L4)/E25*100</f>
        <v>7.6697926759167299</v>
      </c>
      <c r="O26" s="33"/>
      <c r="P26" s="19"/>
      <c r="Q26" s="20"/>
      <c r="R26" s="20"/>
      <c r="S26" s="20"/>
      <c r="T26" s="19"/>
      <c r="U26" s="19"/>
      <c r="V26" s="19"/>
      <c r="W26" s="19"/>
      <c r="X26" s="19"/>
      <c r="Y26" s="19"/>
      <c r="Z26" s="19"/>
      <c r="AA26" s="19"/>
      <c r="AB26" s="19"/>
      <c r="AC26" s="19"/>
      <c r="AD26" s="19"/>
      <c r="AE26" s="19"/>
    </row>
    <row r="27" spans="1:31" x14ac:dyDescent="0.35">
      <c r="A27">
        <v>2003</v>
      </c>
      <c r="B27" s="18">
        <v>227483</v>
      </c>
      <c r="C27" s="18">
        <v>628411</v>
      </c>
      <c r="D27" s="18">
        <v>140462</v>
      </c>
      <c r="E27" s="18">
        <v>996356</v>
      </c>
      <c r="F27">
        <v>2003</v>
      </c>
      <c r="G27" s="32">
        <f t="shared" ref="G27:G43" si="34">(B5+C5)/B26*100</f>
        <v>5.179186692123686</v>
      </c>
      <c r="H27" s="32">
        <f t="shared" si="32"/>
        <v>10.00631231803777</v>
      </c>
      <c r="I27" s="32">
        <f t="shared" ref="I27:I43" si="35">(D5+E5)/D26*100</f>
        <v>18.129022686006174</v>
      </c>
      <c r="J27" s="32">
        <f t="shared" si="33"/>
        <v>7.8010145559702089</v>
      </c>
      <c r="O27" s="33"/>
      <c r="P27" s="21"/>
      <c r="Q27" s="21"/>
      <c r="R27" s="21"/>
      <c r="S27" s="21"/>
      <c r="T27" s="21"/>
      <c r="U27" s="21"/>
      <c r="V27" s="21"/>
      <c r="W27" s="21"/>
      <c r="X27" s="21"/>
      <c r="Y27" s="21"/>
      <c r="Z27" s="21"/>
      <c r="AA27" s="21"/>
      <c r="AB27" s="21"/>
      <c r="AC27" s="21"/>
      <c r="AD27" s="21"/>
      <c r="AE27" s="21"/>
    </row>
    <row r="28" spans="1:31" x14ac:dyDescent="0.35">
      <c r="A28">
        <v>2004</v>
      </c>
      <c r="B28" s="18">
        <v>227740</v>
      </c>
      <c r="C28" s="18">
        <v>635206</v>
      </c>
      <c r="D28" s="18">
        <v>139430</v>
      </c>
      <c r="E28" s="18">
        <v>1002376</v>
      </c>
      <c r="F28">
        <v>2004</v>
      </c>
      <c r="G28" s="32">
        <f t="shared" si="34"/>
        <v>5.2487438621787117</v>
      </c>
      <c r="H28" s="32">
        <f t="shared" si="32"/>
        <v>9.8168237029587324</v>
      </c>
      <c r="I28" s="32">
        <f t="shared" si="35"/>
        <v>17.677378935228035</v>
      </c>
      <c r="J28" s="32">
        <f t="shared" si="33"/>
        <v>7.7311723921971662</v>
      </c>
      <c r="O28" s="34"/>
      <c r="P28" s="21"/>
      <c r="Q28" s="21"/>
      <c r="R28" s="21"/>
      <c r="S28" s="21"/>
      <c r="T28" s="21"/>
      <c r="U28" s="21"/>
      <c r="V28" s="21"/>
      <c r="W28" s="21"/>
      <c r="X28" s="21"/>
      <c r="Y28" s="21"/>
      <c r="Z28" s="21"/>
      <c r="AA28" s="21"/>
      <c r="AB28" s="21"/>
      <c r="AC28" s="21"/>
      <c r="AD28" s="21"/>
      <c r="AE28" s="21"/>
    </row>
    <row r="29" spans="1:31" x14ac:dyDescent="0.35">
      <c r="A29">
        <v>2005</v>
      </c>
      <c r="B29" s="18">
        <v>229745</v>
      </c>
      <c r="C29" s="18">
        <v>646329</v>
      </c>
      <c r="D29" s="18">
        <v>138576</v>
      </c>
      <c r="E29" s="18">
        <v>1014650</v>
      </c>
      <c r="F29">
        <v>2005</v>
      </c>
      <c r="G29" s="32">
        <f t="shared" si="34"/>
        <v>4.9047159041011676</v>
      </c>
      <c r="H29" s="32">
        <f t="shared" si="32"/>
        <v>10.092788796075604</v>
      </c>
      <c r="I29" s="32">
        <f t="shared" si="35"/>
        <v>20.210858495302304</v>
      </c>
      <c r="J29" s="32">
        <f t="shared" si="33"/>
        <v>7.8064518703560335</v>
      </c>
      <c r="O29" s="34"/>
      <c r="P29" s="21"/>
      <c r="Q29" s="21"/>
      <c r="R29" s="21"/>
      <c r="S29" s="21"/>
      <c r="T29" s="21"/>
      <c r="U29" s="21"/>
      <c r="V29" s="21"/>
      <c r="W29" s="21"/>
      <c r="X29" s="21"/>
      <c r="Y29" s="21"/>
      <c r="Z29" s="21"/>
      <c r="AA29" s="21"/>
      <c r="AB29" s="21"/>
      <c r="AC29" s="21"/>
      <c r="AD29" s="21"/>
      <c r="AE29" s="21"/>
    </row>
    <row r="30" spans="1:31" x14ac:dyDescent="0.35">
      <c r="A30">
        <v>2006</v>
      </c>
      <c r="B30" s="18">
        <v>231860</v>
      </c>
      <c r="C30" s="18">
        <v>651801</v>
      </c>
      <c r="D30" s="18">
        <v>137182</v>
      </c>
      <c r="E30" s="18">
        <v>1020843</v>
      </c>
      <c r="F30">
        <v>2006</v>
      </c>
      <c r="G30" s="32">
        <f t="shared" si="34"/>
        <v>5.0969553200287274</v>
      </c>
      <c r="H30" s="32">
        <f t="shared" si="32"/>
        <v>10.093930490508704</v>
      </c>
      <c r="I30" s="32">
        <f t="shared" si="35"/>
        <v>20.494169264519108</v>
      </c>
      <c r="J30" s="32">
        <f t="shared" si="33"/>
        <v>7.8785788202828559</v>
      </c>
      <c r="O30" s="34"/>
      <c r="P30" s="21"/>
      <c r="Q30" s="21"/>
      <c r="R30" s="21"/>
      <c r="S30" s="21"/>
      <c r="T30" s="21"/>
      <c r="U30" s="21"/>
      <c r="V30" s="21"/>
      <c r="W30" s="21"/>
      <c r="X30" s="21"/>
      <c r="Y30" s="21"/>
      <c r="Z30" s="21"/>
      <c r="AA30" s="21"/>
      <c r="AB30" s="21"/>
      <c r="AC30" s="21"/>
      <c r="AD30" s="21"/>
      <c r="AE30" s="21"/>
    </row>
    <row r="31" spans="1:31" x14ac:dyDescent="0.35">
      <c r="A31">
        <v>2007</v>
      </c>
      <c r="B31" s="18">
        <v>233617</v>
      </c>
      <c r="C31" s="18">
        <v>658825</v>
      </c>
      <c r="D31" s="18">
        <v>136579</v>
      </c>
      <c r="E31" s="18">
        <v>1029021</v>
      </c>
      <c r="F31">
        <v>2007</v>
      </c>
      <c r="G31" s="32">
        <f t="shared" si="34"/>
        <v>5.3178642284136979</v>
      </c>
      <c r="H31" s="32">
        <f t="shared" si="32"/>
        <v>10.174884665718524</v>
      </c>
      <c r="I31" s="32">
        <f t="shared" si="35"/>
        <v>20.549343208292633</v>
      </c>
      <c r="J31" s="32">
        <f t="shared" si="33"/>
        <v>8.0169036766672246</v>
      </c>
      <c r="O31" s="34"/>
      <c r="P31" s="21"/>
      <c r="Q31" s="21"/>
      <c r="R31" s="21"/>
      <c r="S31" s="21"/>
      <c r="T31" s="21"/>
      <c r="U31" s="21"/>
      <c r="V31" s="21"/>
      <c r="W31" s="21"/>
      <c r="X31" s="21"/>
      <c r="Y31" s="21"/>
      <c r="Z31" s="21"/>
      <c r="AA31" s="21"/>
      <c r="AB31" s="21"/>
      <c r="AC31" s="21"/>
      <c r="AD31" s="21"/>
      <c r="AE31" s="21"/>
    </row>
    <row r="32" spans="1:31" x14ac:dyDescent="0.35">
      <c r="A32">
        <v>2008</v>
      </c>
      <c r="B32" s="18">
        <v>236228</v>
      </c>
      <c r="C32" s="18">
        <v>666065</v>
      </c>
      <c r="D32" s="18">
        <v>136687</v>
      </c>
      <c r="E32" s="18">
        <v>1038980</v>
      </c>
      <c r="F32">
        <v>2008</v>
      </c>
      <c r="G32" s="32">
        <f t="shared" si="34"/>
        <v>5.3634795413005047</v>
      </c>
      <c r="H32" s="32">
        <f t="shared" si="32"/>
        <v>10.134709520737676</v>
      </c>
      <c r="I32" s="32">
        <f t="shared" si="35"/>
        <v>21.07205353678091</v>
      </c>
      <c r="J32" s="32">
        <f t="shared" si="33"/>
        <v>7.9978931430942621</v>
      </c>
      <c r="O32" s="34"/>
      <c r="P32" s="21"/>
      <c r="Q32" s="21"/>
      <c r="R32" s="21"/>
      <c r="S32" s="21"/>
      <c r="T32" s="21"/>
      <c r="U32" s="21"/>
      <c r="V32" s="21"/>
      <c r="W32" s="21"/>
      <c r="X32" s="21"/>
      <c r="Y32" s="21"/>
      <c r="Z32" s="21"/>
      <c r="AA32" s="21"/>
      <c r="AB32" s="21"/>
      <c r="AC32" s="21"/>
      <c r="AD32" s="21"/>
      <c r="AE32" s="21"/>
    </row>
    <row r="33" spans="1:31" x14ac:dyDescent="0.35">
      <c r="A33">
        <v>2009</v>
      </c>
      <c r="B33" s="18">
        <v>240055</v>
      </c>
      <c r="C33" s="18">
        <v>672588</v>
      </c>
      <c r="D33" s="18">
        <v>137429</v>
      </c>
      <c r="E33" s="18">
        <v>1050072</v>
      </c>
      <c r="F33">
        <v>2009</v>
      </c>
      <c r="G33" s="32">
        <f t="shared" si="34"/>
        <v>5.3126640364393722</v>
      </c>
      <c r="H33" s="32">
        <f t="shared" si="32"/>
        <v>10.006530894131954</v>
      </c>
      <c r="I33" s="32">
        <f t="shared" si="35"/>
        <v>22.343017258407897</v>
      </c>
      <c r="J33" s="32">
        <f t="shared" si="33"/>
        <v>7.8711813509403452</v>
      </c>
      <c r="O33" s="34"/>
      <c r="P33" s="21"/>
      <c r="Q33" s="21"/>
      <c r="R33" s="21"/>
      <c r="S33" s="21"/>
      <c r="T33" s="21"/>
      <c r="U33" s="21"/>
      <c r="V33" s="21"/>
      <c r="W33" s="21"/>
      <c r="X33" s="21"/>
      <c r="Y33" s="21"/>
      <c r="Z33" s="21"/>
      <c r="AA33" s="21"/>
      <c r="AB33" s="21"/>
      <c r="AC33" s="21"/>
      <c r="AD33" s="21"/>
      <c r="AE33" s="21"/>
    </row>
    <row r="34" spans="1:31" x14ac:dyDescent="0.35">
      <c r="A34">
        <v>2010</v>
      </c>
      <c r="B34" s="18">
        <v>242323</v>
      </c>
      <c r="C34" s="18">
        <v>680716</v>
      </c>
      <c r="D34" s="18">
        <v>138035</v>
      </c>
      <c r="E34" s="18">
        <v>1061074</v>
      </c>
      <c r="F34">
        <v>2010</v>
      </c>
      <c r="G34" s="32">
        <f t="shared" si="34"/>
        <v>5.5029055841369692</v>
      </c>
      <c r="H34" s="32">
        <f t="shared" si="32"/>
        <v>9.9511142036432414</v>
      </c>
      <c r="I34" s="32">
        <f t="shared" si="35"/>
        <v>21.531117886326758</v>
      </c>
      <c r="J34" s="32">
        <f t="shared" si="33"/>
        <v>7.9166000045711158</v>
      </c>
      <c r="O34" s="34"/>
      <c r="P34" s="21"/>
      <c r="Q34" s="21"/>
      <c r="R34" s="21"/>
      <c r="S34" s="21"/>
      <c r="T34" s="21"/>
      <c r="U34" s="21"/>
      <c r="V34" s="21"/>
      <c r="W34" s="21"/>
      <c r="X34" s="21"/>
      <c r="Y34" s="21"/>
      <c r="Z34" s="21"/>
      <c r="AA34" s="21"/>
      <c r="AB34" s="21"/>
      <c r="AC34" s="21"/>
      <c r="AD34" s="21"/>
      <c r="AE34" s="21"/>
    </row>
    <row r="35" spans="1:31" x14ac:dyDescent="0.35">
      <c r="A35">
        <v>2011</v>
      </c>
      <c r="B35" s="18">
        <v>244996</v>
      </c>
      <c r="C35" s="18">
        <v>690517</v>
      </c>
      <c r="D35" s="18">
        <v>138770</v>
      </c>
      <c r="E35" s="18">
        <v>1074283</v>
      </c>
      <c r="F35">
        <v>2011</v>
      </c>
      <c r="G35" s="32">
        <f t="shared" si="34"/>
        <v>5.2574456407357122</v>
      </c>
      <c r="H35" s="32">
        <f t="shared" si="32"/>
        <v>9.6942043377855089</v>
      </c>
      <c r="I35" s="32">
        <f t="shared" si="35"/>
        <v>21.690151048647081</v>
      </c>
      <c r="J35" s="32">
        <f t="shared" si="33"/>
        <v>7.6893788746119505</v>
      </c>
      <c r="O35" s="34"/>
      <c r="P35" s="21"/>
      <c r="Q35" s="21"/>
      <c r="R35" s="21"/>
      <c r="S35" s="21"/>
      <c r="T35" s="21"/>
      <c r="U35" s="21"/>
      <c r="V35" s="21"/>
      <c r="W35" s="21"/>
      <c r="X35" s="21"/>
      <c r="Y35" s="21"/>
      <c r="Z35" s="21"/>
      <c r="AA35" s="21"/>
      <c r="AB35" s="21"/>
      <c r="AC35" s="21"/>
      <c r="AD35" s="21"/>
      <c r="AE35" s="21"/>
    </row>
    <row r="36" spans="1:31" x14ac:dyDescent="0.35">
      <c r="A36">
        <v>2012</v>
      </c>
      <c r="B36" s="18">
        <v>247832</v>
      </c>
      <c r="C36" s="18">
        <v>696331</v>
      </c>
      <c r="D36" s="18">
        <v>141035</v>
      </c>
      <c r="E36" s="18">
        <v>1085198</v>
      </c>
      <c r="F36">
        <v>2012</v>
      </c>
      <c r="G36" s="32">
        <f t="shared" si="34"/>
        <v>5.575601234305867</v>
      </c>
      <c r="H36" s="32">
        <f t="shared" si="32"/>
        <v>10.273461768500992</v>
      </c>
      <c r="I36" s="32">
        <f t="shared" si="35"/>
        <v>24.400086474021762</v>
      </c>
      <c r="J36" s="32">
        <f t="shared" si="33"/>
        <v>8.1766164036850615</v>
      </c>
      <c r="O36" s="34"/>
      <c r="P36" s="21"/>
      <c r="Q36" s="21"/>
      <c r="R36" s="21"/>
      <c r="S36" s="21"/>
      <c r="T36" s="21"/>
      <c r="U36" s="21"/>
      <c r="V36" s="21"/>
      <c r="W36" s="21"/>
      <c r="X36" s="21"/>
      <c r="Y36" s="21"/>
      <c r="Z36" s="21"/>
      <c r="AA36" s="21"/>
      <c r="AB36" s="21"/>
      <c r="AC36" s="21"/>
      <c r="AD36" s="21"/>
      <c r="AE36" s="21"/>
    </row>
    <row r="37" spans="1:31" x14ac:dyDescent="0.35">
      <c r="A37">
        <v>2013</v>
      </c>
      <c r="B37" s="18">
        <v>250101</v>
      </c>
      <c r="C37" s="18">
        <v>699528</v>
      </c>
      <c r="D37" s="18">
        <v>142561</v>
      </c>
      <c r="E37" s="18">
        <v>1092190</v>
      </c>
      <c r="F37">
        <v>2013</v>
      </c>
      <c r="G37" s="32">
        <f t="shared" si="34"/>
        <v>5.5682881952290266</v>
      </c>
      <c r="H37" s="32">
        <f t="shared" si="32"/>
        <v>10.09290122082745</v>
      </c>
      <c r="I37" s="32">
        <f t="shared" si="35"/>
        <v>22.859573864643529</v>
      </c>
      <c r="J37" s="32">
        <f t="shared" si="33"/>
        <v>8.04737937224359</v>
      </c>
      <c r="O37" s="34"/>
      <c r="P37" s="21"/>
      <c r="Q37" s="21"/>
      <c r="R37" s="21"/>
      <c r="S37" s="21"/>
      <c r="T37" s="21"/>
      <c r="U37" s="21"/>
      <c r="V37" s="21"/>
      <c r="W37" s="21"/>
      <c r="X37" s="21"/>
      <c r="Y37" s="21"/>
      <c r="Z37" s="21"/>
      <c r="AA37" s="21"/>
      <c r="AB37" s="21"/>
      <c r="AC37" s="21"/>
      <c r="AD37" s="21"/>
      <c r="AE37" s="21"/>
    </row>
    <row r="38" spans="1:31" x14ac:dyDescent="0.35">
      <c r="A38">
        <v>2014</v>
      </c>
      <c r="B38" s="18">
        <v>252118</v>
      </c>
      <c r="C38" s="18">
        <v>705477</v>
      </c>
      <c r="D38" s="18">
        <v>143926</v>
      </c>
      <c r="E38" s="18">
        <v>1101521</v>
      </c>
      <c r="F38">
        <v>2014</v>
      </c>
      <c r="G38" s="32">
        <f t="shared" si="34"/>
        <v>5.5817449750300874</v>
      </c>
      <c r="H38" s="32">
        <f t="shared" si="32"/>
        <v>10.388433343625989</v>
      </c>
      <c r="I38" s="32">
        <f t="shared" si="35"/>
        <v>23.491698290556322</v>
      </c>
      <c r="J38" s="32">
        <f t="shared" si="33"/>
        <v>8.2531427681996732</v>
      </c>
      <c r="O38" s="34"/>
      <c r="P38" s="21"/>
      <c r="Q38" s="21"/>
      <c r="R38" s="21"/>
      <c r="S38" s="21"/>
      <c r="T38" s="21"/>
      <c r="U38" s="21"/>
      <c r="V38" s="21"/>
      <c r="W38" s="21"/>
      <c r="X38" s="21"/>
      <c r="Y38" s="21"/>
      <c r="Z38" s="21"/>
      <c r="AA38" s="21"/>
      <c r="AB38" s="21"/>
      <c r="AC38" s="21"/>
      <c r="AD38" s="21"/>
      <c r="AE38" s="21"/>
    </row>
    <row r="39" spans="1:31" x14ac:dyDescent="0.35">
      <c r="A39">
        <v>2015</v>
      </c>
      <c r="B39" s="18">
        <v>254167</v>
      </c>
      <c r="C39" s="18">
        <v>713729</v>
      </c>
      <c r="D39" s="18">
        <v>145054</v>
      </c>
      <c r="E39" s="18">
        <v>1112950</v>
      </c>
      <c r="F39">
        <v>2015</v>
      </c>
      <c r="G39" s="32">
        <f t="shared" si="34"/>
        <v>5.4577618416773097</v>
      </c>
      <c r="H39" s="32">
        <f t="shared" si="32"/>
        <v>10.333433974459833</v>
      </c>
      <c r="I39" s="32">
        <f t="shared" si="35"/>
        <v>23.644094882092187</v>
      </c>
      <c r="J39" s="32">
        <f t="shared" si="33"/>
        <v>8.1986634844002069</v>
      </c>
      <c r="O39" s="34"/>
      <c r="P39" s="21"/>
      <c r="Q39" s="21"/>
      <c r="R39" s="21"/>
      <c r="S39" s="21"/>
      <c r="T39" s="21"/>
      <c r="U39" s="21"/>
      <c r="V39" s="21"/>
      <c r="W39" s="21"/>
      <c r="X39" s="21"/>
      <c r="Y39" s="21"/>
      <c r="Z39" s="21"/>
      <c r="AA39" s="21"/>
      <c r="AB39" s="21"/>
      <c r="AC39" s="21"/>
      <c r="AD39" s="21"/>
      <c r="AE39" s="21"/>
    </row>
    <row r="40" spans="1:31" x14ac:dyDescent="0.35">
      <c r="A40">
        <v>2016</v>
      </c>
      <c r="B40" s="18">
        <v>256873</v>
      </c>
      <c r="C40" s="18">
        <v>725339</v>
      </c>
      <c r="D40" s="18">
        <v>145865</v>
      </c>
      <c r="E40" s="18">
        <v>1128077</v>
      </c>
      <c r="F40">
        <v>2016</v>
      </c>
      <c r="G40" s="32">
        <f t="shared" si="34"/>
        <v>5.3468782336023164</v>
      </c>
      <c r="H40" s="32">
        <f t="shared" si="32"/>
        <v>10.330251397939554</v>
      </c>
      <c r="I40" s="32">
        <f t="shared" si="35"/>
        <v>23.763563914128532</v>
      </c>
      <c r="J40" s="32">
        <f t="shared" si="33"/>
        <v>8.1800619973943132</v>
      </c>
      <c r="O40" s="34"/>
      <c r="P40" s="21"/>
      <c r="Q40" s="21"/>
      <c r="R40" s="21"/>
      <c r="S40" s="21"/>
      <c r="T40" s="21"/>
      <c r="U40" s="21"/>
      <c r="V40" s="21"/>
      <c r="W40" s="21"/>
      <c r="X40" s="21"/>
      <c r="Y40" s="21"/>
      <c r="Z40" s="21"/>
      <c r="AA40" s="21"/>
      <c r="AB40" s="21"/>
      <c r="AC40" s="21"/>
      <c r="AD40" s="21"/>
      <c r="AE40" s="21"/>
    </row>
    <row r="41" spans="1:31" x14ac:dyDescent="0.35">
      <c r="A41">
        <v>2017</v>
      </c>
      <c r="B41" s="18">
        <v>258968</v>
      </c>
      <c r="C41" s="18">
        <v>731462</v>
      </c>
      <c r="D41" s="18">
        <v>146693</v>
      </c>
      <c r="E41" s="18">
        <v>1137123</v>
      </c>
      <c r="F41">
        <v>2017</v>
      </c>
      <c r="G41" s="32">
        <f t="shared" si="34"/>
        <v>5.9367858825178201</v>
      </c>
      <c r="H41" s="32">
        <f t="shared" si="32"/>
        <v>12.483817911349037</v>
      </c>
      <c r="I41" s="32">
        <f t="shared" si="35"/>
        <v>28.259006615706305</v>
      </c>
      <c r="J41" s="32">
        <f t="shared" si="33"/>
        <v>9.7404698438138535</v>
      </c>
      <c r="O41" s="34"/>
      <c r="P41" s="21"/>
      <c r="Q41" s="21"/>
      <c r="R41" s="21"/>
      <c r="S41" s="21"/>
      <c r="T41" s="21"/>
      <c r="U41" s="21"/>
      <c r="V41" s="21"/>
      <c r="W41" s="21"/>
      <c r="X41" s="21"/>
      <c r="Y41" s="21"/>
      <c r="Z41" s="21"/>
      <c r="AA41" s="21"/>
      <c r="AB41" s="21"/>
      <c r="AC41" s="21"/>
      <c r="AD41" s="21"/>
      <c r="AE41" s="21"/>
    </row>
    <row r="42" spans="1:31" x14ac:dyDescent="0.35">
      <c r="A42">
        <v>2018</v>
      </c>
      <c r="B42" s="97">
        <v>259815</v>
      </c>
      <c r="C42" s="97">
        <v>733615</v>
      </c>
      <c r="D42" s="97">
        <v>147944</v>
      </c>
      <c r="E42" s="97">
        <f>B42+C42+D42</f>
        <v>1141374</v>
      </c>
      <c r="F42" s="118">
        <v>2018</v>
      </c>
      <c r="G42" s="32">
        <f t="shared" si="34"/>
        <v>5.769052547032838</v>
      </c>
      <c r="H42" s="32">
        <f t="shared" si="32"/>
        <v>12.544739166217795</v>
      </c>
      <c r="I42" s="32">
        <f t="shared" si="35"/>
        <v>27.220112752483079</v>
      </c>
      <c r="J42" s="32">
        <f t="shared" si="33"/>
        <v>9.7579593412498031</v>
      </c>
      <c r="O42" s="34"/>
      <c r="P42" s="21"/>
      <c r="Q42" s="21"/>
      <c r="R42" s="21"/>
      <c r="S42" s="21"/>
      <c r="T42" s="21"/>
      <c r="U42" s="21"/>
      <c r="V42" s="21"/>
      <c r="W42" s="21"/>
      <c r="X42" s="21"/>
      <c r="Y42" s="21"/>
      <c r="Z42" s="21"/>
      <c r="AA42" s="21"/>
      <c r="AB42" s="21"/>
      <c r="AC42" s="21"/>
      <c r="AD42" s="21"/>
      <c r="AE42" s="21"/>
    </row>
    <row r="43" spans="1:31" x14ac:dyDescent="0.35">
      <c r="A43">
        <v>2019</v>
      </c>
      <c r="B43" s="97">
        <v>258771</v>
      </c>
      <c r="C43" s="97">
        <v>733627</v>
      </c>
      <c r="D43" s="97">
        <v>149418</v>
      </c>
      <c r="E43" s="97">
        <v>1141816</v>
      </c>
      <c r="F43">
        <v>2019</v>
      </c>
      <c r="G43" s="32">
        <f t="shared" si="34"/>
        <v>5.9118988511055948</v>
      </c>
      <c r="H43" s="32">
        <f t="shared" si="32"/>
        <v>13.05998377895763</v>
      </c>
      <c r="I43" s="32">
        <f t="shared" si="35"/>
        <v>27.746985345806525</v>
      </c>
      <c r="J43" s="32">
        <f t="shared" si="33"/>
        <v>10.121134702560248</v>
      </c>
    </row>
    <row r="44" spans="1:31" x14ac:dyDescent="0.35">
      <c r="A44">
        <v>2020</v>
      </c>
      <c r="B44" s="97">
        <v>257118</v>
      </c>
      <c r="C44" s="97">
        <v>733995</v>
      </c>
      <c r="D44" s="97">
        <v>149412</v>
      </c>
      <c r="E44" s="97">
        <v>1140525</v>
      </c>
      <c r="F44">
        <v>2020</v>
      </c>
      <c r="G44" s="32">
        <f t="shared" ref="G44" si="36">(B22+C22)/B43*100</f>
        <v>-1.2327501922549282</v>
      </c>
      <c r="H44" s="32">
        <f t="shared" ref="H44" si="37">(E22+F22)/C43*100</f>
        <v>-1.2472278146796669</v>
      </c>
      <c r="I44" s="32">
        <f t="shared" ref="I44" si="38">(D22+E22)/D43*100</f>
        <v>24.561967099010829</v>
      </c>
      <c r="J44" s="32">
        <f t="shared" ref="J44" si="39">(K22+L22)/E43*100</f>
        <v>-1.1700659300622867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rgb="FF00B0F0"/>
  </sheetPr>
  <dimension ref="A1:X37"/>
  <sheetViews>
    <sheetView workbookViewId="0">
      <pane xSplit="3" ySplit="7" topLeftCell="D8" activePane="bottomRight" state="frozen"/>
      <selection pane="topRight" activeCell="D1" sqref="D1"/>
      <selection pane="bottomLeft" activeCell="A8" sqref="A8"/>
      <selection pane="bottomRight" sqref="A1:XFD1048576"/>
    </sheetView>
  </sheetViews>
  <sheetFormatPr defaultRowHeight="14.5" x14ac:dyDescent="0.35"/>
  <cols>
    <col min="3" max="3" width="11.7265625" bestFit="1" customWidth="1"/>
    <col min="14" max="14" width="12.1796875" customWidth="1"/>
  </cols>
  <sheetData>
    <row r="1" spans="1:23" s="96" customFormat="1" ht="15.5" x14ac:dyDescent="0.35">
      <c r="A1" s="124" t="s">
        <v>569</v>
      </c>
      <c r="N1" s="426"/>
      <c r="O1" s="426"/>
      <c r="P1" s="426"/>
      <c r="Q1" s="426"/>
      <c r="R1" s="426"/>
      <c r="S1" s="426"/>
      <c r="T1" s="426"/>
      <c r="U1" s="143"/>
      <c r="V1" s="143"/>
      <c r="W1" s="143"/>
    </row>
    <row r="2" spans="1:23" s="96" customFormat="1" x14ac:dyDescent="0.35">
      <c r="N2" s="427"/>
      <c r="O2" s="427"/>
      <c r="P2" s="427"/>
      <c r="Q2" s="143"/>
      <c r="R2" s="143"/>
      <c r="S2" s="143"/>
      <c r="T2" s="143"/>
      <c r="U2" s="143"/>
      <c r="V2" s="143"/>
      <c r="W2" s="143"/>
    </row>
    <row r="3" spans="1:23" s="96" customFormat="1" x14ac:dyDescent="0.35">
      <c r="A3" s="125" t="s">
        <v>570</v>
      </c>
      <c r="N3" s="143"/>
      <c r="O3" s="143"/>
      <c r="P3" s="143"/>
      <c r="Q3" s="143"/>
      <c r="R3" s="143"/>
      <c r="S3" s="143"/>
      <c r="T3" s="143"/>
      <c r="U3" s="143"/>
      <c r="V3" s="143"/>
      <c r="W3" s="143"/>
    </row>
    <row r="4" spans="1:23" s="96" customFormat="1" x14ac:dyDescent="0.35">
      <c r="N4" s="144"/>
      <c r="O4" s="144"/>
      <c r="P4" s="144"/>
      <c r="Q4" s="144"/>
      <c r="R4" s="144"/>
      <c r="S4" s="144"/>
      <c r="T4" s="144"/>
      <c r="U4" s="144"/>
      <c r="V4" s="144"/>
      <c r="W4" s="144"/>
    </row>
    <row r="5" spans="1:23" s="96" customFormat="1" x14ac:dyDescent="0.35">
      <c r="N5" s="144"/>
      <c r="O5" s="144"/>
      <c r="P5" s="144"/>
      <c r="Q5" s="144"/>
      <c r="R5" s="144"/>
      <c r="S5" s="144"/>
      <c r="T5" s="144"/>
      <c r="U5" s="144"/>
      <c r="V5" s="144"/>
      <c r="W5" s="144"/>
    </row>
    <row r="6" spans="1:23" s="96" customFormat="1" ht="15" thickBot="1" x14ac:dyDescent="0.4">
      <c r="N6" s="144"/>
      <c r="O6" s="145"/>
      <c r="P6" s="145"/>
      <c r="Q6" s="145"/>
      <c r="R6" s="145"/>
      <c r="S6" s="145"/>
      <c r="T6" s="145"/>
      <c r="U6" s="145"/>
      <c r="V6" s="145"/>
      <c r="W6" s="145"/>
    </row>
    <row r="7" spans="1:23" ht="36" thickBot="1" x14ac:dyDescent="0.4">
      <c r="A7" s="123" t="s">
        <v>450</v>
      </c>
      <c r="B7" s="123" t="s">
        <v>131</v>
      </c>
      <c r="C7" s="523" t="s">
        <v>78</v>
      </c>
      <c r="D7" s="524" t="s">
        <v>593</v>
      </c>
      <c r="E7" s="525" t="s">
        <v>594</v>
      </c>
      <c r="F7" s="526" t="s">
        <v>595</v>
      </c>
      <c r="G7" s="524" t="s">
        <v>596</v>
      </c>
      <c r="H7" s="525" t="s">
        <v>597</v>
      </c>
      <c r="I7" s="526" t="s">
        <v>598</v>
      </c>
      <c r="J7" s="527" t="s">
        <v>599</v>
      </c>
      <c r="K7" s="525" t="s">
        <v>600</v>
      </c>
      <c r="L7" s="528" t="s">
        <v>601</v>
      </c>
      <c r="N7" s="214" t="s">
        <v>78</v>
      </c>
      <c r="O7" s="472" t="s">
        <v>593</v>
      </c>
      <c r="P7" s="473" t="s">
        <v>594</v>
      </c>
      <c r="Q7" s="474" t="s">
        <v>595</v>
      </c>
      <c r="R7" s="472" t="s">
        <v>596</v>
      </c>
      <c r="S7" s="473" t="s">
        <v>597</v>
      </c>
      <c r="T7" s="474" t="s">
        <v>598</v>
      </c>
      <c r="U7" s="475" t="s">
        <v>599</v>
      </c>
      <c r="V7" s="473" t="s">
        <v>600</v>
      </c>
      <c r="W7" s="474" t="s">
        <v>601</v>
      </c>
    </row>
    <row r="8" spans="1:23" x14ac:dyDescent="0.35">
      <c r="A8" s="96" t="s">
        <v>72</v>
      </c>
      <c r="B8" s="96" t="s">
        <v>36</v>
      </c>
      <c r="C8" s="139" t="s">
        <v>432</v>
      </c>
      <c r="D8" s="212">
        <v>2133</v>
      </c>
      <c r="E8" s="521">
        <v>-3252</v>
      </c>
      <c r="F8" s="142">
        <v>-1119</v>
      </c>
      <c r="G8" s="212">
        <v>1110</v>
      </c>
      <c r="H8" s="521">
        <v>-1704</v>
      </c>
      <c r="I8" s="142">
        <v>-594</v>
      </c>
      <c r="J8" s="522">
        <v>1023</v>
      </c>
      <c r="K8" s="521">
        <v>-1548</v>
      </c>
      <c r="L8" s="142">
        <v>-525</v>
      </c>
      <c r="M8" s="97">
        <v>3865</v>
      </c>
      <c r="N8" s="139" t="s">
        <v>432</v>
      </c>
      <c r="O8" s="212">
        <f>ROUND(D8,-1)</f>
        <v>2130</v>
      </c>
      <c r="P8" s="212">
        <f t="shared" ref="P8:W8" si="0">ROUND(E8,-1)</f>
        <v>-3250</v>
      </c>
      <c r="Q8" s="212">
        <f t="shared" si="0"/>
        <v>-1120</v>
      </c>
      <c r="R8" s="212">
        <f t="shared" si="0"/>
        <v>1110</v>
      </c>
      <c r="S8" s="212">
        <f t="shared" si="0"/>
        <v>-1700</v>
      </c>
      <c r="T8" s="212">
        <f t="shared" si="0"/>
        <v>-590</v>
      </c>
      <c r="U8" s="212">
        <f t="shared" si="0"/>
        <v>1020</v>
      </c>
      <c r="V8" s="212">
        <f t="shared" si="0"/>
        <v>-1550</v>
      </c>
      <c r="W8" s="213">
        <f t="shared" si="0"/>
        <v>-530</v>
      </c>
    </row>
    <row r="9" spans="1:23" x14ac:dyDescent="0.35">
      <c r="A9" s="96" t="s">
        <v>72</v>
      </c>
      <c r="B9" s="96" t="s">
        <v>36</v>
      </c>
      <c r="C9" s="129" t="s">
        <v>433</v>
      </c>
      <c r="D9" s="130">
        <v>1431</v>
      </c>
      <c r="E9" s="126">
        <v>-2523</v>
      </c>
      <c r="F9" s="127">
        <v>-1092</v>
      </c>
      <c r="G9" s="130">
        <v>718</v>
      </c>
      <c r="H9" s="126">
        <v>-1306</v>
      </c>
      <c r="I9" s="127">
        <v>-588</v>
      </c>
      <c r="J9" s="128">
        <v>713</v>
      </c>
      <c r="K9" s="126">
        <v>-1217</v>
      </c>
      <c r="L9" s="127">
        <v>-504</v>
      </c>
      <c r="M9" s="97">
        <v>2963</v>
      </c>
      <c r="N9" s="129" t="s">
        <v>433</v>
      </c>
      <c r="O9" s="130">
        <f t="shared" ref="O9:O27" si="1">ROUND(D9,-1)</f>
        <v>1430</v>
      </c>
      <c r="P9" s="130">
        <f t="shared" ref="P9:P27" si="2">ROUND(E9,-1)</f>
        <v>-2520</v>
      </c>
      <c r="Q9" s="130">
        <f t="shared" ref="Q9:Q27" si="3">ROUND(F9,-1)</f>
        <v>-1090</v>
      </c>
      <c r="R9" s="130">
        <f t="shared" ref="R9:R27" si="4">ROUND(G9,-1)</f>
        <v>720</v>
      </c>
      <c r="S9" s="130">
        <f t="shared" ref="S9:S27" si="5">ROUND(H9,-1)</f>
        <v>-1310</v>
      </c>
      <c r="T9" s="130">
        <f t="shared" ref="T9:T27" si="6">ROUND(I9,-1)</f>
        <v>-590</v>
      </c>
      <c r="U9" s="130">
        <f t="shared" ref="U9:U27" si="7">ROUND(J9,-1)</f>
        <v>710</v>
      </c>
      <c r="V9" s="130">
        <f t="shared" ref="V9:V27" si="8">ROUND(K9,-1)</f>
        <v>-1220</v>
      </c>
      <c r="W9" s="209">
        <f t="shared" ref="W9:W27" si="9">ROUND(L9,-1)</f>
        <v>-500</v>
      </c>
    </row>
    <row r="10" spans="1:23" x14ac:dyDescent="0.35">
      <c r="A10" s="96" t="s">
        <v>72</v>
      </c>
      <c r="B10" s="96" t="s">
        <v>36</v>
      </c>
      <c r="C10" s="129" t="s">
        <v>434</v>
      </c>
      <c r="D10" s="130">
        <v>1109</v>
      </c>
      <c r="E10" s="126">
        <v>-1951</v>
      </c>
      <c r="F10" s="127">
        <v>-842</v>
      </c>
      <c r="G10" s="130">
        <v>573</v>
      </c>
      <c r="H10" s="126">
        <v>-1011</v>
      </c>
      <c r="I10" s="127">
        <v>-438</v>
      </c>
      <c r="J10" s="128">
        <v>536</v>
      </c>
      <c r="K10" s="126">
        <v>-940</v>
      </c>
      <c r="L10" s="127">
        <v>-404</v>
      </c>
      <c r="M10" s="97">
        <v>2178</v>
      </c>
      <c r="N10" s="129" t="s">
        <v>434</v>
      </c>
      <c r="O10" s="130">
        <f t="shared" si="1"/>
        <v>1110</v>
      </c>
      <c r="P10" s="130">
        <f t="shared" si="2"/>
        <v>-1950</v>
      </c>
      <c r="Q10" s="130">
        <f t="shared" si="3"/>
        <v>-840</v>
      </c>
      <c r="R10" s="130">
        <f t="shared" si="4"/>
        <v>570</v>
      </c>
      <c r="S10" s="130">
        <f t="shared" si="5"/>
        <v>-1010</v>
      </c>
      <c r="T10" s="130">
        <f t="shared" si="6"/>
        <v>-440</v>
      </c>
      <c r="U10" s="130">
        <f t="shared" si="7"/>
        <v>540</v>
      </c>
      <c r="V10" s="130">
        <f t="shared" si="8"/>
        <v>-940</v>
      </c>
      <c r="W10" s="209">
        <f t="shared" si="9"/>
        <v>-400</v>
      </c>
    </row>
    <row r="11" spans="1:23" x14ac:dyDescent="0.35">
      <c r="A11" s="96" t="s">
        <v>72</v>
      </c>
      <c r="B11" s="96" t="s">
        <v>36</v>
      </c>
      <c r="C11" s="129" t="s">
        <v>435</v>
      </c>
      <c r="D11" s="130">
        <v>7660</v>
      </c>
      <c r="E11" s="126">
        <v>-3869</v>
      </c>
      <c r="F11" s="127">
        <v>3791</v>
      </c>
      <c r="G11" s="130">
        <v>2951</v>
      </c>
      <c r="H11" s="126">
        <v>-1748</v>
      </c>
      <c r="I11" s="127">
        <v>1203</v>
      </c>
      <c r="J11" s="128">
        <v>4709</v>
      </c>
      <c r="K11" s="126">
        <v>-2121</v>
      </c>
      <c r="L11" s="127">
        <v>2588</v>
      </c>
      <c r="M11" s="97">
        <v>4013</v>
      </c>
      <c r="N11" s="129" t="s">
        <v>435</v>
      </c>
      <c r="O11" s="130">
        <f t="shared" si="1"/>
        <v>7660</v>
      </c>
      <c r="P11" s="130">
        <f t="shared" si="2"/>
        <v>-3870</v>
      </c>
      <c r="Q11" s="130">
        <f t="shared" si="3"/>
        <v>3790</v>
      </c>
      <c r="R11" s="130">
        <f t="shared" si="4"/>
        <v>2950</v>
      </c>
      <c r="S11" s="130">
        <f t="shared" si="5"/>
        <v>-1750</v>
      </c>
      <c r="T11" s="130">
        <f t="shared" si="6"/>
        <v>1200</v>
      </c>
      <c r="U11" s="130">
        <f t="shared" si="7"/>
        <v>4710</v>
      </c>
      <c r="V11" s="130">
        <f t="shared" si="8"/>
        <v>-2120</v>
      </c>
      <c r="W11" s="209">
        <f t="shared" si="9"/>
        <v>2590</v>
      </c>
    </row>
    <row r="12" spans="1:23" x14ac:dyDescent="0.35">
      <c r="A12" s="96" t="s">
        <v>72</v>
      </c>
      <c r="B12" s="96" t="s">
        <v>36</v>
      </c>
      <c r="C12" s="129" t="s">
        <v>436</v>
      </c>
      <c r="D12" s="130">
        <v>12463</v>
      </c>
      <c r="E12" s="126">
        <v>-17164</v>
      </c>
      <c r="F12" s="127">
        <v>-4701</v>
      </c>
      <c r="G12" s="130">
        <v>5355</v>
      </c>
      <c r="H12" s="126">
        <v>-6803</v>
      </c>
      <c r="I12" s="127">
        <v>-1448</v>
      </c>
      <c r="J12" s="128">
        <v>7108</v>
      </c>
      <c r="K12" s="126">
        <v>-10361</v>
      </c>
      <c r="L12" s="127">
        <v>-3253</v>
      </c>
      <c r="M12" s="97">
        <v>16283</v>
      </c>
      <c r="N12" s="129" t="s">
        <v>436</v>
      </c>
      <c r="O12" s="130">
        <f t="shared" si="1"/>
        <v>12460</v>
      </c>
      <c r="P12" s="130">
        <f t="shared" si="2"/>
        <v>-17160</v>
      </c>
      <c r="Q12" s="130">
        <f t="shared" si="3"/>
        <v>-4700</v>
      </c>
      <c r="R12" s="130">
        <f t="shared" si="4"/>
        <v>5360</v>
      </c>
      <c r="S12" s="130">
        <f t="shared" si="5"/>
        <v>-6800</v>
      </c>
      <c r="T12" s="130">
        <f t="shared" si="6"/>
        <v>-1450</v>
      </c>
      <c r="U12" s="130">
        <f t="shared" si="7"/>
        <v>7110</v>
      </c>
      <c r="V12" s="130">
        <f t="shared" si="8"/>
        <v>-10360</v>
      </c>
      <c r="W12" s="209">
        <f t="shared" si="9"/>
        <v>-3250</v>
      </c>
    </row>
    <row r="13" spans="1:23" x14ac:dyDescent="0.35">
      <c r="A13" s="96" t="s">
        <v>72</v>
      </c>
      <c r="B13" s="96" t="s">
        <v>36</v>
      </c>
      <c r="C13" s="129" t="s">
        <v>437</v>
      </c>
      <c r="D13" s="130">
        <v>6379</v>
      </c>
      <c r="E13" s="126">
        <v>-8430</v>
      </c>
      <c r="F13" s="127">
        <v>-2051</v>
      </c>
      <c r="G13" s="130">
        <v>2871</v>
      </c>
      <c r="H13" s="126">
        <v>-3619</v>
      </c>
      <c r="I13" s="127">
        <v>-748</v>
      </c>
      <c r="J13" s="128">
        <v>3508</v>
      </c>
      <c r="K13" s="126">
        <v>-4811</v>
      </c>
      <c r="L13" s="127">
        <v>-1303</v>
      </c>
      <c r="M13" s="97">
        <v>9161</v>
      </c>
      <c r="N13" s="129" t="s">
        <v>437</v>
      </c>
      <c r="O13" s="130">
        <f t="shared" si="1"/>
        <v>6380</v>
      </c>
      <c r="P13" s="130">
        <f t="shared" si="2"/>
        <v>-8430</v>
      </c>
      <c r="Q13" s="130">
        <f t="shared" si="3"/>
        <v>-2050</v>
      </c>
      <c r="R13" s="130">
        <f t="shared" si="4"/>
        <v>2870</v>
      </c>
      <c r="S13" s="130">
        <f t="shared" si="5"/>
        <v>-3620</v>
      </c>
      <c r="T13" s="130">
        <f t="shared" si="6"/>
        <v>-750</v>
      </c>
      <c r="U13" s="130">
        <f t="shared" si="7"/>
        <v>3510</v>
      </c>
      <c r="V13" s="130">
        <f t="shared" si="8"/>
        <v>-4810</v>
      </c>
      <c r="W13" s="209">
        <f t="shared" si="9"/>
        <v>-1300</v>
      </c>
    </row>
    <row r="14" spans="1:23" x14ac:dyDescent="0.35">
      <c r="A14" s="96" t="s">
        <v>72</v>
      </c>
      <c r="B14" s="96" t="s">
        <v>36</v>
      </c>
      <c r="C14" s="129" t="s">
        <v>438</v>
      </c>
      <c r="D14" s="130">
        <v>4519</v>
      </c>
      <c r="E14" s="126">
        <v>-6040</v>
      </c>
      <c r="F14" s="127">
        <v>-1521</v>
      </c>
      <c r="G14" s="130">
        <v>2198</v>
      </c>
      <c r="H14" s="126">
        <v>-2869</v>
      </c>
      <c r="I14" s="127">
        <v>-671</v>
      </c>
      <c r="J14" s="128">
        <v>2321</v>
      </c>
      <c r="K14" s="126">
        <v>-3171</v>
      </c>
      <c r="L14" s="127">
        <v>-850</v>
      </c>
      <c r="M14" s="97">
        <v>6846</v>
      </c>
      <c r="N14" s="129" t="s">
        <v>438</v>
      </c>
      <c r="O14" s="130">
        <f t="shared" si="1"/>
        <v>4520</v>
      </c>
      <c r="P14" s="130">
        <f t="shared" si="2"/>
        <v>-6040</v>
      </c>
      <c r="Q14" s="130">
        <f t="shared" si="3"/>
        <v>-1520</v>
      </c>
      <c r="R14" s="130">
        <f t="shared" si="4"/>
        <v>2200</v>
      </c>
      <c r="S14" s="130">
        <f t="shared" si="5"/>
        <v>-2870</v>
      </c>
      <c r="T14" s="130">
        <f t="shared" si="6"/>
        <v>-670</v>
      </c>
      <c r="U14" s="130">
        <f t="shared" si="7"/>
        <v>2320</v>
      </c>
      <c r="V14" s="130">
        <f t="shared" si="8"/>
        <v>-3170</v>
      </c>
      <c r="W14" s="209">
        <f t="shared" si="9"/>
        <v>-850</v>
      </c>
    </row>
    <row r="15" spans="1:23" x14ac:dyDescent="0.35">
      <c r="A15" s="96" t="s">
        <v>72</v>
      </c>
      <c r="B15" s="96" t="s">
        <v>36</v>
      </c>
      <c r="C15" s="129" t="s">
        <v>439</v>
      </c>
      <c r="D15" s="130">
        <v>3041</v>
      </c>
      <c r="E15" s="126">
        <v>-4359</v>
      </c>
      <c r="F15" s="127">
        <v>-1318</v>
      </c>
      <c r="G15" s="130">
        <v>1624</v>
      </c>
      <c r="H15" s="126">
        <v>-2304</v>
      </c>
      <c r="I15" s="127">
        <v>-680</v>
      </c>
      <c r="J15" s="128">
        <v>1417</v>
      </c>
      <c r="K15" s="126">
        <v>-2055</v>
      </c>
      <c r="L15" s="127">
        <v>-638</v>
      </c>
      <c r="M15" s="97">
        <v>4916</v>
      </c>
      <c r="N15" s="129" t="s">
        <v>439</v>
      </c>
      <c r="O15" s="130">
        <f t="shared" si="1"/>
        <v>3040</v>
      </c>
      <c r="P15" s="130">
        <f t="shared" si="2"/>
        <v>-4360</v>
      </c>
      <c r="Q15" s="130">
        <f t="shared" si="3"/>
        <v>-1320</v>
      </c>
      <c r="R15" s="130">
        <f t="shared" si="4"/>
        <v>1620</v>
      </c>
      <c r="S15" s="130">
        <f t="shared" si="5"/>
        <v>-2300</v>
      </c>
      <c r="T15" s="130">
        <f t="shared" si="6"/>
        <v>-680</v>
      </c>
      <c r="U15" s="130">
        <f t="shared" si="7"/>
        <v>1420</v>
      </c>
      <c r="V15" s="130">
        <f t="shared" si="8"/>
        <v>-2060</v>
      </c>
      <c r="W15" s="209">
        <f t="shared" si="9"/>
        <v>-640</v>
      </c>
    </row>
    <row r="16" spans="1:23" x14ac:dyDescent="0.35">
      <c r="A16" s="96" t="s">
        <v>72</v>
      </c>
      <c r="B16" s="96" t="s">
        <v>36</v>
      </c>
      <c r="C16" s="129" t="s">
        <v>440</v>
      </c>
      <c r="D16" s="130">
        <v>1996</v>
      </c>
      <c r="E16" s="126">
        <v>-2838</v>
      </c>
      <c r="F16" s="127">
        <v>-842</v>
      </c>
      <c r="G16" s="130">
        <v>1168</v>
      </c>
      <c r="H16" s="126">
        <v>-1552</v>
      </c>
      <c r="I16" s="127">
        <v>-384</v>
      </c>
      <c r="J16" s="128">
        <v>828</v>
      </c>
      <c r="K16" s="126">
        <v>-1286</v>
      </c>
      <c r="L16" s="127">
        <v>-458</v>
      </c>
      <c r="M16" s="97">
        <v>3135</v>
      </c>
      <c r="N16" s="129" t="s">
        <v>440</v>
      </c>
      <c r="O16" s="130">
        <f t="shared" si="1"/>
        <v>2000</v>
      </c>
      <c r="P16" s="130">
        <f t="shared" si="2"/>
        <v>-2840</v>
      </c>
      <c r="Q16" s="130">
        <f t="shared" si="3"/>
        <v>-840</v>
      </c>
      <c r="R16" s="130">
        <f t="shared" si="4"/>
        <v>1170</v>
      </c>
      <c r="S16" s="130">
        <f t="shared" si="5"/>
        <v>-1550</v>
      </c>
      <c r="T16" s="130">
        <f t="shared" si="6"/>
        <v>-380</v>
      </c>
      <c r="U16" s="130">
        <f t="shared" si="7"/>
        <v>830</v>
      </c>
      <c r="V16" s="130">
        <f t="shared" si="8"/>
        <v>-1290</v>
      </c>
      <c r="W16" s="209">
        <f t="shared" si="9"/>
        <v>-460</v>
      </c>
    </row>
    <row r="17" spans="1:24" x14ac:dyDescent="0.35">
      <c r="A17" s="96" t="s">
        <v>72</v>
      </c>
      <c r="B17" s="96" t="s">
        <v>36</v>
      </c>
      <c r="C17" s="129" t="s">
        <v>441</v>
      </c>
      <c r="D17" s="130">
        <v>1519</v>
      </c>
      <c r="E17" s="126">
        <v>-2051</v>
      </c>
      <c r="F17" s="127">
        <v>-532</v>
      </c>
      <c r="G17" s="130">
        <v>941</v>
      </c>
      <c r="H17" s="126">
        <v>-1133</v>
      </c>
      <c r="I17" s="127">
        <v>-192</v>
      </c>
      <c r="J17" s="128">
        <v>578</v>
      </c>
      <c r="K17" s="126">
        <v>-918</v>
      </c>
      <c r="L17" s="127">
        <v>-340</v>
      </c>
      <c r="M17" s="97">
        <v>2431</v>
      </c>
      <c r="N17" s="129" t="s">
        <v>441</v>
      </c>
      <c r="O17" s="130">
        <f t="shared" si="1"/>
        <v>1520</v>
      </c>
      <c r="P17" s="130">
        <f t="shared" si="2"/>
        <v>-2050</v>
      </c>
      <c r="Q17" s="130">
        <f t="shared" si="3"/>
        <v>-530</v>
      </c>
      <c r="R17" s="130">
        <f t="shared" si="4"/>
        <v>940</v>
      </c>
      <c r="S17" s="130">
        <f t="shared" si="5"/>
        <v>-1130</v>
      </c>
      <c r="T17" s="130">
        <f t="shared" si="6"/>
        <v>-190</v>
      </c>
      <c r="U17" s="130">
        <f t="shared" si="7"/>
        <v>580</v>
      </c>
      <c r="V17" s="130">
        <f t="shared" si="8"/>
        <v>-920</v>
      </c>
      <c r="W17" s="209">
        <f t="shared" si="9"/>
        <v>-340</v>
      </c>
    </row>
    <row r="18" spans="1:24" x14ac:dyDescent="0.35">
      <c r="A18" s="96" t="s">
        <v>72</v>
      </c>
      <c r="B18" s="96" t="s">
        <v>36</v>
      </c>
      <c r="C18" s="129" t="s">
        <v>442</v>
      </c>
      <c r="D18" s="130">
        <v>1185</v>
      </c>
      <c r="E18" s="126">
        <v>-1887</v>
      </c>
      <c r="F18" s="127">
        <v>-702</v>
      </c>
      <c r="G18" s="130">
        <v>702</v>
      </c>
      <c r="H18" s="126">
        <v>-1041</v>
      </c>
      <c r="I18" s="127">
        <v>-339</v>
      </c>
      <c r="J18" s="128">
        <v>483</v>
      </c>
      <c r="K18" s="126">
        <v>-846</v>
      </c>
      <c r="L18" s="127">
        <v>-363</v>
      </c>
      <c r="M18" s="97">
        <v>2062</v>
      </c>
      <c r="N18" s="129" t="s">
        <v>442</v>
      </c>
      <c r="O18" s="130">
        <f t="shared" si="1"/>
        <v>1190</v>
      </c>
      <c r="P18" s="130">
        <f t="shared" si="2"/>
        <v>-1890</v>
      </c>
      <c r="Q18" s="130">
        <f t="shared" si="3"/>
        <v>-700</v>
      </c>
      <c r="R18" s="130">
        <f t="shared" si="4"/>
        <v>700</v>
      </c>
      <c r="S18" s="130">
        <f t="shared" si="5"/>
        <v>-1040</v>
      </c>
      <c r="T18" s="130">
        <f t="shared" si="6"/>
        <v>-340</v>
      </c>
      <c r="U18" s="130">
        <f t="shared" si="7"/>
        <v>480</v>
      </c>
      <c r="V18" s="130">
        <f t="shared" si="8"/>
        <v>-850</v>
      </c>
      <c r="W18" s="209">
        <f t="shared" si="9"/>
        <v>-360</v>
      </c>
    </row>
    <row r="19" spans="1:24" x14ac:dyDescent="0.35">
      <c r="A19" s="96" t="s">
        <v>72</v>
      </c>
      <c r="B19" s="96" t="s">
        <v>36</v>
      </c>
      <c r="C19" s="129" t="s">
        <v>443</v>
      </c>
      <c r="D19" s="130">
        <v>821</v>
      </c>
      <c r="E19" s="126">
        <v>-1611</v>
      </c>
      <c r="F19" s="127">
        <v>-790</v>
      </c>
      <c r="G19" s="130">
        <v>470</v>
      </c>
      <c r="H19" s="126">
        <v>-865</v>
      </c>
      <c r="I19" s="127">
        <v>-395</v>
      </c>
      <c r="J19" s="128">
        <v>351</v>
      </c>
      <c r="K19" s="126">
        <v>-746</v>
      </c>
      <c r="L19" s="127">
        <v>-395</v>
      </c>
      <c r="M19" s="97">
        <v>1672</v>
      </c>
      <c r="N19" s="129" t="s">
        <v>443</v>
      </c>
      <c r="O19" s="130">
        <f t="shared" si="1"/>
        <v>820</v>
      </c>
      <c r="P19" s="130">
        <f t="shared" si="2"/>
        <v>-1610</v>
      </c>
      <c r="Q19" s="130">
        <f t="shared" si="3"/>
        <v>-790</v>
      </c>
      <c r="R19" s="130">
        <f t="shared" si="4"/>
        <v>470</v>
      </c>
      <c r="S19" s="130">
        <f t="shared" si="5"/>
        <v>-870</v>
      </c>
      <c r="T19" s="130">
        <f t="shared" si="6"/>
        <v>-400</v>
      </c>
      <c r="U19" s="130">
        <f t="shared" si="7"/>
        <v>350</v>
      </c>
      <c r="V19" s="130">
        <f t="shared" si="8"/>
        <v>-750</v>
      </c>
      <c r="W19" s="209">
        <f t="shared" si="9"/>
        <v>-400</v>
      </c>
    </row>
    <row r="20" spans="1:24" x14ac:dyDescent="0.35">
      <c r="A20" s="96" t="s">
        <v>72</v>
      </c>
      <c r="B20" s="96" t="s">
        <v>36</v>
      </c>
      <c r="C20" s="129" t="s">
        <v>444</v>
      </c>
      <c r="D20" s="130">
        <v>495</v>
      </c>
      <c r="E20" s="126">
        <v>-1127</v>
      </c>
      <c r="F20" s="127">
        <v>-632</v>
      </c>
      <c r="G20" s="130">
        <v>296</v>
      </c>
      <c r="H20" s="126">
        <v>-580</v>
      </c>
      <c r="I20" s="127">
        <v>-284</v>
      </c>
      <c r="J20" s="128">
        <v>199</v>
      </c>
      <c r="K20" s="126">
        <v>-547</v>
      </c>
      <c r="L20" s="127">
        <v>-348</v>
      </c>
      <c r="M20" s="97">
        <v>1267</v>
      </c>
      <c r="N20" s="129" t="s">
        <v>444</v>
      </c>
      <c r="O20" s="130">
        <f t="shared" si="1"/>
        <v>500</v>
      </c>
      <c r="P20" s="130">
        <f t="shared" si="2"/>
        <v>-1130</v>
      </c>
      <c r="Q20" s="130">
        <f t="shared" si="3"/>
        <v>-630</v>
      </c>
      <c r="R20" s="130">
        <f t="shared" si="4"/>
        <v>300</v>
      </c>
      <c r="S20" s="130">
        <f t="shared" si="5"/>
        <v>-580</v>
      </c>
      <c r="T20" s="130">
        <f t="shared" si="6"/>
        <v>-280</v>
      </c>
      <c r="U20" s="130">
        <f t="shared" si="7"/>
        <v>200</v>
      </c>
      <c r="V20" s="130">
        <f t="shared" si="8"/>
        <v>-550</v>
      </c>
      <c r="W20" s="209">
        <f t="shared" si="9"/>
        <v>-350</v>
      </c>
    </row>
    <row r="21" spans="1:24" x14ac:dyDescent="0.35">
      <c r="A21" s="96" t="s">
        <v>72</v>
      </c>
      <c r="B21" s="96" t="s">
        <v>36</v>
      </c>
      <c r="C21" s="129" t="s">
        <v>445</v>
      </c>
      <c r="D21" s="130">
        <v>328</v>
      </c>
      <c r="E21" s="126">
        <v>-802</v>
      </c>
      <c r="F21" s="127">
        <v>-474</v>
      </c>
      <c r="G21" s="130">
        <v>199</v>
      </c>
      <c r="H21" s="126">
        <v>-447</v>
      </c>
      <c r="I21" s="127">
        <v>-248</v>
      </c>
      <c r="J21" s="128">
        <v>129</v>
      </c>
      <c r="K21" s="126">
        <v>-355</v>
      </c>
      <c r="L21" s="127">
        <v>-226</v>
      </c>
      <c r="M21" s="97">
        <v>860</v>
      </c>
      <c r="N21" s="129" t="s">
        <v>445</v>
      </c>
      <c r="O21" s="130">
        <f t="shared" si="1"/>
        <v>330</v>
      </c>
      <c r="P21" s="130">
        <f t="shared" si="2"/>
        <v>-800</v>
      </c>
      <c r="Q21" s="130">
        <f t="shared" si="3"/>
        <v>-470</v>
      </c>
      <c r="R21" s="130">
        <f t="shared" si="4"/>
        <v>200</v>
      </c>
      <c r="S21" s="130">
        <f t="shared" si="5"/>
        <v>-450</v>
      </c>
      <c r="T21" s="130">
        <f t="shared" si="6"/>
        <v>-250</v>
      </c>
      <c r="U21" s="130">
        <f t="shared" si="7"/>
        <v>130</v>
      </c>
      <c r="V21" s="130">
        <f t="shared" si="8"/>
        <v>-360</v>
      </c>
      <c r="W21" s="209">
        <f t="shared" si="9"/>
        <v>-230</v>
      </c>
    </row>
    <row r="22" spans="1:24" x14ac:dyDescent="0.35">
      <c r="A22" s="96" t="s">
        <v>72</v>
      </c>
      <c r="B22" s="96" t="s">
        <v>36</v>
      </c>
      <c r="C22" s="129" t="s">
        <v>446</v>
      </c>
      <c r="D22" s="130">
        <v>261</v>
      </c>
      <c r="E22" s="126">
        <v>-500</v>
      </c>
      <c r="F22" s="127">
        <v>-239</v>
      </c>
      <c r="G22" s="130">
        <v>127</v>
      </c>
      <c r="H22" s="126">
        <v>-266</v>
      </c>
      <c r="I22" s="127">
        <v>-139</v>
      </c>
      <c r="J22" s="128">
        <v>134</v>
      </c>
      <c r="K22" s="126">
        <v>-234</v>
      </c>
      <c r="L22" s="127">
        <v>-100</v>
      </c>
      <c r="M22" s="97">
        <v>628</v>
      </c>
      <c r="N22" s="129" t="s">
        <v>446</v>
      </c>
      <c r="O22" s="130">
        <f t="shared" si="1"/>
        <v>260</v>
      </c>
      <c r="P22" s="130">
        <f t="shared" si="2"/>
        <v>-500</v>
      </c>
      <c r="Q22" s="130">
        <f t="shared" si="3"/>
        <v>-240</v>
      </c>
      <c r="R22" s="130">
        <f t="shared" si="4"/>
        <v>130</v>
      </c>
      <c r="S22" s="130">
        <f t="shared" si="5"/>
        <v>-270</v>
      </c>
      <c r="T22" s="130">
        <f t="shared" si="6"/>
        <v>-140</v>
      </c>
      <c r="U22" s="130">
        <f t="shared" si="7"/>
        <v>130</v>
      </c>
      <c r="V22" s="130">
        <f t="shared" si="8"/>
        <v>-230</v>
      </c>
      <c r="W22" s="209">
        <f t="shared" si="9"/>
        <v>-100</v>
      </c>
    </row>
    <row r="23" spans="1:24" x14ac:dyDescent="0.35">
      <c r="A23" s="96" t="s">
        <v>72</v>
      </c>
      <c r="B23" s="96" t="s">
        <v>36</v>
      </c>
      <c r="C23" s="129" t="s">
        <v>447</v>
      </c>
      <c r="D23" s="130">
        <v>215</v>
      </c>
      <c r="E23" s="126">
        <v>-335</v>
      </c>
      <c r="F23" s="127">
        <v>-120</v>
      </c>
      <c r="G23" s="130">
        <v>99</v>
      </c>
      <c r="H23" s="126">
        <v>-152</v>
      </c>
      <c r="I23" s="127">
        <v>-53</v>
      </c>
      <c r="J23" s="128">
        <v>116</v>
      </c>
      <c r="K23" s="126">
        <v>-183</v>
      </c>
      <c r="L23" s="127">
        <v>-67</v>
      </c>
      <c r="M23" s="97">
        <v>388</v>
      </c>
      <c r="N23" s="129" t="s">
        <v>447</v>
      </c>
      <c r="O23" s="130">
        <f t="shared" si="1"/>
        <v>220</v>
      </c>
      <c r="P23" s="130">
        <f t="shared" si="2"/>
        <v>-340</v>
      </c>
      <c r="Q23" s="130">
        <f t="shared" si="3"/>
        <v>-120</v>
      </c>
      <c r="R23" s="130">
        <f t="shared" si="4"/>
        <v>100</v>
      </c>
      <c r="S23" s="130">
        <f t="shared" si="5"/>
        <v>-150</v>
      </c>
      <c r="T23" s="130">
        <f t="shared" si="6"/>
        <v>-50</v>
      </c>
      <c r="U23" s="130">
        <f t="shared" si="7"/>
        <v>120</v>
      </c>
      <c r="V23" s="130">
        <f t="shared" si="8"/>
        <v>-180</v>
      </c>
      <c r="W23" s="209">
        <f t="shared" si="9"/>
        <v>-70</v>
      </c>
    </row>
    <row r="24" spans="1:24" x14ac:dyDescent="0.35">
      <c r="A24" s="96" t="s">
        <v>72</v>
      </c>
      <c r="B24" s="96" t="s">
        <v>36</v>
      </c>
      <c r="C24" s="129" t="s">
        <v>448</v>
      </c>
      <c r="D24" s="130">
        <v>209</v>
      </c>
      <c r="E24" s="126">
        <v>-282</v>
      </c>
      <c r="F24" s="127">
        <v>-73</v>
      </c>
      <c r="G24" s="130">
        <v>86</v>
      </c>
      <c r="H24" s="126">
        <v>-111</v>
      </c>
      <c r="I24" s="127">
        <v>-25</v>
      </c>
      <c r="J24" s="128">
        <v>123</v>
      </c>
      <c r="K24" s="126">
        <v>-171</v>
      </c>
      <c r="L24" s="127">
        <v>-48</v>
      </c>
      <c r="M24" s="97">
        <v>322</v>
      </c>
      <c r="N24" s="129" t="s">
        <v>448</v>
      </c>
      <c r="O24" s="130">
        <f t="shared" si="1"/>
        <v>210</v>
      </c>
      <c r="P24" s="130">
        <f t="shared" si="2"/>
        <v>-280</v>
      </c>
      <c r="Q24" s="130">
        <f t="shared" si="3"/>
        <v>-70</v>
      </c>
      <c r="R24" s="130">
        <f t="shared" si="4"/>
        <v>90</v>
      </c>
      <c r="S24" s="130">
        <f t="shared" si="5"/>
        <v>-110</v>
      </c>
      <c r="T24" s="130">
        <f t="shared" si="6"/>
        <v>-30</v>
      </c>
      <c r="U24" s="130">
        <f t="shared" si="7"/>
        <v>120</v>
      </c>
      <c r="V24" s="130">
        <f t="shared" si="8"/>
        <v>-170</v>
      </c>
      <c r="W24" s="209">
        <f t="shared" si="9"/>
        <v>-50</v>
      </c>
    </row>
    <row r="25" spans="1:24" x14ac:dyDescent="0.35">
      <c r="A25" s="96" t="s">
        <v>72</v>
      </c>
      <c r="B25" s="96" t="s">
        <v>36</v>
      </c>
      <c r="C25" s="129" t="s">
        <v>449</v>
      </c>
      <c r="D25" s="130">
        <v>180</v>
      </c>
      <c r="E25" s="126">
        <v>-232</v>
      </c>
      <c r="F25" s="127">
        <v>-52</v>
      </c>
      <c r="G25" s="130">
        <v>66</v>
      </c>
      <c r="H25" s="126">
        <v>-82</v>
      </c>
      <c r="I25" s="127">
        <v>-16</v>
      </c>
      <c r="J25" s="128">
        <v>114</v>
      </c>
      <c r="K25" s="126">
        <v>-150</v>
      </c>
      <c r="L25" s="127">
        <v>-36</v>
      </c>
      <c r="M25" s="97">
        <v>314</v>
      </c>
      <c r="N25" s="129" t="s">
        <v>449</v>
      </c>
      <c r="O25" s="130">
        <f t="shared" si="1"/>
        <v>180</v>
      </c>
      <c r="P25" s="130">
        <f t="shared" si="2"/>
        <v>-230</v>
      </c>
      <c r="Q25" s="130">
        <f t="shared" si="3"/>
        <v>-50</v>
      </c>
      <c r="R25" s="130">
        <f t="shared" si="4"/>
        <v>70</v>
      </c>
      <c r="S25" s="130">
        <f t="shared" si="5"/>
        <v>-80</v>
      </c>
      <c r="T25" s="130">
        <f t="shared" si="6"/>
        <v>-20</v>
      </c>
      <c r="U25" s="130">
        <f t="shared" si="7"/>
        <v>110</v>
      </c>
      <c r="V25" s="130">
        <f t="shared" si="8"/>
        <v>-150</v>
      </c>
      <c r="W25" s="209">
        <f t="shared" si="9"/>
        <v>-40</v>
      </c>
    </row>
    <row r="26" spans="1:24" x14ac:dyDescent="0.35">
      <c r="A26" s="96" t="s">
        <v>72</v>
      </c>
      <c r="B26" s="96" t="s">
        <v>36</v>
      </c>
      <c r="C26" s="129" t="s">
        <v>85</v>
      </c>
      <c r="D26" s="130">
        <v>169</v>
      </c>
      <c r="E26" s="126">
        <v>-216</v>
      </c>
      <c r="F26" s="127">
        <v>-47</v>
      </c>
      <c r="G26" s="130">
        <v>53</v>
      </c>
      <c r="H26" s="126">
        <v>-56</v>
      </c>
      <c r="I26" s="127">
        <v>-3</v>
      </c>
      <c r="J26" s="128">
        <v>116</v>
      </c>
      <c r="K26" s="126">
        <v>-160</v>
      </c>
      <c r="L26" s="127">
        <v>-44</v>
      </c>
      <c r="M26" s="97">
        <v>237</v>
      </c>
      <c r="N26" s="129" t="s">
        <v>85</v>
      </c>
      <c r="O26" s="130">
        <f t="shared" si="1"/>
        <v>170</v>
      </c>
      <c r="P26" s="130">
        <f t="shared" si="2"/>
        <v>-220</v>
      </c>
      <c r="Q26" s="130">
        <f t="shared" si="3"/>
        <v>-50</v>
      </c>
      <c r="R26" s="130">
        <f t="shared" si="4"/>
        <v>50</v>
      </c>
      <c r="S26" s="130">
        <f t="shared" si="5"/>
        <v>-60</v>
      </c>
      <c r="T26" s="130">
        <f t="shared" si="6"/>
        <v>0</v>
      </c>
      <c r="U26" s="130">
        <f t="shared" si="7"/>
        <v>120</v>
      </c>
      <c r="V26" s="130">
        <f t="shared" si="8"/>
        <v>-160</v>
      </c>
      <c r="W26" s="209">
        <f t="shared" si="9"/>
        <v>-40</v>
      </c>
    </row>
    <row r="27" spans="1:24" s="96" customFormat="1" ht="15" thickBot="1" x14ac:dyDescent="0.4">
      <c r="C27" s="134"/>
      <c r="D27" s="135">
        <f t="shared" ref="D27:L27" si="10">SUM(D8:D26)</f>
        <v>46113</v>
      </c>
      <c r="E27" s="136">
        <f t="shared" si="10"/>
        <v>-59469</v>
      </c>
      <c r="F27" s="137">
        <f t="shared" si="10"/>
        <v>-13356</v>
      </c>
      <c r="G27" s="135">
        <f t="shared" si="10"/>
        <v>21607</v>
      </c>
      <c r="H27" s="136">
        <f t="shared" si="10"/>
        <v>-27649</v>
      </c>
      <c r="I27" s="137">
        <f t="shared" si="10"/>
        <v>-6042</v>
      </c>
      <c r="J27" s="138">
        <f t="shared" si="10"/>
        <v>24506</v>
      </c>
      <c r="K27" s="136">
        <f t="shared" si="10"/>
        <v>-31820</v>
      </c>
      <c r="L27" s="137">
        <f t="shared" si="10"/>
        <v>-7314</v>
      </c>
      <c r="N27" s="134"/>
      <c r="O27" s="130">
        <f t="shared" si="1"/>
        <v>46110</v>
      </c>
      <c r="P27" s="130">
        <f t="shared" si="2"/>
        <v>-59470</v>
      </c>
      <c r="Q27" s="130">
        <f t="shared" si="3"/>
        <v>-13360</v>
      </c>
      <c r="R27" s="130">
        <f t="shared" si="4"/>
        <v>21610</v>
      </c>
      <c r="S27" s="130">
        <f t="shared" si="5"/>
        <v>-27650</v>
      </c>
      <c r="T27" s="130">
        <f t="shared" si="6"/>
        <v>-6040</v>
      </c>
      <c r="U27" s="130">
        <f t="shared" si="7"/>
        <v>24510</v>
      </c>
      <c r="V27" s="130">
        <f t="shared" si="8"/>
        <v>-31820</v>
      </c>
      <c r="W27" s="209">
        <f t="shared" si="9"/>
        <v>-7310</v>
      </c>
    </row>
    <row r="28" spans="1:24" ht="15" thickBot="1" x14ac:dyDescent="0.4">
      <c r="C28" s="514" t="s">
        <v>453</v>
      </c>
      <c r="D28" s="515"/>
      <c r="E28" s="515"/>
      <c r="F28" s="515"/>
      <c r="G28" s="515"/>
      <c r="H28" s="515"/>
      <c r="I28" s="515"/>
      <c r="J28" s="515"/>
      <c r="K28" s="515"/>
      <c r="L28" s="516"/>
      <c r="N28" s="469" t="s">
        <v>453</v>
      </c>
      <c r="O28" s="470"/>
      <c r="P28" s="470"/>
      <c r="Q28" s="470"/>
      <c r="R28" s="470"/>
      <c r="S28" s="470"/>
      <c r="T28" s="470"/>
      <c r="U28" s="470"/>
      <c r="V28" s="470"/>
      <c r="W28" s="471"/>
      <c r="X28" s="33"/>
    </row>
    <row r="29" spans="1:24" ht="15" thickBot="1" x14ac:dyDescent="0.4">
      <c r="C29" s="517" t="s">
        <v>5</v>
      </c>
      <c r="D29" s="518">
        <f>syoa_in!M106</f>
        <v>4855.0005999999994</v>
      </c>
      <c r="E29" s="518">
        <f>-syoa_in!N106</f>
        <v>-8051.0002000000004</v>
      </c>
      <c r="F29" s="518">
        <f>syoa_in!O106</f>
        <v>-3195.9996000000001</v>
      </c>
      <c r="G29" s="518">
        <f>syoa_in!P106</f>
        <v>2492.0003000000002</v>
      </c>
      <c r="H29" s="518">
        <f>-syoa_in!Q106</f>
        <v>-4203.9984999999997</v>
      </c>
      <c r="I29" s="518">
        <f>syoa_in!R106</f>
        <v>-1711.9981999999995</v>
      </c>
      <c r="J29" s="518">
        <f>syoa_in!S106</f>
        <v>2363.0002999999997</v>
      </c>
      <c r="K29" s="518">
        <f>-syoa_in!T106</f>
        <v>-3847.0017000000003</v>
      </c>
      <c r="L29" s="518">
        <f>syoa_in!U106</f>
        <v>-1484.0014000000006</v>
      </c>
      <c r="N29" s="139" t="s">
        <v>5</v>
      </c>
      <c r="O29" s="140">
        <f>ROUND(D29,-1)</f>
        <v>4860</v>
      </c>
      <c r="P29" s="140">
        <f t="shared" ref="P29:W29" si="11">ROUND(E29,-1)</f>
        <v>-8050</v>
      </c>
      <c r="Q29" s="140">
        <f t="shared" si="11"/>
        <v>-3200</v>
      </c>
      <c r="R29" s="140">
        <f t="shared" si="11"/>
        <v>2490</v>
      </c>
      <c r="S29" s="140">
        <f t="shared" si="11"/>
        <v>-4200</v>
      </c>
      <c r="T29" s="140">
        <f t="shared" si="11"/>
        <v>-1710</v>
      </c>
      <c r="U29" s="140">
        <f t="shared" si="11"/>
        <v>2360</v>
      </c>
      <c r="V29" s="140">
        <f t="shared" si="11"/>
        <v>-3850</v>
      </c>
      <c r="W29" s="210">
        <f t="shared" si="11"/>
        <v>-1480</v>
      </c>
    </row>
    <row r="30" spans="1:24" ht="15" thickBot="1" x14ac:dyDescent="0.4">
      <c r="C30" s="148" t="s">
        <v>6</v>
      </c>
      <c r="D30" s="518">
        <f>syoa_in!M107</f>
        <v>39896.010500000004</v>
      </c>
      <c r="E30" s="518">
        <f>-syoa_in!N107</f>
        <v>-49050.998700000011</v>
      </c>
      <c r="F30" s="518">
        <f>syoa_in!O107</f>
        <v>-9154.9882000000071</v>
      </c>
      <c r="G30" s="518">
        <f>syoa_in!P107</f>
        <v>18485.011599999998</v>
      </c>
      <c r="H30" s="518">
        <f>-syoa_in!Q107</f>
        <v>-22330.99860000001</v>
      </c>
      <c r="I30" s="518">
        <f>syoa_in!R107</f>
        <v>-3845.9870000000119</v>
      </c>
      <c r="J30" s="518">
        <f>syoa_in!S107</f>
        <v>21410.998900000002</v>
      </c>
      <c r="K30" s="518">
        <f>-syoa_in!T107</f>
        <v>-26720.000099999997</v>
      </c>
      <c r="L30" s="518">
        <f>syoa_in!U107</f>
        <v>-5309.0011999999952</v>
      </c>
      <c r="N30" s="129" t="s">
        <v>6</v>
      </c>
      <c r="O30" s="140">
        <f t="shared" ref="O30:O32" si="12">ROUND(D30,-1)</f>
        <v>39900</v>
      </c>
      <c r="P30" s="140">
        <f t="shared" ref="P30:P32" si="13">ROUND(E30,-1)</f>
        <v>-49050</v>
      </c>
      <c r="Q30" s="140">
        <f t="shared" ref="Q30:Q32" si="14">ROUND(F30,-1)</f>
        <v>-9150</v>
      </c>
      <c r="R30" s="140">
        <f t="shared" ref="R30:R32" si="15">ROUND(G30,-1)</f>
        <v>18490</v>
      </c>
      <c r="S30" s="140">
        <f t="shared" ref="S30:S32" si="16">ROUND(H30,-1)</f>
        <v>-22330</v>
      </c>
      <c r="T30" s="140">
        <f t="shared" ref="T30:T32" si="17">ROUND(I30,-1)</f>
        <v>-3850</v>
      </c>
      <c r="U30" s="140">
        <f t="shared" ref="U30:U32" si="18">ROUND(J30,-1)</f>
        <v>21410</v>
      </c>
      <c r="V30" s="140">
        <f t="shared" ref="V30:V32" si="19">ROUND(K30,-1)</f>
        <v>-26720</v>
      </c>
      <c r="W30" s="210">
        <f t="shared" ref="W30:W32" si="20">ROUND(L30,-1)</f>
        <v>-5310</v>
      </c>
    </row>
    <row r="31" spans="1:24" x14ac:dyDescent="0.35">
      <c r="C31" s="148" t="s">
        <v>7</v>
      </c>
      <c r="D31" s="518">
        <f>syoa_in!M108</f>
        <v>1362.0059000000003</v>
      </c>
      <c r="E31" s="518">
        <f>-syoa_in!N108</f>
        <v>-2365.813000000001</v>
      </c>
      <c r="F31" s="518">
        <f>syoa_in!O108</f>
        <v>-1003.8071000000004</v>
      </c>
      <c r="G31" s="518">
        <f>syoa_in!P108</f>
        <v>629.98800000000017</v>
      </c>
      <c r="H31" s="518">
        <f>-syoa_in!Q108</f>
        <v>-1112.8130000000003</v>
      </c>
      <c r="I31" s="518">
        <f>syoa_in!R108</f>
        <v>-482.82500000000016</v>
      </c>
      <c r="J31" s="518">
        <f>syoa_in!S108</f>
        <v>732.01790000000017</v>
      </c>
      <c r="K31" s="518">
        <f>-syoa_in!T108</f>
        <v>-1253.0000000000005</v>
      </c>
      <c r="L31" s="518">
        <f>syoa_in!U108</f>
        <v>-520.98210000000029</v>
      </c>
      <c r="N31" s="129" t="s">
        <v>7</v>
      </c>
      <c r="O31" s="140">
        <f t="shared" si="12"/>
        <v>1360</v>
      </c>
      <c r="P31" s="140">
        <f t="shared" si="13"/>
        <v>-2370</v>
      </c>
      <c r="Q31" s="140">
        <f t="shared" si="14"/>
        <v>-1000</v>
      </c>
      <c r="R31" s="140">
        <f t="shared" si="15"/>
        <v>630</v>
      </c>
      <c r="S31" s="140">
        <f t="shared" si="16"/>
        <v>-1110</v>
      </c>
      <c r="T31" s="140">
        <f t="shared" si="17"/>
        <v>-480</v>
      </c>
      <c r="U31" s="140">
        <f t="shared" si="18"/>
        <v>730</v>
      </c>
      <c r="V31" s="140">
        <f t="shared" si="19"/>
        <v>-1250</v>
      </c>
      <c r="W31" s="210">
        <f t="shared" si="20"/>
        <v>-520</v>
      </c>
    </row>
    <row r="32" spans="1:24" ht="15" thickBot="1" x14ac:dyDescent="0.4">
      <c r="C32" s="149" t="s">
        <v>36</v>
      </c>
      <c r="D32" s="519">
        <f>SUM(D29:D31)</f>
        <v>46113.017000000007</v>
      </c>
      <c r="E32" s="519">
        <f>SUM(E29:E31)-1</f>
        <v>-59468.811900000015</v>
      </c>
      <c r="F32" s="519">
        <f>SUM(F29:F31)-1</f>
        <v>-13355.794900000006</v>
      </c>
      <c r="G32" s="519">
        <f t="shared" ref="G32:L32" si="21">SUM(G29:G31)</f>
        <v>21606.999899999999</v>
      </c>
      <c r="H32" s="519">
        <f t="shared" si="21"/>
        <v>-27647.81010000001</v>
      </c>
      <c r="I32" s="519">
        <f t="shared" si="21"/>
        <v>-6040.8102000000117</v>
      </c>
      <c r="J32" s="519">
        <f t="shared" si="21"/>
        <v>24506.017100000001</v>
      </c>
      <c r="K32" s="519">
        <f t="shared" si="21"/>
        <v>-31820.001799999998</v>
      </c>
      <c r="L32" s="520">
        <f t="shared" si="21"/>
        <v>-7313.9846999999963</v>
      </c>
      <c r="N32" s="211" t="s">
        <v>36</v>
      </c>
      <c r="O32" s="430">
        <f t="shared" si="12"/>
        <v>46110</v>
      </c>
      <c r="P32" s="430">
        <f t="shared" si="13"/>
        <v>-59470</v>
      </c>
      <c r="Q32" s="430">
        <f t="shared" si="14"/>
        <v>-13360</v>
      </c>
      <c r="R32" s="430">
        <f t="shared" si="15"/>
        <v>21610</v>
      </c>
      <c r="S32" s="430">
        <f t="shared" si="16"/>
        <v>-27650</v>
      </c>
      <c r="T32" s="430">
        <f t="shared" si="17"/>
        <v>-6040</v>
      </c>
      <c r="U32" s="430">
        <f t="shared" si="18"/>
        <v>24510</v>
      </c>
      <c r="V32" s="430">
        <f t="shared" si="19"/>
        <v>-31820</v>
      </c>
      <c r="W32" s="431">
        <f t="shared" si="20"/>
        <v>-7310</v>
      </c>
    </row>
    <row r="33" spans="2:14" x14ac:dyDescent="0.35">
      <c r="C33" s="33"/>
      <c r="D33" s="98"/>
      <c r="E33" s="98"/>
      <c r="F33" s="98"/>
      <c r="G33" s="98"/>
      <c r="H33" s="98"/>
      <c r="I33" s="98"/>
      <c r="J33" s="98"/>
      <c r="K33" s="98"/>
      <c r="L33" s="98"/>
    </row>
    <row r="34" spans="2:14" x14ac:dyDescent="0.35">
      <c r="C34" s="511"/>
      <c r="D34" s="512"/>
      <c r="E34" s="513"/>
      <c r="F34" s="513"/>
      <c r="G34" s="513"/>
      <c r="H34" s="513"/>
      <c r="I34" s="513"/>
      <c r="J34" s="513"/>
      <c r="K34" s="513"/>
      <c r="L34" s="513"/>
      <c r="M34" s="468"/>
      <c r="N34" s="468"/>
    </row>
    <row r="35" spans="2:14" x14ac:dyDescent="0.35">
      <c r="B35" t="s">
        <v>571</v>
      </c>
      <c r="C35" s="511"/>
      <c r="D35" s="512"/>
      <c r="E35" s="513"/>
      <c r="F35" s="513"/>
      <c r="G35" s="513"/>
      <c r="H35" s="513"/>
      <c r="I35" s="513"/>
      <c r="J35" s="513"/>
      <c r="K35" s="513"/>
      <c r="L35" s="513"/>
      <c r="M35" s="87"/>
      <c r="N35" s="87"/>
    </row>
    <row r="36" spans="2:14" x14ac:dyDescent="0.35">
      <c r="B36" t="s">
        <v>9</v>
      </c>
      <c r="C36" s="98"/>
      <c r="D36" s="98">
        <f>D31</f>
        <v>1362.0059000000003</v>
      </c>
      <c r="E36" s="98">
        <f t="shared" ref="E36:L36" si="22">E31</f>
        <v>-2365.813000000001</v>
      </c>
      <c r="F36" s="98">
        <f t="shared" si="22"/>
        <v>-1003.8071000000004</v>
      </c>
      <c r="G36" s="98">
        <f t="shared" si="22"/>
        <v>629.98800000000017</v>
      </c>
      <c r="H36" s="98">
        <f t="shared" si="22"/>
        <v>-1112.8130000000003</v>
      </c>
      <c r="I36" s="98">
        <f t="shared" si="22"/>
        <v>-482.82500000000016</v>
      </c>
      <c r="J36" s="98">
        <f t="shared" si="22"/>
        <v>732.01790000000017</v>
      </c>
      <c r="K36" s="98">
        <f t="shared" si="22"/>
        <v>-1253.0000000000005</v>
      </c>
      <c r="L36" s="98">
        <f t="shared" si="22"/>
        <v>-520.98210000000029</v>
      </c>
      <c r="M36" s="98"/>
      <c r="N36" s="98"/>
    </row>
    <row r="37" spans="2:14" x14ac:dyDescent="0.35">
      <c r="B37" t="s">
        <v>10</v>
      </c>
      <c r="D37" s="97">
        <f t="shared" ref="D37:L37" si="23">SUM(D34:D36)</f>
        <v>1362.0059000000003</v>
      </c>
      <c r="E37" s="97">
        <f t="shared" si="23"/>
        <v>-2365.813000000001</v>
      </c>
      <c r="F37" s="97">
        <f t="shared" si="23"/>
        <v>-1003.8071000000004</v>
      </c>
      <c r="G37" s="97">
        <f t="shared" si="23"/>
        <v>629.98800000000017</v>
      </c>
      <c r="H37" s="97">
        <f t="shared" si="23"/>
        <v>-1112.8130000000003</v>
      </c>
      <c r="I37" s="97">
        <f t="shared" si="23"/>
        <v>-482.82500000000016</v>
      </c>
      <c r="J37" s="97">
        <f t="shared" si="23"/>
        <v>732.01790000000017</v>
      </c>
      <c r="K37" s="97">
        <f t="shared" si="23"/>
        <v>-1253.0000000000005</v>
      </c>
      <c r="L37" s="97">
        <f t="shared" si="23"/>
        <v>-520.98210000000029</v>
      </c>
    </row>
  </sheetData>
  <sheetProtection sheet="1" objects="1" scenarios="1"/>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K19"/>
  <sheetViews>
    <sheetView workbookViewId="0">
      <selection sqref="A1:XFD1048576"/>
    </sheetView>
  </sheetViews>
  <sheetFormatPr defaultColWidth="9.1796875" defaultRowHeight="14.5" x14ac:dyDescent="0.35"/>
  <cols>
    <col min="1" max="1" width="19.54296875" style="291" customWidth="1"/>
    <col min="2" max="16384" width="9.1796875" style="291"/>
  </cols>
  <sheetData>
    <row r="1" spans="1:11" ht="15" thickBot="1" x14ac:dyDescent="0.4">
      <c r="A1" s="291" t="s">
        <v>575</v>
      </c>
    </row>
    <row r="2" spans="1:11" x14ac:dyDescent="0.35">
      <c r="A2" s="358" t="s">
        <v>545</v>
      </c>
      <c r="B2" s="359" t="s">
        <v>535</v>
      </c>
      <c r="C2" s="359" t="s">
        <v>536</v>
      </c>
      <c r="D2" s="434" t="s">
        <v>537</v>
      </c>
      <c r="E2" s="434" t="s">
        <v>538</v>
      </c>
      <c r="F2" s="434" t="s">
        <v>539</v>
      </c>
      <c r="G2" s="434" t="s">
        <v>540</v>
      </c>
      <c r="H2" s="434" t="s">
        <v>541</v>
      </c>
      <c r="I2" s="434" t="s">
        <v>542</v>
      </c>
      <c r="J2" s="434" t="s">
        <v>543</v>
      </c>
      <c r="K2" s="435" t="s">
        <v>574</v>
      </c>
    </row>
    <row r="3" spans="1:11" x14ac:dyDescent="0.35">
      <c r="A3" s="360" t="s">
        <v>546</v>
      </c>
      <c r="B3" s="361">
        <v>2011</v>
      </c>
      <c r="C3" s="361">
        <v>2012</v>
      </c>
      <c r="D3" s="433">
        <v>2013</v>
      </c>
      <c r="E3" s="433">
        <v>2014</v>
      </c>
      <c r="F3" s="433">
        <v>2015</v>
      </c>
      <c r="G3" s="433">
        <v>2016</v>
      </c>
      <c r="H3" s="433">
        <v>2017</v>
      </c>
      <c r="I3" s="433">
        <v>2018</v>
      </c>
      <c r="J3" s="433">
        <v>2019</v>
      </c>
      <c r="K3" s="448">
        <v>2020</v>
      </c>
    </row>
    <row r="4" spans="1:11" ht="15" thickBot="1" x14ac:dyDescent="0.4">
      <c r="A4" s="362" t="s">
        <v>485</v>
      </c>
      <c r="B4" s="363">
        <v>1061100</v>
      </c>
      <c r="C4" s="363">
        <v>1074300</v>
      </c>
      <c r="D4" s="367">
        <v>1085200</v>
      </c>
      <c r="E4" s="367">
        <v>1092200</v>
      </c>
      <c r="F4" s="367">
        <v>1101500</v>
      </c>
      <c r="G4" s="367">
        <v>1113000</v>
      </c>
      <c r="H4" s="367">
        <v>1128100</v>
      </c>
      <c r="I4" s="367">
        <v>1137100</v>
      </c>
      <c r="J4" s="367">
        <v>1141400</v>
      </c>
      <c r="K4" s="443">
        <v>1141800</v>
      </c>
    </row>
    <row r="5" spans="1:11" x14ac:dyDescent="0.35">
      <c r="A5" s="364" t="s">
        <v>486</v>
      </c>
      <c r="B5" s="365">
        <v>17500</v>
      </c>
      <c r="C5" s="365">
        <v>17600</v>
      </c>
      <c r="D5" s="367">
        <v>17500</v>
      </c>
      <c r="E5" s="367">
        <v>17200</v>
      </c>
      <c r="F5" s="367">
        <v>16800</v>
      </c>
      <c r="G5" s="367">
        <v>17200</v>
      </c>
      <c r="H5" s="367">
        <v>17000</v>
      </c>
      <c r="I5" s="367">
        <v>16200</v>
      </c>
      <c r="J5" s="367">
        <v>15700</v>
      </c>
      <c r="K5" s="443">
        <v>15208</v>
      </c>
    </row>
    <row r="6" spans="1:11" x14ac:dyDescent="0.35">
      <c r="A6" s="366" t="s">
        <v>487</v>
      </c>
      <c r="B6" s="367">
        <v>8100</v>
      </c>
      <c r="C6" s="367">
        <v>8000</v>
      </c>
      <c r="D6" s="367">
        <v>8400</v>
      </c>
      <c r="E6" s="367">
        <v>8200</v>
      </c>
      <c r="F6" s="367">
        <v>8700</v>
      </c>
      <c r="G6" s="367">
        <v>8400</v>
      </c>
      <c r="H6" s="367">
        <v>8500</v>
      </c>
      <c r="I6" s="367">
        <v>8600</v>
      </c>
      <c r="J6" s="367">
        <v>8200</v>
      </c>
      <c r="K6" s="443">
        <v>9883</v>
      </c>
    </row>
    <row r="7" spans="1:11" ht="15" thickBot="1" x14ac:dyDescent="0.4">
      <c r="A7" s="368" t="s">
        <v>526</v>
      </c>
      <c r="B7" s="363">
        <v>9400</v>
      </c>
      <c r="C7" s="363">
        <v>9600</v>
      </c>
      <c r="D7" s="367">
        <v>9100</v>
      </c>
      <c r="E7" s="367">
        <v>9000</v>
      </c>
      <c r="F7" s="367">
        <v>8200</v>
      </c>
      <c r="G7" s="367">
        <v>8700</v>
      </c>
      <c r="H7" s="367">
        <v>8500</v>
      </c>
      <c r="I7" s="367">
        <v>7600</v>
      </c>
      <c r="J7" s="367">
        <v>7500</v>
      </c>
      <c r="K7" s="443">
        <v>5325</v>
      </c>
    </row>
    <row r="8" spans="1:11" x14ac:dyDescent="0.35">
      <c r="A8" s="364" t="s">
        <v>527</v>
      </c>
      <c r="B8" s="365">
        <v>38000</v>
      </c>
      <c r="C8" s="365">
        <v>42300</v>
      </c>
      <c r="D8" s="367">
        <v>40800</v>
      </c>
      <c r="E8" s="367">
        <v>42500</v>
      </c>
      <c r="F8" s="367">
        <v>42900</v>
      </c>
      <c r="G8" s="367">
        <v>43300</v>
      </c>
      <c r="H8" s="367">
        <v>51100</v>
      </c>
      <c r="I8" s="367">
        <v>50300</v>
      </c>
      <c r="J8" s="367">
        <v>52000</v>
      </c>
      <c r="K8" s="443">
        <v>46100</v>
      </c>
    </row>
    <row r="9" spans="1:11" x14ac:dyDescent="0.35">
      <c r="A9" s="366" t="s">
        <v>528</v>
      </c>
      <c r="B9" s="367">
        <v>43600</v>
      </c>
      <c r="C9" s="367">
        <v>45500</v>
      </c>
      <c r="D9" s="367">
        <v>46500</v>
      </c>
      <c r="E9" s="367">
        <v>47600</v>
      </c>
      <c r="F9" s="367">
        <v>47400</v>
      </c>
      <c r="G9" s="367">
        <v>47800</v>
      </c>
      <c r="H9" s="367">
        <v>58800</v>
      </c>
      <c r="I9" s="367">
        <v>60700</v>
      </c>
      <c r="J9" s="367">
        <v>63500</v>
      </c>
      <c r="K9" s="443">
        <v>59500</v>
      </c>
    </row>
    <row r="10" spans="1:11" ht="15" thickBot="1" x14ac:dyDescent="0.4">
      <c r="A10" s="368" t="s">
        <v>529</v>
      </c>
      <c r="B10" s="363">
        <v>-5500</v>
      </c>
      <c r="C10" s="363">
        <v>-3200</v>
      </c>
      <c r="D10" s="367">
        <v>-5600</v>
      </c>
      <c r="E10" s="367">
        <v>-5100</v>
      </c>
      <c r="F10" s="367">
        <v>-4500</v>
      </c>
      <c r="G10" s="367">
        <v>-4500</v>
      </c>
      <c r="H10" s="367">
        <v>-7600</v>
      </c>
      <c r="I10" s="367">
        <v>-10400</v>
      </c>
      <c r="J10" s="367">
        <v>-11600</v>
      </c>
      <c r="K10" s="443">
        <v>-13400</v>
      </c>
    </row>
    <row r="11" spans="1:11" x14ac:dyDescent="0.35">
      <c r="A11" s="364" t="s">
        <v>530</v>
      </c>
      <c r="B11" s="365">
        <v>16100</v>
      </c>
      <c r="C11" s="365">
        <v>11700</v>
      </c>
      <c r="D11" s="367">
        <v>12000</v>
      </c>
      <c r="E11" s="367">
        <v>13700</v>
      </c>
      <c r="F11" s="367">
        <v>15800</v>
      </c>
      <c r="G11" s="367">
        <v>17700</v>
      </c>
      <c r="H11" s="367">
        <v>14200</v>
      </c>
      <c r="I11" s="367">
        <v>16100</v>
      </c>
      <c r="J11" s="367">
        <v>16500</v>
      </c>
      <c r="K11" s="443">
        <v>17500</v>
      </c>
    </row>
    <row r="12" spans="1:11" x14ac:dyDescent="0.35">
      <c r="A12" s="366" t="s">
        <v>531</v>
      </c>
      <c r="B12" s="367">
        <v>8600</v>
      </c>
      <c r="C12" s="367">
        <v>7200</v>
      </c>
      <c r="D12" s="367">
        <v>8600</v>
      </c>
      <c r="E12" s="367">
        <v>8300</v>
      </c>
      <c r="F12" s="367">
        <v>7900</v>
      </c>
      <c r="G12" s="367">
        <v>6900</v>
      </c>
      <c r="H12" s="367">
        <v>5900</v>
      </c>
      <c r="I12" s="367">
        <v>9000</v>
      </c>
      <c r="J12" s="367">
        <v>12100</v>
      </c>
      <c r="K12" s="443">
        <v>10600</v>
      </c>
    </row>
    <row r="13" spans="1:11" ht="15" thickBot="1" x14ac:dyDescent="0.4">
      <c r="A13" s="436" t="s">
        <v>532</v>
      </c>
      <c r="B13" s="437">
        <v>7500</v>
      </c>
      <c r="C13" s="437">
        <v>4500</v>
      </c>
      <c r="D13" s="437">
        <v>3400</v>
      </c>
      <c r="E13" s="437">
        <v>5400</v>
      </c>
      <c r="F13" s="437">
        <v>7900</v>
      </c>
      <c r="G13" s="437">
        <v>10800</v>
      </c>
      <c r="H13" s="437">
        <v>8300</v>
      </c>
      <c r="I13" s="437">
        <v>7200</v>
      </c>
      <c r="J13" s="437">
        <v>4400</v>
      </c>
      <c r="K13" s="444">
        <v>6900</v>
      </c>
    </row>
    <row r="14" spans="1:11" ht="15" customHeight="1" thickBot="1" x14ac:dyDescent="0.4">
      <c r="A14" s="440" t="s">
        <v>544</v>
      </c>
      <c r="B14" s="441">
        <v>2000</v>
      </c>
      <c r="C14" s="441">
        <v>1300</v>
      </c>
      <c r="D14" s="441">
        <v>-2200</v>
      </c>
      <c r="E14" s="442">
        <v>300</v>
      </c>
      <c r="F14" s="441">
        <v>3400</v>
      </c>
      <c r="G14" s="441">
        <v>6300</v>
      </c>
      <c r="H14" s="442">
        <v>700</v>
      </c>
      <c r="I14" s="441">
        <v>-3200</v>
      </c>
      <c r="J14" s="441">
        <v>-7200</v>
      </c>
      <c r="K14" s="445">
        <v>-6500</v>
      </c>
    </row>
    <row r="15" spans="1:11" x14ac:dyDescent="0.35">
      <c r="A15" s="438" t="s">
        <v>533</v>
      </c>
      <c r="B15" s="439">
        <v>0</v>
      </c>
      <c r="C15" s="439">
        <v>0</v>
      </c>
      <c r="D15" s="439">
        <v>100</v>
      </c>
      <c r="E15" s="439">
        <v>100</v>
      </c>
      <c r="F15" s="439">
        <v>0</v>
      </c>
      <c r="G15" s="439">
        <v>0</v>
      </c>
      <c r="H15" s="439">
        <v>0</v>
      </c>
      <c r="I15" s="439">
        <v>-100</v>
      </c>
      <c r="J15" s="439">
        <v>100</v>
      </c>
      <c r="K15" s="446">
        <v>-200</v>
      </c>
    </row>
    <row r="16" spans="1:11" x14ac:dyDescent="0.35">
      <c r="A16" s="369" t="s">
        <v>488</v>
      </c>
      <c r="B16" s="370">
        <v>0</v>
      </c>
      <c r="C16" s="370">
        <v>0</v>
      </c>
      <c r="D16" s="370">
        <v>0</v>
      </c>
      <c r="E16" s="370">
        <v>0</v>
      </c>
      <c r="F16" s="370">
        <v>0</v>
      </c>
      <c r="G16" s="370">
        <v>100</v>
      </c>
      <c r="H16" s="370">
        <v>0</v>
      </c>
      <c r="I16" s="370">
        <v>0</v>
      </c>
      <c r="J16" s="370">
        <v>0</v>
      </c>
      <c r="K16" s="443">
        <v>100</v>
      </c>
    </row>
    <row r="17" spans="1:11" ht="15" thickBot="1" x14ac:dyDescent="0.4">
      <c r="A17" s="371" t="s">
        <v>489</v>
      </c>
      <c r="B17" s="363">
        <v>1800</v>
      </c>
      <c r="C17" s="372">
        <v>0</v>
      </c>
      <c r="D17" s="370">
        <v>0</v>
      </c>
      <c r="E17" s="370">
        <v>0</v>
      </c>
      <c r="F17" s="370">
        <v>0</v>
      </c>
      <c r="G17" s="370">
        <v>0</v>
      </c>
      <c r="H17" s="370">
        <v>0</v>
      </c>
      <c r="I17" s="370">
        <v>0</v>
      </c>
      <c r="J17" s="370">
        <v>0</v>
      </c>
      <c r="K17" s="443">
        <v>0</v>
      </c>
    </row>
    <row r="18" spans="1:11" ht="15" thickBot="1" x14ac:dyDescent="0.4">
      <c r="A18" s="373" t="s">
        <v>534</v>
      </c>
      <c r="B18" s="374">
        <v>13300</v>
      </c>
      <c r="C18" s="374">
        <v>11000</v>
      </c>
      <c r="D18" s="432">
        <v>7000</v>
      </c>
      <c r="E18" s="432">
        <v>9400</v>
      </c>
      <c r="F18" s="432">
        <v>11500</v>
      </c>
      <c r="G18" s="432">
        <v>15200</v>
      </c>
      <c r="H18" s="432">
        <v>9100</v>
      </c>
      <c r="I18" s="432">
        <v>4300</v>
      </c>
      <c r="J18" s="361">
        <v>400</v>
      </c>
      <c r="K18" s="443">
        <v>-1300</v>
      </c>
    </row>
    <row r="19" spans="1:11" ht="15" thickBot="1" x14ac:dyDescent="0.4">
      <c r="A19" s="375" t="s">
        <v>490</v>
      </c>
      <c r="B19" s="376">
        <v>1074300</v>
      </c>
      <c r="C19" s="376">
        <v>1085200</v>
      </c>
      <c r="D19" s="376">
        <v>1092200</v>
      </c>
      <c r="E19" s="376">
        <v>1101600</v>
      </c>
      <c r="F19" s="376">
        <v>1113000</v>
      </c>
      <c r="G19" s="376">
        <v>1128100</v>
      </c>
      <c r="H19" s="376">
        <v>1137200</v>
      </c>
      <c r="I19" s="376">
        <v>1141400</v>
      </c>
      <c r="J19" s="376">
        <v>1141800</v>
      </c>
      <c r="K19" s="447">
        <v>1140500</v>
      </c>
    </row>
  </sheetData>
  <sheetProtection sheet="1" objects="1" scenarios="1"/>
  <pageMargins left="0.7" right="0.7" top="0.75" bottom="0.75" header="0.3" footer="0.3"/>
  <pageSetup paperSize="9"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tabColor rgb="FF00B0F0"/>
  </sheetPr>
  <dimension ref="A1:AC351"/>
  <sheetViews>
    <sheetView zoomScaleNormal="100" workbookViewId="0">
      <selection activeCell="G336" sqref="G336"/>
    </sheetView>
  </sheetViews>
  <sheetFormatPr defaultColWidth="9.1796875" defaultRowHeight="14.5" x14ac:dyDescent="0.35"/>
  <cols>
    <col min="1" max="1" width="19.7265625" style="96" customWidth="1"/>
    <col min="2" max="4" width="5.7265625" style="96" customWidth="1"/>
    <col min="5" max="5" width="6.453125" style="96" customWidth="1"/>
    <col min="6" max="6" width="5.7265625" style="96" customWidth="1"/>
    <col min="7" max="7" width="6.26953125" style="96" customWidth="1"/>
    <col min="8" max="8" width="5.7265625" style="96" customWidth="1"/>
    <col min="9" max="9" width="6.26953125" style="96" customWidth="1"/>
    <col min="10" max="10" width="5.7265625" style="96" customWidth="1"/>
    <col min="11" max="13" width="6.26953125" style="96" customWidth="1"/>
    <col min="14" max="15" width="9.1796875" style="96"/>
    <col min="16" max="16" width="19.1796875" style="96" customWidth="1"/>
    <col min="17" max="20" width="6.26953125" style="96" customWidth="1"/>
    <col min="21" max="28" width="6.7265625" style="96" customWidth="1"/>
    <col min="29" max="16384" width="9.1796875" style="96"/>
  </cols>
  <sheetData>
    <row r="1" spans="1:29" ht="15.5" x14ac:dyDescent="0.35">
      <c r="A1" s="100" t="s">
        <v>464</v>
      </c>
      <c r="B1" s="61"/>
      <c r="C1" s="61"/>
      <c r="D1" s="61"/>
      <c r="E1" s="61"/>
      <c r="F1" s="61"/>
      <c r="G1" s="61"/>
      <c r="H1" s="61"/>
      <c r="I1" s="61"/>
      <c r="J1" s="61"/>
      <c r="K1" s="61"/>
      <c r="L1" s="61"/>
      <c r="M1" s="61"/>
      <c r="N1" s="116"/>
    </row>
    <row r="2" spans="1:29" ht="15" thickBot="1" x14ac:dyDescent="0.4">
      <c r="A2" s="61"/>
      <c r="B2" s="61"/>
      <c r="C2" s="61"/>
      <c r="D2" s="61"/>
      <c r="E2" s="61"/>
      <c r="F2" s="61"/>
      <c r="G2" s="61"/>
      <c r="H2" s="61"/>
      <c r="I2" s="61"/>
      <c r="J2" s="61"/>
      <c r="K2" s="61"/>
      <c r="L2" s="61"/>
      <c r="M2" s="93"/>
    </row>
    <row r="3" spans="1:29" ht="22.5" thickBot="1" x14ac:dyDescent="0.4">
      <c r="A3" s="535"/>
      <c r="B3" s="534" t="s">
        <v>5</v>
      </c>
      <c r="C3" s="165" t="s">
        <v>6</v>
      </c>
      <c r="D3" s="166" t="s">
        <v>7</v>
      </c>
      <c r="E3" s="167" t="s">
        <v>92</v>
      </c>
      <c r="F3" s="164" t="s">
        <v>5</v>
      </c>
      <c r="G3" s="165" t="s">
        <v>6</v>
      </c>
      <c r="H3" s="166" t="s">
        <v>7</v>
      </c>
      <c r="I3" s="167" t="s">
        <v>92</v>
      </c>
      <c r="J3" s="168" t="s">
        <v>5</v>
      </c>
      <c r="K3" s="166" t="s">
        <v>6</v>
      </c>
      <c r="L3" s="166" t="s">
        <v>7</v>
      </c>
      <c r="M3" s="167" t="s">
        <v>92</v>
      </c>
      <c r="N3" s="115" t="s">
        <v>477</v>
      </c>
      <c r="P3" s="378" t="s">
        <v>484</v>
      </c>
      <c r="Q3" s="379" t="s">
        <v>551</v>
      </c>
      <c r="R3" s="380" t="s">
        <v>502</v>
      </c>
      <c r="S3" s="381" t="s">
        <v>503</v>
      </c>
      <c r="T3" s="382" t="s">
        <v>550</v>
      </c>
      <c r="U3" s="379" t="s">
        <v>552</v>
      </c>
      <c r="V3" s="380" t="s">
        <v>553</v>
      </c>
      <c r="W3" s="381" t="s">
        <v>506</v>
      </c>
      <c r="X3" s="382" t="s">
        <v>522</v>
      </c>
      <c r="Y3" s="383" t="s">
        <v>507</v>
      </c>
      <c r="Z3" s="381" t="s">
        <v>508</v>
      </c>
      <c r="AA3" s="382" t="s">
        <v>509</v>
      </c>
      <c r="AB3" s="377" t="s">
        <v>523</v>
      </c>
      <c r="AC3" s="115" t="s">
        <v>477</v>
      </c>
    </row>
    <row r="4" spans="1:29" x14ac:dyDescent="0.35">
      <c r="A4" s="220" t="s">
        <v>39</v>
      </c>
      <c r="B4" s="151">
        <v>943</v>
      </c>
      <c r="C4" s="152">
        <v>2913</v>
      </c>
      <c r="D4" s="152">
        <v>168</v>
      </c>
      <c r="E4" s="153">
        <v>4025</v>
      </c>
      <c r="F4" s="151">
        <v>1391</v>
      </c>
      <c r="G4" s="152">
        <v>4201</v>
      </c>
      <c r="H4" s="152">
        <v>235</v>
      </c>
      <c r="I4" s="153">
        <v>5827</v>
      </c>
      <c r="J4" s="226">
        <v>-448</v>
      </c>
      <c r="K4" s="227">
        <v>-1288</v>
      </c>
      <c r="L4" s="227">
        <v>-67</v>
      </c>
      <c r="M4" s="228">
        <v>-1802</v>
      </c>
      <c r="N4" s="215">
        <f t="shared" ref="N4:N35" si="0">E4+I4</f>
        <v>9852</v>
      </c>
      <c r="P4" s="238" t="s">
        <v>39</v>
      </c>
      <c r="Q4" s="243">
        <f>ROUND(B4,-1)</f>
        <v>940</v>
      </c>
      <c r="R4" s="234">
        <f t="shared" ref="R4:AB4" si="1">ROUND(C4,-1)</f>
        <v>2910</v>
      </c>
      <c r="S4" s="234">
        <f t="shared" si="1"/>
        <v>170</v>
      </c>
      <c r="T4" s="235">
        <f t="shared" si="1"/>
        <v>4030</v>
      </c>
      <c r="U4" s="243">
        <f t="shared" si="1"/>
        <v>1390</v>
      </c>
      <c r="V4" s="234">
        <f t="shared" si="1"/>
        <v>4200</v>
      </c>
      <c r="W4" s="234">
        <f t="shared" si="1"/>
        <v>240</v>
      </c>
      <c r="X4" s="235">
        <f t="shared" si="1"/>
        <v>5830</v>
      </c>
      <c r="Y4" s="243">
        <f t="shared" si="1"/>
        <v>-450</v>
      </c>
      <c r="Z4" s="234">
        <f t="shared" si="1"/>
        <v>-1290</v>
      </c>
      <c r="AA4" s="234">
        <f t="shared" si="1"/>
        <v>-70</v>
      </c>
      <c r="AB4" s="235">
        <f t="shared" si="1"/>
        <v>-1800</v>
      </c>
      <c r="AC4" s="215">
        <f t="shared" ref="AC4:AC35" si="2">T4+X4</f>
        <v>9860</v>
      </c>
    </row>
    <row r="5" spans="1:29" x14ac:dyDescent="0.35">
      <c r="A5" s="221" t="s">
        <v>40</v>
      </c>
      <c r="B5" s="155">
        <v>559</v>
      </c>
      <c r="C5" s="156">
        <v>2363</v>
      </c>
      <c r="D5" s="156">
        <v>318</v>
      </c>
      <c r="E5" s="157">
        <v>3241</v>
      </c>
      <c r="F5" s="155">
        <v>1367</v>
      </c>
      <c r="G5" s="156">
        <v>4038</v>
      </c>
      <c r="H5" s="156">
        <v>397</v>
      </c>
      <c r="I5" s="157">
        <v>5802</v>
      </c>
      <c r="J5" s="155">
        <v>-808</v>
      </c>
      <c r="K5" s="156">
        <v>-1675</v>
      </c>
      <c r="L5" s="156">
        <v>-79</v>
      </c>
      <c r="M5" s="157">
        <v>-2562</v>
      </c>
      <c r="N5" s="215">
        <f t="shared" si="0"/>
        <v>9043</v>
      </c>
      <c r="P5" s="239" t="s">
        <v>40</v>
      </c>
      <c r="Q5" s="244">
        <f t="shared" ref="Q5:Q56" si="3">ROUND(B5,-1)</f>
        <v>560</v>
      </c>
      <c r="R5" s="236">
        <f t="shared" ref="R5:R56" si="4">ROUND(C5,-1)</f>
        <v>2360</v>
      </c>
      <c r="S5" s="236">
        <f t="shared" ref="S5:S56" si="5">ROUND(D5,-1)</f>
        <v>320</v>
      </c>
      <c r="T5" s="237">
        <f t="shared" ref="T5:T56" si="6">ROUND(E5,-1)</f>
        <v>3240</v>
      </c>
      <c r="U5" s="244">
        <f t="shared" ref="U5:U56" si="7">ROUND(F5,-1)</f>
        <v>1370</v>
      </c>
      <c r="V5" s="236">
        <f t="shared" ref="V5:V56" si="8">ROUND(G5,-1)</f>
        <v>4040</v>
      </c>
      <c r="W5" s="236">
        <f t="shared" ref="W5:W56" si="9">ROUND(H5,-1)</f>
        <v>400</v>
      </c>
      <c r="X5" s="237">
        <f t="shared" ref="X5:X56" si="10">ROUND(I5,-1)</f>
        <v>5800</v>
      </c>
      <c r="Y5" s="244">
        <f t="shared" ref="Y5:Y56" si="11">ROUND(J5,-1)</f>
        <v>-810</v>
      </c>
      <c r="Z5" s="236">
        <f t="shared" ref="Z5:Z56" si="12">ROUND(K5,-1)</f>
        <v>-1680</v>
      </c>
      <c r="AA5" s="236">
        <f t="shared" ref="AA5:AA56" si="13">ROUND(L5,-1)</f>
        <v>-80</v>
      </c>
      <c r="AB5" s="237">
        <f t="shared" ref="AB5:AB56" si="14">ROUND(M5,-1)</f>
        <v>-2560</v>
      </c>
      <c r="AC5" s="215">
        <f t="shared" si="2"/>
        <v>9040</v>
      </c>
    </row>
    <row r="6" spans="1:29" x14ac:dyDescent="0.35">
      <c r="A6" s="221" t="s">
        <v>41</v>
      </c>
      <c r="B6" s="155">
        <v>317</v>
      </c>
      <c r="C6" s="156">
        <v>1408</v>
      </c>
      <c r="D6" s="156">
        <v>158</v>
      </c>
      <c r="E6" s="157">
        <v>1883</v>
      </c>
      <c r="F6" s="155">
        <v>787</v>
      </c>
      <c r="G6" s="156">
        <v>2450</v>
      </c>
      <c r="H6" s="156">
        <v>168</v>
      </c>
      <c r="I6" s="157">
        <v>3404</v>
      </c>
      <c r="J6" s="155">
        <v>-471</v>
      </c>
      <c r="K6" s="156">
        <v>-1041</v>
      </c>
      <c r="L6" s="156">
        <v>-9</v>
      </c>
      <c r="M6" s="157">
        <v>-1522</v>
      </c>
      <c r="N6" s="215">
        <f t="shared" si="0"/>
        <v>5287</v>
      </c>
      <c r="P6" s="239" t="s">
        <v>41</v>
      </c>
      <c r="Q6" s="244">
        <f t="shared" si="3"/>
        <v>320</v>
      </c>
      <c r="R6" s="236">
        <f t="shared" si="4"/>
        <v>1410</v>
      </c>
      <c r="S6" s="236">
        <f t="shared" si="5"/>
        <v>160</v>
      </c>
      <c r="T6" s="237">
        <f t="shared" si="6"/>
        <v>1880</v>
      </c>
      <c r="U6" s="244">
        <f t="shared" si="7"/>
        <v>790</v>
      </c>
      <c r="V6" s="236">
        <f t="shared" si="8"/>
        <v>2450</v>
      </c>
      <c r="W6" s="236">
        <f t="shared" si="9"/>
        <v>170</v>
      </c>
      <c r="X6" s="237">
        <f t="shared" si="10"/>
        <v>3400</v>
      </c>
      <c r="Y6" s="244">
        <f t="shared" si="11"/>
        <v>-470</v>
      </c>
      <c r="Z6" s="236">
        <f t="shared" si="12"/>
        <v>-1040</v>
      </c>
      <c r="AA6" s="236">
        <f t="shared" si="13"/>
        <v>-10</v>
      </c>
      <c r="AB6" s="237">
        <f t="shared" si="14"/>
        <v>-1520</v>
      </c>
      <c r="AC6" s="215">
        <f t="shared" si="2"/>
        <v>5280</v>
      </c>
    </row>
    <row r="7" spans="1:29" x14ac:dyDescent="0.35">
      <c r="A7" s="221" t="s">
        <v>38</v>
      </c>
      <c r="B7" s="155">
        <v>228</v>
      </c>
      <c r="C7" s="156">
        <v>1010</v>
      </c>
      <c r="D7" s="156">
        <v>57</v>
      </c>
      <c r="E7" s="157">
        <v>1295</v>
      </c>
      <c r="F7" s="155">
        <v>400</v>
      </c>
      <c r="G7" s="156">
        <v>1627</v>
      </c>
      <c r="H7" s="156">
        <v>94</v>
      </c>
      <c r="I7" s="157">
        <v>2121</v>
      </c>
      <c r="J7" s="155">
        <v>-172</v>
      </c>
      <c r="K7" s="156">
        <v>-617</v>
      </c>
      <c r="L7" s="156">
        <v>-37</v>
      </c>
      <c r="M7" s="157">
        <v>-826</v>
      </c>
      <c r="N7" s="215">
        <f t="shared" si="0"/>
        <v>3416</v>
      </c>
      <c r="P7" s="239" t="s">
        <v>38</v>
      </c>
      <c r="Q7" s="244">
        <f t="shared" si="3"/>
        <v>230</v>
      </c>
      <c r="R7" s="236">
        <f t="shared" si="4"/>
        <v>1010</v>
      </c>
      <c r="S7" s="236">
        <f t="shared" si="5"/>
        <v>60</v>
      </c>
      <c r="T7" s="237">
        <f t="shared" si="6"/>
        <v>1300</v>
      </c>
      <c r="U7" s="244">
        <f t="shared" si="7"/>
        <v>400</v>
      </c>
      <c r="V7" s="236">
        <f t="shared" si="8"/>
        <v>1630</v>
      </c>
      <c r="W7" s="236">
        <f t="shared" si="9"/>
        <v>90</v>
      </c>
      <c r="X7" s="237">
        <f t="shared" si="10"/>
        <v>2120</v>
      </c>
      <c r="Y7" s="244">
        <f t="shared" si="11"/>
        <v>-170</v>
      </c>
      <c r="Z7" s="236">
        <f t="shared" si="12"/>
        <v>-620</v>
      </c>
      <c r="AA7" s="236">
        <f t="shared" si="13"/>
        <v>-40</v>
      </c>
      <c r="AB7" s="237">
        <f t="shared" si="14"/>
        <v>-830</v>
      </c>
      <c r="AC7" s="215">
        <f t="shared" si="2"/>
        <v>3420</v>
      </c>
    </row>
    <row r="8" spans="1:29" x14ac:dyDescent="0.35">
      <c r="A8" s="221" t="s">
        <v>30</v>
      </c>
      <c r="B8" s="155">
        <v>137</v>
      </c>
      <c r="C8" s="156">
        <v>660</v>
      </c>
      <c r="D8" s="156">
        <v>75</v>
      </c>
      <c r="E8" s="157">
        <v>872</v>
      </c>
      <c r="F8" s="155">
        <v>530</v>
      </c>
      <c r="G8" s="156">
        <v>1489</v>
      </c>
      <c r="H8" s="156">
        <v>214</v>
      </c>
      <c r="I8" s="157">
        <v>2232</v>
      </c>
      <c r="J8" s="155">
        <v>-392</v>
      </c>
      <c r="K8" s="156">
        <v>-829</v>
      </c>
      <c r="L8" s="156">
        <v>-139</v>
      </c>
      <c r="M8" s="157">
        <v>-1360</v>
      </c>
      <c r="N8" s="215">
        <f t="shared" si="0"/>
        <v>3104</v>
      </c>
      <c r="P8" s="239" t="s">
        <v>30</v>
      </c>
      <c r="Q8" s="244">
        <f t="shared" si="3"/>
        <v>140</v>
      </c>
      <c r="R8" s="236">
        <f t="shared" si="4"/>
        <v>660</v>
      </c>
      <c r="S8" s="236">
        <f t="shared" si="5"/>
        <v>80</v>
      </c>
      <c r="T8" s="237">
        <f t="shared" si="6"/>
        <v>870</v>
      </c>
      <c r="U8" s="244">
        <f t="shared" si="7"/>
        <v>530</v>
      </c>
      <c r="V8" s="236">
        <f t="shared" si="8"/>
        <v>1490</v>
      </c>
      <c r="W8" s="236">
        <f t="shared" si="9"/>
        <v>210</v>
      </c>
      <c r="X8" s="237">
        <f t="shared" si="10"/>
        <v>2230</v>
      </c>
      <c r="Y8" s="244">
        <f t="shared" si="11"/>
        <v>-390</v>
      </c>
      <c r="Z8" s="236">
        <f t="shared" si="12"/>
        <v>-830</v>
      </c>
      <c r="AA8" s="236">
        <f t="shared" si="13"/>
        <v>-140</v>
      </c>
      <c r="AB8" s="237">
        <f t="shared" si="14"/>
        <v>-1360</v>
      </c>
      <c r="AC8" s="215">
        <f t="shared" si="2"/>
        <v>3100</v>
      </c>
    </row>
    <row r="9" spans="1:29" x14ac:dyDescent="0.35">
      <c r="A9" s="221" t="s">
        <v>37</v>
      </c>
      <c r="B9" s="155">
        <v>147</v>
      </c>
      <c r="C9" s="156">
        <v>1116</v>
      </c>
      <c r="D9" s="156">
        <v>20</v>
      </c>
      <c r="E9" s="157">
        <v>1283</v>
      </c>
      <c r="F9" s="155">
        <v>120</v>
      </c>
      <c r="G9" s="156">
        <v>964</v>
      </c>
      <c r="H9" s="156">
        <v>17</v>
      </c>
      <c r="I9" s="157">
        <v>1102</v>
      </c>
      <c r="J9" s="155">
        <v>26</v>
      </c>
      <c r="K9" s="156">
        <v>152</v>
      </c>
      <c r="L9" s="156">
        <v>3</v>
      </c>
      <c r="M9" s="157">
        <v>181</v>
      </c>
      <c r="N9" s="215">
        <f t="shared" si="0"/>
        <v>2385</v>
      </c>
      <c r="P9" s="239" t="s">
        <v>37</v>
      </c>
      <c r="Q9" s="244">
        <f t="shared" si="3"/>
        <v>150</v>
      </c>
      <c r="R9" s="236">
        <f t="shared" si="4"/>
        <v>1120</v>
      </c>
      <c r="S9" s="236">
        <f t="shared" si="5"/>
        <v>20</v>
      </c>
      <c r="T9" s="237">
        <f t="shared" si="6"/>
        <v>1280</v>
      </c>
      <c r="U9" s="244">
        <f t="shared" si="7"/>
        <v>120</v>
      </c>
      <c r="V9" s="236">
        <f t="shared" si="8"/>
        <v>960</v>
      </c>
      <c r="W9" s="236">
        <f t="shared" si="9"/>
        <v>20</v>
      </c>
      <c r="X9" s="237">
        <f t="shared" si="10"/>
        <v>1100</v>
      </c>
      <c r="Y9" s="244">
        <f t="shared" si="11"/>
        <v>30</v>
      </c>
      <c r="Z9" s="236">
        <f t="shared" si="12"/>
        <v>150</v>
      </c>
      <c r="AA9" s="236">
        <f t="shared" si="13"/>
        <v>0</v>
      </c>
      <c r="AB9" s="237">
        <f t="shared" si="14"/>
        <v>180</v>
      </c>
      <c r="AC9" s="215">
        <f t="shared" si="2"/>
        <v>2380</v>
      </c>
    </row>
    <row r="10" spans="1:29" x14ac:dyDescent="0.35">
      <c r="A10" s="221" t="s">
        <v>42</v>
      </c>
      <c r="B10" s="155">
        <v>125</v>
      </c>
      <c r="C10" s="156">
        <v>984</v>
      </c>
      <c r="D10" s="156">
        <v>26</v>
      </c>
      <c r="E10" s="157">
        <v>1135</v>
      </c>
      <c r="F10" s="155">
        <v>227</v>
      </c>
      <c r="G10" s="156">
        <v>980</v>
      </c>
      <c r="H10" s="156">
        <v>27</v>
      </c>
      <c r="I10" s="157">
        <v>1234</v>
      </c>
      <c r="J10" s="155">
        <v>-102</v>
      </c>
      <c r="K10" s="156">
        <v>4</v>
      </c>
      <c r="L10" s="156">
        <v>-1</v>
      </c>
      <c r="M10" s="157">
        <v>-99</v>
      </c>
      <c r="N10" s="215">
        <f t="shared" si="0"/>
        <v>2369</v>
      </c>
      <c r="P10" s="239" t="s">
        <v>42</v>
      </c>
      <c r="Q10" s="244">
        <f t="shared" si="3"/>
        <v>130</v>
      </c>
      <c r="R10" s="236">
        <f t="shared" si="4"/>
        <v>980</v>
      </c>
      <c r="S10" s="236">
        <f t="shared" si="5"/>
        <v>30</v>
      </c>
      <c r="T10" s="237">
        <f t="shared" si="6"/>
        <v>1140</v>
      </c>
      <c r="U10" s="244">
        <f t="shared" si="7"/>
        <v>230</v>
      </c>
      <c r="V10" s="236">
        <f t="shared" si="8"/>
        <v>980</v>
      </c>
      <c r="W10" s="236">
        <f t="shared" si="9"/>
        <v>30</v>
      </c>
      <c r="X10" s="237">
        <f t="shared" si="10"/>
        <v>1230</v>
      </c>
      <c r="Y10" s="244">
        <f t="shared" si="11"/>
        <v>-100</v>
      </c>
      <c r="Z10" s="236">
        <f t="shared" si="12"/>
        <v>0</v>
      </c>
      <c r="AA10" s="236">
        <f t="shared" si="13"/>
        <v>0</v>
      </c>
      <c r="AB10" s="237">
        <f t="shared" si="14"/>
        <v>-100</v>
      </c>
      <c r="AC10" s="215">
        <f t="shared" si="2"/>
        <v>2370</v>
      </c>
    </row>
    <row r="11" spans="1:29" x14ac:dyDescent="0.35">
      <c r="A11" s="221" t="s">
        <v>427</v>
      </c>
      <c r="B11" s="155">
        <v>66</v>
      </c>
      <c r="C11" s="156">
        <v>1009</v>
      </c>
      <c r="D11" s="156">
        <v>3</v>
      </c>
      <c r="E11" s="157">
        <v>1078</v>
      </c>
      <c r="F11" s="155">
        <v>58</v>
      </c>
      <c r="G11" s="156">
        <v>702</v>
      </c>
      <c r="H11" s="156">
        <v>9</v>
      </c>
      <c r="I11" s="157">
        <v>769</v>
      </c>
      <c r="J11" s="155">
        <v>8</v>
      </c>
      <c r="K11" s="156">
        <v>307</v>
      </c>
      <c r="L11" s="156">
        <v>-6</v>
      </c>
      <c r="M11" s="157">
        <v>309</v>
      </c>
      <c r="N11" s="215">
        <f t="shared" si="0"/>
        <v>1847</v>
      </c>
      <c r="P11" s="239" t="s">
        <v>427</v>
      </c>
      <c r="Q11" s="244">
        <f t="shared" si="3"/>
        <v>70</v>
      </c>
      <c r="R11" s="236">
        <f t="shared" si="4"/>
        <v>1010</v>
      </c>
      <c r="S11" s="236">
        <f t="shared" si="5"/>
        <v>0</v>
      </c>
      <c r="T11" s="237">
        <f t="shared" si="6"/>
        <v>1080</v>
      </c>
      <c r="U11" s="244">
        <f t="shared" si="7"/>
        <v>60</v>
      </c>
      <c r="V11" s="236">
        <f t="shared" si="8"/>
        <v>700</v>
      </c>
      <c r="W11" s="236">
        <f t="shared" si="9"/>
        <v>10</v>
      </c>
      <c r="X11" s="237">
        <f t="shared" si="10"/>
        <v>770</v>
      </c>
      <c r="Y11" s="244">
        <f t="shared" si="11"/>
        <v>10</v>
      </c>
      <c r="Z11" s="236">
        <f t="shared" si="12"/>
        <v>310</v>
      </c>
      <c r="AA11" s="236">
        <f t="shared" si="13"/>
        <v>-10</v>
      </c>
      <c r="AB11" s="237">
        <f t="shared" si="14"/>
        <v>310</v>
      </c>
      <c r="AC11" s="215">
        <f t="shared" si="2"/>
        <v>1850</v>
      </c>
    </row>
    <row r="12" spans="1:29" x14ac:dyDescent="0.35">
      <c r="A12" s="221" t="s">
        <v>19</v>
      </c>
      <c r="B12" s="155">
        <v>55</v>
      </c>
      <c r="C12" s="156">
        <v>340</v>
      </c>
      <c r="D12" s="156">
        <v>63</v>
      </c>
      <c r="E12" s="157">
        <v>459</v>
      </c>
      <c r="F12" s="155">
        <v>243</v>
      </c>
      <c r="G12" s="156">
        <v>876</v>
      </c>
      <c r="H12" s="156">
        <v>111</v>
      </c>
      <c r="I12" s="157">
        <v>1230</v>
      </c>
      <c r="J12" s="155">
        <v>-188</v>
      </c>
      <c r="K12" s="156">
        <v>-536</v>
      </c>
      <c r="L12" s="156">
        <v>-48</v>
      </c>
      <c r="M12" s="157">
        <v>-771</v>
      </c>
      <c r="N12" s="215">
        <f t="shared" si="0"/>
        <v>1689</v>
      </c>
      <c r="P12" s="239" t="s">
        <v>19</v>
      </c>
      <c r="Q12" s="244">
        <f t="shared" si="3"/>
        <v>60</v>
      </c>
      <c r="R12" s="236">
        <f t="shared" si="4"/>
        <v>340</v>
      </c>
      <c r="S12" s="236">
        <f t="shared" si="5"/>
        <v>60</v>
      </c>
      <c r="T12" s="237">
        <f t="shared" si="6"/>
        <v>460</v>
      </c>
      <c r="U12" s="244">
        <f t="shared" si="7"/>
        <v>240</v>
      </c>
      <c r="V12" s="236">
        <f t="shared" si="8"/>
        <v>880</v>
      </c>
      <c r="W12" s="236">
        <f t="shared" si="9"/>
        <v>110</v>
      </c>
      <c r="X12" s="237">
        <f t="shared" si="10"/>
        <v>1230</v>
      </c>
      <c r="Y12" s="244">
        <f t="shared" si="11"/>
        <v>-190</v>
      </c>
      <c r="Z12" s="236">
        <f t="shared" si="12"/>
        <v>-540</v>
      </c>
      <c r="AA12" s="236">
        <f t="shared" si="13"/>
        <v>-50</v>
      </c>
      <c r="AB12" s="237">
        <f t="shared" si="14"/>
        <v>-770</v>
      </c>
      <c r="AC12" s="215">
        <f t="shared" si="2"/>
        <v>1690</v>
      </c>
    </row>
    <row r="13" spans="1:29" x14ac:dyDescent="0.35">
      <c r="A13" s="221" t="s">
        <v>177</v>
      </c>
      <c r="B13" s="155">
        <v>57</v>
      </c>
      <c r="C13" s="156">
        <v>747</v>
      </c>
      <c r="D13" s="156">
        <v>6</v>
      </c>
      <c r="E13" s="157">
        <v>810</v>
      </c>
      <c r="F13" s="155">
        <v>55</v>
      </c>
      <c r="G13" s="156">
        <v>805</v>
      </c>
      <c r="H13" s="156">
        <v>6</v>
      </c>
      <c r="I13" s="157">
        <v>866</v>
      </c>
      <c r="J13" s="155">
        <v>2</v>
      </c>
      <c r="K13" s="156">
        <v>-58</v>
      </c>
      <c r="L13" s="156">
        <v>0</v>
      </c>
      <c r="M13" s="157">
        <v>-56</v>
      </c>
      <c r="N13" s="215">
        <f t="shared" si="0"/>
        <v>1676</v>
      </c>
      <c r="P13" s="239" t="s">
        <v>177</v>
      </c>
      <c r="Q13" s="244">
        <f t="shared" si="3"/>
        <v>60</v>
      </c>
      <c r="R13" s="236">
        <f t="shared" si="4"/>
        <v>750</v>
      </c>
      <c r="S13" s="236">
        <f t="shared" si="5"/>
        <v>10</v>
      </c>
      <c r="T13" s="237">
        <f t="shared" si="6"/>
        <v>810</v>
      </c>
      <c r="U13" s="244">
        <f t="shared" si="7"/>
        <v>60</v>
      </c>
      <c r="V13" s="236">
        <f t="shared" si="8"/>
        <v>810</v>
      </c>
      <c r="W13" s="236">
        <f t="shared" si="9"/>
        <v>10</v>
      </c>
      <c r="X13" s="237">
        <f t="shared" si="10"/>
        <v>870</v>
      </c>
      <c r="Y13" s="244">
        <f t="shared" si="11"/>
        <v>0</v>
      </c>
      <c r="Z13" s="236">
        <f t="shared" si="12"/>
        <v>-60</v>
      </c>
      <c r="AA13" s="236">
        <f t="shared" si="13"/>
        <v>0</v>
      </c>
      <c r="AB13" s="237">
        <f t="shared" si="14"/>
        <v>-60</v>
      </c>
      <c r="AC13" s="215">
        <f t="shared" si="2"/>
        <v>1680</v>
      </c>
    </row>
    <row r="14" spans="1:29" x14ac:dyDescent="0.35">
      <c r="A14" s="221" t="s">
        <v>135</v>
      </c>
      <c r="B14" s="155">
        <v>48</v>
      </c>
      <c r="C14" s="156">
        <v>604</v>
      </c>
      <c r="D14" s="156">
        <v>8</v>
      </c>
      <c r="E14" s="157">
        <v>659</v>
      </c>
      <c r="F14" s="155">
        <v>56</v>
      </c>
      <c r="G14" s="156">
        <v>756</v>
      </c>
      <c r="H14" s="156">
        <v>5</v>
      </c>
      <c r="I14" s="157">
        <v>817</v>
      </c>
      <c r="J14" s="155">
        <v>-8</v>
      </c>
      <c r="K14" s="156">
        <v>-152</v>
      </c>
      <c r="L14" s="156">
        <v>3</v>
      </c>
      <c r="M14" s="157">
        <v>-158</v>
      </c>
      <c r="N14" s="215">
        <f t="shared" si="0"/>
        <v>1476</v>
      </c>
      <c r="P14" s="239" t="s">
        <v>135</v>
      </c>
      <c r="Q14" s="244">
        <f t="shared" si="3"/>
        <v>50</v>
      </c>
      <c r="R14" s="236">
        <f t="shared" si="4"/>
        <v>600</v>
      </c>
      <c r="S14" s="236">
        <f t="shared" si="5"/>
        <v>10</v>
      </c>
      <c r="T14" s="237">
        <f t="shared" si="6"/>
        <v>660</v>
      </c>
      <c r="U14" s="244">
        <f t="shared" si="7"/>
        <v>60</v>
      </c>
      <c r="V14" s="236">
        <f t="shared" si="8"/>
        <v>760</v>
      </c>
      <c r="W14" s="236">
        <f t="shared" si="9"/>
        <v>10</v>
      </c>
      <c r="X14" s="237">
        <f t="shared" si="10"/>
        <v>820</v>
      </c>
      <c r="Y14" s="244">
        <f t="shared" si="11"/>
        <v>-10</v>
      </c>
      <c r="Z14" s="236">
        <f t="shared" si="12"/>
        <v>-150</v>
      </c>
      <c r="AA14" s="236">
        <f t="shared" si="13"/>
        <v>0</v>
      </c>
      <c r="AB14" s="237">
        <f t="shared" si="14"/>
        <v>-160</v>
      </c>
      <c r="AC14" s="215">
        <f t="shared" si="2"/>
        <v>1480</v>
      </c>
    </row>
    <row r="15" spans="1:29" x14ac:dyDescent="0.35">
      <c r="A15" s="221" t="s">
        <v>410</v>
      </c>
      <c r="B15" s="155">
        <v>65</v>
      </c>
      <c r="C15" s="156">
        <v>592</v>
      </c>
      <c r="D15" s="156">
        <v>8</v>
      </c>
      <c r="E15" s="157">
        <v>666</v>
      </c>
      <c r="F15" s="155">
        <v>29</v>
      </c>
      <c r="G15" s="156">
        <v>572</v>
      </c>
      <c r="H15" s="156">
        <v>15</v>
      </c>
      <c r="I15" s="157">
        <v>616</v>
      </c>
      <c r="J15" s="155">
        <v>37</v>
      </c>
      <c r="K15" s="156">
        <v>20</v>
      </c>
      <c r="L15" s="156">
        <v>-7</v>
      </c>
      <c r="M15" s="157">
        <v>50</v>
      </c>
      <c r="N15" s="215">
        <f t="shared" si="0"/>
        <v>1282</v>
      </c>
      <c r="P15" s="239" t="s">
        <v>410</v>
      </c>
      <c r="Q15" s="244">
        <f t="shared" si="3"/>
        <v>70</v>
      </c>
      <c r="R15" s="236">
        <f t="shared" si="4"/>
        <v>590</v>
      </c>
      <c r="S15" s="236">
        <f t="shared" si="5"/>
        <v>10</v>
      </c>
      <c r="T15" s="237">
        <f t="shared" si="6"/>
        <v>670</v>
      </c>
      <c r="U15" s="244">
        <f t="shared" si="7"/>
        <v>30</v>
      </c>
      <c r="V15" s="236">
        <f t="shared" si="8"/>
        <v>570</v>
      </c>
      <c r="W15" s="236">
        <f t="shared" si="9"/>
        <v>20</v>
      </c>
      <c r="X15" s="237">
        <f t="shared" si="10"/>
        <v>620</v>
      </c>
      <c r="Y15" s="244">
        <f t="shared" si="11"/>
        <v>40</v>
      </c>
      <c r="Z15" s="236">
        <f t="shared" si="12"/>
        <v>20</v>
      </c>
      <c r="AA15" s="236">
        <f t="shared" si="13"/>
        <v>-10</v>
      </c>
      <c r="AB15" s="237">
        <f t="shared" si="14"/>
        <v>50</v>
      </c>
      <c r="AC15" s="215">
        <f t="shared" si="2"/>
        <v>1290</v>
      </c>
    </row>
    <row r="16" spans="1:29" x14ac:dyDescent="0.35">
      <c r="A16" s="221" t="s">
        <v>377</v>
      </c>
      <c r="B16" s="155">
        <v>51</v>
      </c>
      <c r="C16" s="156">
        <v>571</v>
      </c>
      <c r="D16" s="156">
        <v>2</v>
      </c>
      <c r="E16" s="157">
        <v>624</v>
      </c>
      <c r="F16" s="155">
        <v>56</v>
      </c>
      <c r="G16" s="156">
        <v>451</v>
      </c>
      <c r="H16" s="156">
        <v>6</v>
      </c>
      <c r="I16" s="157">
        <v>514</v>
      </c>
      <c r="J16" s="155">
        <v>-5</v>
      </c>
      <c r="K16" s="156">
        <v>119</v>
      </c>
      <c r="L16" s="156">
        <v>-4</v>
      </c>
      <c r="M16" s="157">
        <v>110</v>
      </c>
      <c r="N16" s="215">
        <f t="shared" si="0"/>
        <v>1138</v>
      </c>
      <c r="P16" s="239" t="s">
        <v>377</v>
      </c>
      <c r="Q16" s="244">
        <f t="shared" si="3"/>
        <v>50</v>
      </c>
      <c r="R16" s="236">
        <f t="shared" si="4"/>
        <v>570</v>
      </c>
      <c r="S16" s="236">
        <f t="shared" si="5"/>
        <v>0</v>
      </c>
      <c r="T16" s="237">
        <f t="shared" si="6"/>
        <v>620</v>
      </c>
      <c r="U16" s="244">
        <f t="shared" si="7"/>
        <v>60</v>
      </c>
      <c r="V16" s="236">
        <f t="shared" si="8"/>
        <v>450</v>
      </c>
      <c r="W16" s="236">
        <f t="shared" si="9"/>
        <v>10</v>
      </c>
      <c r="X16" s="237">
        <f t="shared" si="10"/>
        <v>510</v>
      </c>
      <c r="Y16" s="244">
        <f t="shared" si="11"/>
        <v>-10</v>
      </c>
      <c r="Z16" s="236">
        <f t="shared" si="12"/>
        <v>120</v>
      </c>
      <c r="AA16" s="236">
        <f t="shared" si="13"/>
        <v>0</v>
      </c>
      <c r="AB16" s="237">
        <f t="shared" si="14"/>
        <v>110</v>
      </c>
      <c r="AC16" s="215">
        <f t="shared" si="2"/>
        <v>1130</v>
      </c>
    </row>
    <row r="17" spans="1:29" x14ac:dyDescent="0.35">
      <c r="A17" s="221" t="s">
        <v>24</v>
      </c>
      <c r="B17" s="155">
        <v>39</v>
      </c>
      <c r="C17" s="156">
        <v>251</v>
      </c>
      <c r="D17" s="156">
        <v>21</v>
      </c>
      <c r="E17" s="157">
        <v>312</v>
      </c>
      <c r="F17" s="155">
        <v>151</v>
      </c>
      <c r="G17" s="156">
        <v>544</v>
      </c>
      <c r="H17" s="156">
        <v>42</v>
      </c>
      <c r="I17" s="157">
        <v>736</v>
      </c>
      <c r="J17" s="155">
        <v>-111</v>
      </c>
      <c r="K17" s="156">
        <v>-292</v>
      </c>
      <c r="L17" s="156">
        <v>-21</v>
      </c>
      <c r="M17" s="157">
        <v>-424</v>
      </c>
      <c r="N17" s="215">
        <f t="shared" si="0"/>
        <v>1048</v>
      </c>
      <c r="P17" s="239" t="s">
        <v>24</v>
      </c>
      <c r="Q17" s="244">
        <f t="shared" si="3"/>
        <v>40</v>
      </c>
      <c r="R17" s="236">
        <f t="shared" si="4"/>
        <v>250</v>
      </c>
      <c r="S17" s="236">
        <f t="shared" si="5"/>
        <v>20</v>
      </c>
      <c r="T17" s="237">
        <f t="shared" si="6"/>
        <v>310</v>
      </c>
      <c r="U17" s="244">
        <f t="shared" si="7"/>
        <v>150</v>
      </c>
      <c r="V17" s="236">
        <f t="shared" si="8"/>
        <v>540</v>
      </c>
      <c r="W17" s="236">
        <f t="shared" si="9"/>
        <v>40</v>
      </c>
      <c r="X17" s="237">
        <f t="shared" si="10"/>
        <v>740</v>
      </c>
      <c r="Y17" s="244">
        <f t="shared" si="11"/>
        <v>-110</v>
      </c>
      <c r="Z17" s="236">
        <f t="shared" si="12"/>
        <v>-290</v>
      </c>
      <c r="AA17" s="236">
        <f t="shared" si="13"/>
        <v>-20</v>
      </c>
      <c r="AB17" s="237">
        <f t="shared" si="14"/>
        <v>-420</v>
      </c>
      <c r="AC17" s="215">
        <f t="shared" si="2"/>
        <v>1050</v>
      </c>
    </row>
    <row r="18" spans="1:29" x14ac:dyDescent="0.35">
      <c r="A18" s="222" t="s">
        <v>137</v>
      </c>
      <c r="B18" s="155">
        <v>26</v>
      </c>
      <c r="C18" s="156">
        <v>448</v>
      </c>
      <c r="D18" s="156">
        <v>4</v>
      </c>
      <c r="E18" s="157">
        <v>478</v>
      </c>
      <c r="F18" s="155">
        <v>16</v>
      </c>
      <c r="G18" s="156">
        <v>500</v>
      </c>
      <c r="H18" s="156">
        <v>6</v>
      </c>
      <c r="I18" s="157">
        <v>522</v>
      </c>
      <c r="J18" s="155">
        <v>11</v>
      </c>
      <c r="K18" s="156">
        <v>-53</v>
      </c>
      <c r="L18" s="156">
        <v>-2</v>
      </c>
      <c r="M18" s="157">
        <v>-44</v>
      </c>
      <c r="N18" s="215">
        <f t="shared" si="0"/>
        <v>1000</v>
      </c>
      <c r="P18" s="240" t="s">
        <v>137</v>
      </c>
      <c r="Q18" s="244">
        <f t="shared" si="3"/>
        <v>30</v>
      </c>
      <c r="R18" s="236">
        <f t="shared" si="4"/>
        <v>450</v>
      </c>
      <c r="S18" s="236">
        <f t="shared" si="5"/>
        <v>0</v>
      </c>
      <c r="T18" s="237">
        <f t="shared" si="6"/>
        <v>480</v>
      </c>
      <c r="U18" s="244">
        <f t="shared" si="7"/>
        <v>20</v>
      </c>
      <c r="V18" s="236">
        <f t="shared" si="8"/>
        <v>500</v>
      </c>
      <c r="W18" s="236">
        <f t="shared" si="9"/>
        <v>10</v>
      </c>
      <c r="X18" s="237">
        <f t="shared" si="10"/>
        <v>520</v>
      </c>
      <c r="Y18" s="244">
        <f t="shared" si="11"/>
        <v>10</v>
      </c>
      <c r="Z18" s="236">
        <f t="shared" si="12"/>
        <v>-50</v>
      </c>
      <c r="AA18" s="236">
        <f t="shared" si="13"/>
        <v>0</v>
      </c>
      <c r="AB18" s="237">
        <f t="shared" si="14"/>
        <v>-40</v>
      </c>
      <c r="AC18" s="215">
        <f t="shared" si="2"/>
        <v>1000</v>
      </c>
    </row>
    <row r="19" spans="1:29" x14ac:dyDescent="0.35">
      <c r="A19" s="221" t="s">
        <v>32</v>
      </c>
      <c r="B19" s="155">
        <v>44</v>
      </c>
      <c r="C19" s="156">
        <v>291</v>
      </c>
      <c r="D19" s="156">
        <v>12</v>
      </c>
      <c r="E19" s="157">
        <v>346</v>
      </c>
      <c r="F19" s="155">
        <v>120</v>
      </c>
      <c r="G19" s="156">
        <v>472</v>
      </c>
      <c r="H19" s="156">
        <v>47</v>
      </c>
      <c r="I19" s="157">
        <v>640</v>
      </c>
      <c r="J19" s="155">
        <v>-76</v>
      </c>
      <c r="K19" s="156">
        <v>-182</v>
      </c>
      <c r="L19" s="156">
        <v>-36</v>
      </c>
      <c r="M19" s="157">
        <v>-293</v>
      </c>
      <c r="N19" s="215">
        <f t="shared" si="0"/>
        <v>986</v>
      </c>
      <c r="P19" s="239" t="s">
        <v>32</v>
      </c>
      <c r="Q19" s="244">
        <f t="shared" si="3"/>
        <v>40</v>
      </c>
      <c r="R19" s="236">
        <f t="shared" si="4"/>
        <v>290</v>
      </c>
      <c r="S19" s="236">
        <f t="shared" si="5"/>
        <v>10</v>
      </c>
      <c r="T19" s="237">
        <f t="shared" si="6"/>
        <v>350</v>
      </c>
      <c r="U19" s="244">
        <f t="shared" si="7"/>
        <v>120</v>
      </c>
      <c r="V19" s="236">
        <f t="shared" si="8"/>
        <v>470</v>
      </c>
      <c r="W19" s="236">
        <f t="shared" si="9"/>
        <v>50</v>
      </c>
      <c r="X19" s="237">
        <f t="shared" si="10"/>
        <v>640</v>
      </c>
      <c r="Y19" s="244">
        <f t="shared" si="11"/>
        <v>-80</v>
      </c>
      <c r="Z19" s="236">
        <f t="shared" si="12"/>
        <v>-180</v>
      </c>
      <c r="AA19" s="236">
        <f t="shared" si="13"/>
        <v>-40</v>
      </c>
      <c r="AB19" s="237">
        <f t="shared" si="14"/>
        <v>-290</v>
      </c>
      <c r="AC19" s="215">
        <f t="shared" si="2"/>
        <v>990</v>
      </c>
    </row>
    <row r="20" spans="1:29" x14ac:dyDescent="0.35">
      <c r="A20" s="221" t="s">
        <v>25</v>
      </c>
      <c r="B20" s="155">
        <v>26</v>
      </c>
      <c r="C20" s="156">
        <v>224</v>
      </c>
      <c r="D20" s="156">
        <v>18</v>
      </c>
      <c r="E20" s="157">
        <v>269</v>
      </c>
      <c r="F20" s="155">
        <v>151</v>
      </c>
      <c r="G20" s="156">
        <v>505</v>
      </c>
      <c r="H20" s="156">
        <v>55</v>
      </c>
      <c r="I20" s="157">
        <v>710</v>
      </c>
      <c r="J20" s="155">
        <v>-124</v>
      </c>
      <c r="K20" s="156">
        <v>-281</v>
      </c>
      <c r="L20" s="156">
        <v>-36</v>
      </c>
      <c r="M20" s="157">
        <v>-441</v>
      </c>
      <c r="N20" s="215">
        <f t="shared" si="0"/>
        <v>979</v>
      </c>
      <c r="P20" s="239" t="s">
        <v>25</v>
      </c>
      <c r="Q20" s="244">
        <f t="shared" si="3"/>
        <v>30</v>
      </c>
      <c r="R20" s="236">
        <f t="shared" si="4"/>
        <v>220</v>
      </c>
      <c r="S20" s="236">
        <f t="shared" si="5"/>
        <v>20</v>
      </c>
      <c r="T20" s="237">
        <f t="shared" si="6"/>
        <v>270</v>
      </c>
      <c r="U20" s="244">
        <f t="shared" si="7"/>
        <v>150</v>
      </c>
      <c r="V20" s="236">
        <f t="shared" si="8"/>
        <v>510</v>
      </c>
      <c r="W20" s="236">
        <f t="shared" si="9"/>
        <v>60</v>
      </c>
      <c r="X20" s="237">
        <f t="shared" si="10"/>
        <v>710</v>
      </c>
      <c r="Y20" s="244">
        <f t="shared" si="11"/>
        <v>-120</v>
      </c>
      <c r="Z20" s="236">
        <f t="shared" si="12"/>
        <v>-280</v>
      </c>
      <c r="AA20" s="236">
        <f t="shared" si="13"/>
        <v>-40</v>
      </c>
      <c r="AB20" s="237">
        <f t="shared" si="14"/>
        <v>-440</v>
      </c>
      <c r="AC20" s="215">
        <f t="shared" si="2"/>
        <v>980</v>
      </c>
    </row>
    <row r="21" spans="1:29" x14ac:dyDescent="0.35">
      <c r="A21" s="221" t="s">
        <v>467</v>
      </c>
      <c r="B21" s="155">
        <v>44</v>
      </c>
      <c r="C21" s="156">
        <v>472</v>
      </c>
      <c r="D21" s="156">
        <v>3</v>
      </c>
      <c r="E21" s="157">
        <v>518</v>
      </c>
      <c r="F21" s="155">
        <v>34</v>
      </c>
      <c r="G21" s="156">
        <v>362</v>
      </c>
      <c r="H21" s="156">
        <v>6</v>
      </c>
      <c r="I21" s="157">
        <v>402</v>
      </c>
      <c r="J21" s="155">
        <v>10</v>
      </c>
      <c r="K21" s="156">
        <v>109</v>
      </c>
      <c r="L21" s="156">
        <v>-4</v>
      </c>
      <c r="M21" s="157">
        <v>116</v>
      </c>
      <c r="N21" s="215">
        <f t="shared" si="0"/>
        <v>920</v>
      </c>
      <c r="P21" s="239" t="s">
        <v>467</v>
      </c>
      <c r="Q21" s="244">
        <f t="shared" si="3"/>
        <v>40</v>
      </c>
      <c r="R21" s="236">
        <f t="shared" si="4"/>
        <v>470</v>
      </c>
      <c r="S21" s="236">
        <f t="shared" si="5"/>
        <v>0</v>
      </c>
      <c r="T21" s="237">
        <f t="shared" si="6"/>
        <v>520</v>
      </c>
      <c r="U21" s="244">
        <f t="shared" si="7"/>
        <v>30</v>
      </c>
      <c r="V21" s="236">
        <f t="shared" si="8"/>
        <v>360</v>
      </c>
      <c r="W21" s="236">
        <f t="shared" si="9"/>
        <v>10</v>
      </c>
      <c r="X21" s="237">
        <f t="shared" si="10"/>
        <v>400</v>
      </c>
      <c r="Y21" s="244">
        <f t="shared" si="11"/>
        <v>10</v>
      </c>
      <c r="Z21" s="236">
        <f t="shared" si="12"/>
        <v>110</v>
      </c>
      <c r="AA21" s="236">
        <f t="shared" si="13"/>
        <v>0</v>
      </c>
      <c r="AB21" s="237">
        <f t="shared" si="14"/>
        <v>120</v>
      </c>
      <c r="AC21" s="215">
        <f t="shared" si="2"/>
        <v>920</v>
      </c>
    </row>
    <row r="22" spans="1:29" x14ac:dyDescent="0.35">
      <c r="A22" s="221" t="s">
        <v>136</v>
      </c>
      <c r="B22" s="155">
        <v>24</v>
      </c>
      <c r="C22" s="156">
        <v>391</v>
      </c>
      <c r="D22" s="156">
        <v>4</v>
      </c>
      <c r="E22" s="157">
        <v>418</v>
      </c>
      <c r="F22" s="155">
        <v>28</v>
      </c>
      <c r="G22" s="156">
        <v>421</v>
      </c>
      <c r="H22" s="156">
        <v>2</v>
      </c>
      <c r="I22" s="157">
        <v>451</v>
      </c>
      <c r="J22" s="155">
        <v>-3</v>
      </c>
      <c r="K22" s="156">
        <v>-30</v>
      </c>
      <c r="L22" s="156">
        <v>1</v>
      </c>
      <c r="M22" s="157">
        <v>-33</v>
      </c>
      <c r="N22" s="215">
        <f t="shared" si="0"/>
        <v>869</v>
      </c>
      <c r="P22" s="239" t="s">
        <v>136</v>
      </c>
      <c r="Q22" s="244">
        <f t="shared" si="3"/>
        <v>20</v>
      </c>
      <c r="R22" s="236">
        <f t="shared" si="4"/>
        <v>390</v>
      </c>
      <c r="S22" s="236">
        <f t="shared" si="5"/>
        <v>0</v>
      </c>
      <c r="T22" s="237">
        <f t="shared" si="6"/>
        <v>420</v>
      </c>
      <c r="U22" s="244">
        <f t="shared" si="7"/>
        <v>30</v>
      </c>
      <c r="V22" s="236">
        <f t="shared" si="8"/>
        <v>420</v>
      </c>
      <c r="W22" s="236">
        <f t="shared" si="9"/>
        <v>0</v>
      </c>
      <c r="X22" s="237">
        <f t="shared" si="10"/>
        <v>450</v>
      </c>
      <c r="Y22" s="244">
        <f t="shared" si="11"/>
        <v>0</v>
      </c>
      <c r="Z22" s="236">
        <f t="shared" si="12"/>
        <v>-30</v>
      </c>
      <c r="AA22" s="236">
        <f t="shared" si="13"/>
        <v>0</v>
      </c>
      <c r="AB22" s="237">
        <f t="shared" si="14"/>
        <v>-30</v>
      </c>
      <c r="AC22" s="215">
        <f t="shared" si="2"/>
        <v>870</v>
      </c>
    </row>
    <row r="23" spans="1:29" x14ac:dyDescent="0.35">
      <c r="A23" s="221" t="s">
        <v>16</v>
      </c>
      <c r="B23" s="155">
        <v>21</v>
      </c>
      <c r="C23" s="156">
        <v>311</v>
      </c>
      <c r="D23" s="156">
        <v>10</v>
      </c>
      <c r="E23" s="157">
        <v>343</v>
      </c>
      <c r="F23" s="155">
        <v>63</v>
      </c>
      <c r="G23" s="156">
        <v>401</v>
      </c>
      <c r="H23" s="156">
        <v>39</v>
      </c>
      <c r="I23" s="157">
        <v>502</v>
      </c>
      <c r="J23" s="155">
        <v>-42</v>
      </c>
      <c r="K23" s="156">
        <v>-89</v>
      </c>
      <c r="L23" s="156">
        <v>-28</v>
      </c>
      <c r="M23" s="157">
        <v>-159</v>
      </c>
      <c r="N23" s="215">
        <f t="shared" si="0"/>
        <v>845</v>
      </c>
      <c r="P23" s="239" t="s">
        <v>16</v>
      </c>
      <c r="Q23" s="244">
        <f t="shared" si="3"/>
        <v>20</v>
      </c>
      <c r="R23" s="236">
        <f t="shared" si="4"/>
        <v>310</v>
      </c>
      <c r="S23" s="236">
        <f t="shared" si="5"/>
        <v>10</v>
      </c>
      <c r="T23" s="237">
        <f t="shared" si="6"/>
        <v>340</v>
      </c>
      <c r="U23" s="244">
        <f t="shared" si="7"/>
        <v>60</v>
      </c>
      <c r="V23" s="236">
        <f t="shared" si="8"/>
        <v>400</v>
      </c>
      <c r="W23" s="236">
        <f t="shared" si="9"/>
        <v>40</v>
      </c>
      <c r="X23" s="237">
        <f t="shared" si="10"/>
        <v>500</v>
      </c>
      <c r="Y23" s="244">
        <f t="shared" si="11"/>
        <v>-40</v>
      </c>
      <c r="Z23" s="236">
        <f t="shared" si="12"/>
        <v>-90</v>
      </c>
      <c r="AA23" s="236">
        <f t="shared" si="13"/>
        <v>-30</v>
      </c>
      <c r="AB23" s="237">
        <f t="shared" si="14"/>
        <v>-160</v>
      </c>
      <c r="AC23" s="215">
        <f t="shared" si="2"/>
        <v>840</v>
      </c>
    </row>
    <row r="24" spans="1:29" x14ac:dyDescent="0.35">
      <c r="A24" s="221" t="s">
        <v>392</v>
      </c>
      <c r="B24" s="155">
        <v>54</v>
      </c>
      <c r="C24" s="156">
        <v>371</v>
      </c>
      <c r="D24" s="156">
        <v>8</v>
      </c>
      <c r="E24" s="157">
        <v>433</v>
      </c>
      <c r="F24" s="155">
        <v>38</v>
      </c>
      <c r="G24" s="156">
        <v>354</v>
      </c>
      <c r="H24" s="156">
        <v>9</v>
      </c>
      <c r="I24" s="157">
        <v>401</v>
      </c>
      <c r="J24" s="155">
        <v>16</v>
      </c>
      <c r="K24" s="156">
        <v>17</v>
      </c>
      <c r="L24" s="156">
        <v>-1</v>
      </c>
      <c r="M24" s="157">
        <v>32</v>
      </c>
      <c r="N24" s="215">
        <f t="shared" si="0"/>
        <v>834</v>
      </c>
      <c r="P24" s="239" t="s">
        <v>392</v>
      </c>
      <c r="Q24" s="244">
        <f t="shared" si="3"/>
        <v>50</v>
      </c>
      <c r="R24" s="236">
        <f t="shared" si="4"/>
        <v>370</v>
      </c>
      <c r="S24" s="236">
        <f t="shared" si="5"/>
        <v>10</v>
      </c>
      <c r="T24" s="237">
        <f t="shared" si="6"/>
        <v>430</v>
      </c>
      <c r="U24" s="244">
        <f t="shared" si="7"/>
        <v>40</v>
      </c>
      <c r="V24" s="236">
        <f t="shared" si="8"/>
        <v>350</v>
      </c>
      <c r="W24" s="236">
        <f t="shared" si="9"/>
        <v>10</v>
      </c>
      <c r="X24" s="237">
        <f t="shared" si="10"/>
        <v>400</v>
      </c>
      <c r="Y24" s="244">
        <f t="shared" si="11"/>
        <v>20</v>
      </c>
      <c r="Z24" s="236">
        <f t="shared" si="12"/>
        <v>20</v>
      </c>
      <c r="AA24" s="236">
        <f t="shared" si="13"/>
        <v>0</v>
      </c>
      <c r="AB24" s="237">
        <f t="shared" si="14"/>
        <v>30</v>
      </c>
      <c r="AC24" s="215">
        <f t="shared" si="2"/>
        <v>830</v>
      </c>
    </row>
    <row r="25" spans="1:29" x14ac:dyDescent="0.35">
      <c r="A25" s="221" t="s">
        <v>28</v>
      </c>
      <c r="B25" s="155">
        <v>19</v>
      </c>
      <c r="C25" s="156">
        <v>193</v>
      </c>
      <c r="D25" s="156">
        <v>8</v>
      </c>
      <c r="E25" s="157">
        <v>219</v>
      </c>
      <c r="F25" s="155">
        <v>91</v>
      </c>
      <c r="G25" s="156">
        <v>449</v>
      </c>
      <c r="H25" s="156">
        <v>63</v>
      </c>
      <c r="I25" s="157">
        <v>603</v>
      </c>
      <c r="J25" s="155">
        <v>-73</v>
      </c>
      <c r="K25" s="156">
        <v>-256</v>
      </c>
      <c r="L25" s="156">
        <v>-55</v>
      </c>
      <c r="M25" s="157">
        <v>-384</v>
      </c>
      <c r="N25" s="215">
        <f t="shared" si="0"/>
        <v>822</v>
      </c>
      <c r="P25" s="239" t="s">
        <v>28</v>
      </c>
      <c r="Q25" s="244">
        <f t="shared" si="3"/>
        <v>20</v>
      </c>
      <c r="R25" s="236">
        <f t="shared" si="4"/>
        <v>190</v>
      </c>
      <c r="S25" s="236">
        <f t="shared" si="5"/>
        <v>10</v>
      </c>
      <c r="T25" s="237">
        <f t="shared" si="6"/>
        <v>220</v>
      </c>
      <c r="U25" s="244">
        <f t="shared" si="7"/>
        <v>90</v>
      </c>
      <c r="V25" s="236">
        <f t="shared" si="8"/>
        <v>450</v>
      </c>
      <c r="W25" s="236">
        <f t="shared" si="9"/>
        <v>60</v>
      </c>
      <c r="X25" s="237">
        <f t="shared" si="10"/>
        <v>600</v>
      </c>
      <c r="Y25" s="244">
        <f t="shared" si="11"/>
        <v>-70</v>
      </c>
      <c r="Z25" s="236">
        <f t="shared" si="12"/>
        <v>-260</v>
      </c>
      <c r="AA25" s="236">
        <f t="shared" si="13"/>
        <v>-60</v>
      </c>
      <c r="AB25" s="237">
        <f t="shared" si="14"/>
        <v>-380</v>
      </c>
      <c r="AC25" s="215">
        <f t="shared" si="2"/>
        <v>820</v>
      </c>
    </row>
    <row r="26" spans="1:29" x14ac:dyDescent="0.35">
      <c r="A26" s="221" t="s">
        <v>29</v>
      </c>
      <c r="B26" s="155">
        <v>8</v>
      </c>
      <c r="C26" s="156">
        <v>300</v>
      </c>
      <c r="D26" s="156">
        <v>10</v>
      </c>
      <c r="E26" s="157">
        <v>317</v>
      </c>
      <c r="F26" s="155">
        <v>43</v>
      </c>
      <c r="G26" s="156">
        <v>441</v>
      </c>
      <c r="H26" s="156">
        <v>12</v>
      </c>
      <c r="I26" s="157">
        <v>497</v>
      </c>
      <c r="J26" s="155">
        <v>-36</v>
      </c>
      <c r="K26" s="156">
        <v>-142</v>
      </c>
      <c r="L26" s="156">
        <v>-2</v>
      </c>
      <c r="M26" s="157">
        <v>-180</v>
      </c>
      <c r="N26" s="215">
        <f t="shared" si="0"/>
        <v>814</v>
      </c>
      <c r="P26" s="239" t="s">
        <v>29</v>
      </c>
      <c r="Q26" s="244">
        <f t="shared" si="3"/>
        <v>10</v>
      </c>
      <c r="R26" s="236">
        <f t="shared" si="4"/>
        <v>300</v>
      </c>
      <c r="S26" s="236">
        <f t="shared" si="5"/>
        <v>10</v>
      </c>
      <c r="T26" s="237">
        <f t="shared" si="6"/>
        <v>320</v>
      </c>
      <c r="U26" s="244">
        <f t="shared" si="7"/>
        <v>40</v>
      </c>
      <c r="V26" s="236">
        <f t="shared" si="8"/>
        <v>440</v>
      </c>
      <c r="W26" s="236">
        <f t="shared" si="9"/>
        <v>10</v>
      </c>
      <c r="X26" s="237">
        <f t="shared" si="10"/>
        <v>500</v>
      </c>
      <c r="Y26" s="244">
        <f t="shared" si="11"/>
        <v>-40</v>
      </c>
      <c r="Z26" s="236">
        <f t="shared" si="12"/>
        <v>-140</v>
      </c>
      <c r="AA26" s="236">
        <f t="shared" si="13"/>
        <v>0</v>
      </c>
      <c r="AB26" s="237">
        <f t="shared" si="14"/>
        <v>-180</v>
      </c>
      <c r="AC26" s="215">
        <f t="shared" si="2"/>
        <v>820</v>
      </c>
    </row>
    <row r="27" spans="1:29" x14ac:dyDescent="0.35">
      <c r="A27" s="221" t="s">
        <v>33</v>
      </c>
      <c r="B27" s="155">
        <v>16</v>
      </c>
      <c r="C27" s="156">
        <v>368</v>
      </c>
      <c r="D27" s="156">
        <v>4</v>
      </c>
      <c r="E27" s="157">
        <v>388</v>
      </c>
      <c r="F27" s="155">
        <v>42</v>
      </c>
      <c r="G27" s="156">
        <v>354</v>
      </c>
      <c r="H27" s="156">
        <v>10</v>
      </c>
      <c r="I27" s="157">
        <v>405</v>
      </c>
      <c r="J27" s="155">
        <v>-26</v>
      </c>
      <c r="K27" s="156">
        <v>15</v>
      </c>
      <c r="L27" s="156">
        <v>-6</v>
      </c>
      <c r="M27" s="157">
        <v>-17</v>
      </c>
      <c r="N27" s="215">
        <f t="shared" si="0"/>
        <v>793</v>
      </c>
      <c r="P27" s="239" t="s">
        <v>33</v>
      </c>
      <c r="Q27" s="244">
        <f t="shared" si="3"/>
        <v>20</v>
      </c>
      <c r="R27" s="236">
        <f t="shared" si="4"/>
        <v>370</v>
      </c>
      <c r="S27" s="236">
        <f t="shared" si="5"/>
        <v>0</v>
      </c>
      <c r="T27" s="237">
        <f t="shared" si="6"/>
        <v>390</v>
      </c>
      <c r="U27" s="244">
        <f t="shared" si="7"/>
        <v>40</v>
      </c>
      <c r="V27" s="236">
        <f t="shared" si="8"/>
        <v>350</v>
      </c>
      <c r="W27" s="236">
        <f t="shared" si="9"/>
        <v>10</v>
      </c>
      <c r="X27" s="237">
        <f t="shared" si="10"/>
        <v>410</v>
      </c>
      <c r="Y27" s="244">
        <f t="shared" si="11"/>
        <v>-30</v>
      </c>
      <c r="Z27" s="236">
        <f t="shared" si="12"/>
        <v>20</v>
      </c>
      <c r="AA27" s="236">
        <f t="shared" si="13"/>
        <v>-10</v>
      </c>
      <c r="AB27" s="237">
        <f t="shared" si="14"/>
        <v>-20</v>
      </c>
      <c r="AC27" s="215">
        <f t="shared" si="2"/>
        <v>800</v>
      </c>
    </row>
    <row r="28" spans="1:29" x14ac:dyDescent="0.35">
      <c r="A28" s="221" t="s">
        <v>425</v>
      </c>
      <c r="B28" s="155">
        <v>92</v>
      </c>
      <c r="C28" s="156">
        <v>352</v>
      </c>
      <c r="D28" s="156">
        <v>7</v>
      </c>
      <c r="E28" s="157">
        <v>451</v>
      </c>
      <c r="F28" s="155">
        <v>34</v>
      </c>
      <c r="G28" s="156">
        <v>304</v>
      </c>
      <c r="H28" s="156">
        <v>4</v>
      </c>
      <c r="I28" s="157">
        <v>341</v>
      </c>
      <c r="J28" s="155">
        <v>58</v>
      </c>
      <c r="K28" s="156">
        <v>48</v>
      </c>
      <c r="L28" s="156">
        <v>4</v>
      </c>
      <c r="M28" s="157">
        <v>110</v>
      </c>
      <c r="N28" s="215">
        <f t="shared" si="0"/>
        <v>792</v>
      </c>
      <c r="P28" s="239" t="s">
        <v>425</v>
      </c>
      <c r="Q28" s="244">
        <f t="shared" si="3"/>
        <v>90</v>
      </c>
      <c r="R28" s="236">
        <f t="shared" si="4"/>
        <v>350</v>
      </c>
      <c r="S28" s="236">
        <f t="shared" si="5"/>
        <v>10</v>
      </c>
      <c r="T28" s="237">
        <f t="shared" si="6"/>
        <v>450</v>
      </c>
      <c r="U28" s="244">
        <f t="shared" si="7"/>
        <v>30</v>
      </c>
      <c r="V28" s="236">
        <f t="shared" si="8"/>
        <v>300</v>
      </c>
      <c r="W28" s="236">
        <f t="shared" si="9"/>
        <v>0</v>
      </c>
      <c r="X28" s="237">
        <f t="shared" si="10"/>
        <v>340</v>
      </c>
      <c r="Y28" s="244">
        <f t="shared" si="11"/>
        <v>60</v>
      </c>
      <c r="Z28" s="236">
        <f t="shared" si="12"/>
        <v>50</v>
      </c>
      <c r="AA28" s="236">
        <f t="shared" si="13"/>
        <v>0</v>
      </c>
      <c r="AB28" s="237">
        <f t="shared" si="14"/>
        <v>110</v>
      </c>
      <c r="AC28" s="215">
        <f t="shared" si="2"/>
        <v>790</v>
      </c>
    </row>
    <row r="29" spans="1:29" x14ac:dyDescent="0.35">
      <c r="A29" s="221" t="s">
        <v>406</v>
      </c>
      <c r="B29" s="155">
        <v>44</v>
      </c>
      <c r="C29" s="156">
        <v>324</v>
      </c>
      <c r="D29" s="156">
        <v>4</v>
      </c>
      <c r="E29" s="157">
        <v>372</v>
      </c>
      <c r="F29" s="155">
        <v>62</v>
      </c>
      <c r="G29" s="156">
        <v>336</v>
      </c>
      <c r="H29" s="156">
        <v>4</v>
      </c>
      <c r="I29" s="157">
        <v>402</v>
      </c>
      <c r="J29" s="155">
        <v>-18</v>
      </c>
      <c r="K29" s="156">
        <v>-12</v>
      </c>
      <c r="L29" s="156">
        <v>0</v>
      </c>
      <c r="M29" s="157">
        <v>-30</v>
      </c>
      <c r="N29" s="215">
        <f t="shared" si="0"/>
        <v>774</v>
      </c>
      <c r="P29" s="239" t="s">
        <v>406</v>
      </c>
      <c r="Q29" s="244">
        <f t="shared" si="3"/>
        <v>40</v>
      </c>
      <c r="R29" s="236">
        <f t="shared" si="4"/>
        <v>320</v>
      </c>
      <c r="S29" s="236">
        <f t="shared" si="5"/>
        <v>0</v>
      </c>
      <c r="T29" s="237">
        <f t="shared" si="6"/>
        <v>370</v>
      </c>
      <c r="U29" s="244">
        <f t="shared" si="7"/>
        <v>60</v>
      </c>
      <c r="V29" s="236">
        <f t="shared" si="8"/>
        <v>340</v>
      </c>
      <c r="W29" s="236">
        <f t="shared" si="9"/>
        <v>0</v>
      </c>
      <c r="X29" s="237">
        <f t="shared" si="10"/>
        <v>400</v>
      </c>
      <c r="Y29" s="244">
        <f t="shared" si="11"/>
        <v>-20</v>
      </c>
      <c r="Z29" s="236">
        <f t="shared" si="12"/>
        <v>-10</v>
      </c>
      <c r="AA29" s="236">
        <f t="shared" si="13"/>
        <v>0</v>
      </c>
      <c r="AB29" s="237">
        <f t="shared" si="14"/>
        <v>-30</v>
      </c>
      <c r="AC29" s="215">
        <f t="shared" si="2"/>
        <v>770</v>
      </c>
    </row>
    <row r="30" spans="1:29" x14ac:dyDescent="0.35">
      <c r="A30" s="221" t="s">
        <v>416</v>
      </c>
      <c r="B30" s="155">
        <v>28</v>
      </c>
      <c r="C30" s="156">
        <v>374</v>
      </c>
      <c r="D30" s="156">
        <v>5</v>
      </c>
      <c r="E30" s="157">
        <v>407</v>
      </c>
      <c r="F30" s="155">
        <v>34</v>
      </c>
      <c r="G30" s="156">
        <v>307</v>
      </c>
      <c r="H30" s="156">
        <v>7</v>
      </c>
      <c r="I30" s="157">
        <v>349</v>
      </c>
      <c r="J30" s="155">
        <v>-6</v>
      </c>
      <c r="K30" s="156">
        <v>67</v>
      </c>
      <c r="L30" s="156">
        <v>-2</v>
      </c>
      <c r="M30" s="157">
        <v>59</v>
      </c>
      <c r="N30" s="215">
        <f t="shared" si="0"/>
        <v>756</v>
      </c>
      <c r="P30" s="239" t="s">
        <v>416</v>
      </c>
      <c r="Q30" s="244">
        <f t="shared" si="3"/>
        <v>30</v>
      </c>
      <c r="R30" s="236">
        <f t="shared" si="4"/>
        <v>370</v>
      </c>
      <c r="S30" s="236">
        <f t="shared" si="5"/>
        <v>10</v>
      </c>
      <c r="T30" s="237">
        <f t="shared" si="6"/>
        <v>410</v>
      </c>
      <c r="U30" s="244">
        <f t="shared" si="7"/>
        <v>30</v>
      </c>
      <c r="V30" s="236">
        <f t="shared" si="8"/>
        <v>310</v>
      </c>
      <c r="W30" s="236">
        <f t="shared" si="9"/>
        <v>10</v>
      </c>
      <c r="X30" s="237">
        <f t="shared" si="10"/>
        <v>350</v>
      </c>
      <c r="Y30" s="244">
        <f t="shared" si="11"/>
        <v>-10</v>
      </c>
      <c r="Z30" s="236">
        <f t="shared" si="12"/>
        <v>70</v>
      </c>
      <c r="AA30" s="236">
        <f t="shared" si="13"/>
        <v>0</v>
      </c>
      <c r="AB30" s="237">
        <f t="shared" si="14"/>
        <v>60</v>
      </c>
      <c r="AC30" s="215">
        <f t="shared" si="2"/>
        <v>760</v>
      </c>
    </row>
    <row r="31" spans="1:29" x14ac:dyDescent="0.35">
      <c r="A31" s="221" t="s">
        <v>408</v>
      </c>
      <c r="B31" s="155">
        <v>45</v>
      </c>
      <c r="C31" s="156">
        <v>337</v>
      </c>
      <c r="D31" s="156">
        <v>3</v>
      </c>
      <c r="E31" s="157">
        <v>384</v>
      </c>
      <c r="F31" s="155">
        <v>21</v>
      </c>
      <c r="G31" s="156">
        <v>344</v>
      </c>
      <c r="H31" s="156">
        <v>2</v>
      </c>
      <c r="I31" s="157">
        <v>366</v>
      </c>
      <c r="J31" s="155">
        <v>25</v>
      </c>
      <c r="K31" s="156">
        <v>-7</v>
      </c>
      <c r="L31" s="156">
        <v>0</v>
      </c>
      <c r="M31" s="157">
        <v>18</v>
      </c>
      <c r="N31" s="215">
        <f t="shared" si="0"/>
        <v>750</v>
      </c>
      <c r="O31" s="95"/>
      <c r="P31" s="239" t="s">
        <v>408</v>
      </c>
      <c r="Q31" s="244">
        <f t="shared" si="3"/>
        <v>50</v>
      </c>
      <c r="R31" s="236">
        <f t="shared" si="4"/>
        <v>340</v>
      </c>
      <c r="S31" s="236">
        <f t="shared" si="5"/>
        <v>0</v>
      </c>
      <c r="T31" s="237">
        <f t="shared" si="6"/>
        <v>380</v>
      </c>
      <c r="U31" s="244">
        <f t="shared" si="7"/>
        <v>20</v>
      </c>
      <c r="V31" s="236">
        <f t="shared" si="8"/>
        <v>340</v>
      </c>
      <c r="W31" s="236">
        <f t="shared" si="9"/>
        <v>0</v>
      </c>
      <c r="X31" s="237">
        <f t="shared" si="10"/>
        <v>370</v>
      </c>
      <c r="Y31" s="244">
        <f t="shared" si="11"/>
        <v>30</v>
      </c>
      <c r="Z31" s="236">
        <f t="shared" si="12"/>
        <v>-10</v>
      </c>
      <c r="AA31" s="236">
        <f t="shared" si="13"/>
        <v>0</v>
      </c>
      <c r="AB31" s="237">
        <f t="shared" si="14"/>
        <v>20</v>
      </c>
      <c r="AC31" s="215">
        <f t="shared" si="2"/>
        <v>750</v>
      </c>
    </row>
    <row r="32" spans="1:29" x14ac:dyDescent="0.35">
      <c r="A32" s="221" t="s">
        <v>15</v>
      </c>
      <c r="B32" s="155">
        <v>59</v>
      </c>
      <c r="C32" s="156">
        <v>335</v>
      </c>
      <c r="D32" s="156">
        <v>7</v>
      </c>
      <c r="E32" s="157">
        <v>401</v>
      </c>
      <c r="F32" s="155">
        <v>44</v>
      </c>
      <c r="G32" s="156">
        <v>289</v>
      </c>
      <c r="H32" s="156">
        <v>8</v>
      </c>
      <c r="I32" s="157">
        <v>342</v>
      </c>
      <c r="J32" s="155">
        <v>15</v>
      </c>
      <c r="K32" s="156">
        <v>46</v>
      </c>
      <c r="L32" s="156">
        <v>-2</v>
      </c>
      <c r="M32" s="157">
        <v>59</v>
      </c>
      <c r="N32" s="215">
        <f t="shared" si="0"/>
        <v>743</v>
      </c>
      <c r="O32" s="95"/>
      <c r="P32" s="239" t="s">
        <v>15</v>
      </c>
      <c r="Q32" s="244">
        <f t="shared" si="3"/>
        <v>60</v>
      </c>
      <c r="R32" s="236">
        <f t="shared" si="4"/>
        <v>340</v>
      </c>
      <c r="S32" s="236">
        <f t="shared" si="5"/>
        <v>10</v>
      </c>
      <c r="T32" s="237">
        <f t="shared" si="6"/>
        <v>400</v>
      </c>
      <c r="U32" s="244">
        <f t="shared" si="7"/>
        <v>40</v>
      </c>
      <c r="V32" s="236">
        <f t="shared" si="8"/>
        <v>290</v>
      </c>
      <c r="W32" s="236">
        <f t="shared" si="9"/>
        <v>10</v>
      </c>
      <c r="X32" s="237">
        <f t="shared" si="10"/>
        <v>340</v>
      </c>
      <c r="Y32" s="244">
        <f t="shared" si="11"/>
        <v>20</v>
      </c>
      <c r="Z32" s="236">
        <f t="shared" si="12"/>
        <v>50</v>
      </c>
      <c r="AA32" s="236">
        <f t="shared" si="13"/>
        <v>0</v>
      </c>
      <c r="AB32" s="237">
        <f t="shared" si="14"/>
        <v>60</v>
      </c>
      <c r="AC32" s="215">
        <f t="shared" si="2"/>
        <v>740</v>
      </c>
    </row>
    <row r="33" spans="1:29" x14ac:dyDescent="0.35">
      <c r="A33" s="221" t="s">
        <v>407</v>
      </c>
      <c r="B33" s="155">
        <v>72</v>
      </c>
      <c r="C33" s="156">
        <v>272</v>
      </c>
      <c r="D33" s="156">
        <v>9</v>
      </c>
      <c r="E33" s="157">
        <v>352</v>
      </c>
      <c r="F33" s="155">
        <v>104</v>
      </c>
      <c r="G33" s="156">
        <v>275</v>
      </c>
      <c r="H33" s="156">
        <v>12</v>
      </c>
      <c r="I33" s="157">
        <v>391</v>
      </c>
      <c r="J33" s="155">
        <v>-32</v>
      </c>
      <c r="K33" s="156">
        <v>-3</v>
      </c>
      <c r="L33" s="156">
        <v>-3</v>
      </c>
      <c r="M33" s="157">
        <v>-39</v>
      </c>
      <c r="N33" s="215">
        <f t="shared" si="0"/>
        <v>743</v>
      </c>
      <c r="O33" s="95"/>
      <c r="P33" s="239" t="s">
        <v>407</v>
      </c>
      <c r="Q33" s="244">
        <f t="shared" si="3"/>
        <v>70</v>
      </c>
      <c r="R33" s="236">
        <f t="shared" si="4"/>
        <v>270</v>
      </c>
      <c r="S33" s="236">
        <f t="shared" si="5"/>
        <v>10</v>
      </c>
      <c r="T33" s="237">
        <f t="shared" si="6"/>
        <v>350</v>
      </c>
      <c r="U33" s="244">
        <f t="shared" si="7"/>
        <v>100</v>
      </c>
      <c r="V33" s="236">
        <f t="shared" si="8"/>
        <v>280</v>
      </c>
      <c r="W33" s="236">
        <f t="shared" si="9"/>
        <v>10</v>
      </c>
      <c r="X33" s="237">
        <f t="shared" si="10"/>
        <v>390</v>
      </c>
      <c r="Y33" s="244">
        <f t="shared" si="11"/>
        <v>-30</v>
      </c>
      <c r="Z33" s="236">
        <f t="shared" si="12"/>
        <v>0</v>
      </c>
      <c r="AA33" s="236">
        <f t="shared" si="13"/>
        <v>0</v>
      </c>
      <c r="AB33" s="237">
        <f t="shared" si="14"/>
        <v>-40</v>
      </c>
      <c r="AC33" s="215">
        <f t="shared" si="2"/>
        <v>740</v>
      </c>
    </row>
    <row r="34" spans="1:29" x14ac:dyDescent="0.35">
      <c r="A34" s="221" t="s">
        <v>34</v>
      </c>
      <c r="B34" s="155">
        <v>24</v>
      </c>
      <c r="C34" s="156">
        <v>217</v>
      </c>
      <c r="D34" s="156">
        <v>13</v>
      </c>
      <c r="E34" s="157">
        <v>254</v>
      </c>
      <c r="F34" s="155">
        <v>90</v>
      </c>
      <c r="G34" s="156">
        <v>337</v>
      </c>
      <c r="H34" s="156">
        <v>56</v>
      </c>
      <c r="I34" s="157">
        <v>483</v>
      </c>
      <c r="J34" s="155">
        <v>-66</v>
      </c>
      <c r="K34" s="156">
        <v>-120</v>
      </c>
      <c r="L34" s="156">
        <v>-43</v>
      </c>
      <c r="M34" s="157">
        <v>-229</v>
      </c>
      <c r="N34" s="215">
        <f t="shared" si="0"/>
        <v>737</v>
      </c>
      <c r="O34" s="95"/>
      <c r="P34" s="239" t="s">
        <v>34</v>
      </c>
      <c r="Q34" s="244">
        <f t="shared" si="3"/>
        <v>20</v>
      </c>
      <c r="R34" s="236">
        <f t="shared" si="4"/>
        <v>220</v>
      </c>
      <c r="S34" s="236">
        <f t="shared" si="5"/>
        <v>10</v>
      </c>
      <c r="T34" s="237">
        <f t="shared" si="6"/>
        <v>250</v>
      </c>
      <c r="U34" s="244">
        <f t="shared" si="7"/>
        <v>90</v>
      </c>
      <c r="V34" s="236">
        <f t="shared" si="8"/>
        <v>340</v>
      </c>
      <c r="W34" s="236">
        <f t="shared" si="9"/>
        <v>60</v>
      </c>
      <c r="X34" s="237">
        <f t="shared" si="10"/>
        <v>480</v>
      </c>
      <c r="Y34" s="244">
        <f t="shared" si="11"/>
        <v>-70</v>
      </c>
      <c r="Z34" s="236">
        <f t="shared" si="12"/>
        <v>-120</v>
      </c>
      <c r="AA34" s="236">
        <f t="shared" si="13"/>
        <v>-40</v>
      </c>
      <c r="AB34" s="237">
        <f t="shared" si="14"/>
        <v>-230</v>
      </c>
      <c r="AC34" s="215">
        <f t="shared" si="2"/>
        <v>730</v>
      </c>
    </row>
    <row r="35" spans="1:29" x14ac:dyDescent="0.35">
      <c r="A35" s="221" t="s">
        <v>134</v>
      </c>
      <c r="B35" s="155">
        <v>42</v>
      </c>
      <c r="C35" s="156">
        <v>237</v>
      </c>
      <c r="D35" s="156">
        <v>0</v>
      </c>
      <c r="E35" s="157">
        <v>279</v>
      </c>
      <c r="F35" s="155">
        <v>16</v>
      </c>
      <c r="G35" s="156">
        <v>403</v>
      </c>
      <c r="H35" s="156">
        <v>6</v>
      </c>
      <c r="I35" s="157">
        <v>425</v>
      </c>
      <c r="J35" s="155">
        <v>26</v>
      </c>
      <c r="K35" s="156">
        <v>-166</v>
      </c>
      <c r="L35" s="156">
        <v>-6</v>
      </c>
      <c r="M35" s="157">
        <v>-145</v>
      </c>
      <c r="N35" s="215">
        <f t="shared" si="0"/>
        <v>704</v>
      </c>
      <c r="P35" s="239" t="s">
        <v>134</v>
      </c>
      <c r="Q35" s="244">
        <f t="shared" si="3"/>
        <v>40</v>
      </c>
      <c r="R35" s="236">
        <f t="shared" si="4"/>
        <v>240</v>
      </c>
      <c r="S35" s="236">
        <f t="shared" si="5"/>
        <v>0</v>
      </c>
      <c r="T35" s="237">
        <f t="shared" si="6"/>
        <v>280</v>
      </c>
      <c r="U35" s="244">
        <f t="shared" si="7"/>
        <v>20</v>
      </c>
      <c r="V35" s="236">
        <f t="shared" si="8"/>
        <v>400</v>
      </c>
      <c r="W35" s="236">
        <f t="shared" si="9"/>
        <v>10</v>
      </c>
      <c r="X35" s="237">
        <f t="shared" si="10"/>
        <v>430</v>
      </c>
      <c r="Y35" s="244">
        <f t="shared" si="11"/>
        <v>30</v>
      </c>
      <c r="Z35" s="236">
        <f t="shared" si="12"/>
        <v>-170</v>
      </c>
      <c r="AA35" s="236">
        <f t="shared" si="13"/>
        <v>-10</v>
      </c>
      <c r="AB35" s="237">
        <f t="shared" si="14"/>
        <v>-150</v>
      </c>
      <c r="AC35" s="215">
        <f t="shared" si="2"/>
        <v>710</v>
      </c>
    </row>
    <row r="36" spans="1:29" x14ac:dyDescent="0.35">
      <c r="A36" s="221" t="s">
        <v>14</v>
      </c>
      <c r="B36" s="155">
        <v>16</v>
      </c>
      <c r="C36" s="156">
        <v>242</v>
      </c>
      <c r="D36" s="156">
        <v>9</v>
      </c>
      <c r="E36" s="157">
        <v>268</v>
      </c>
      <c r="F36" s="155">
        <v>69</v>
      </c>
      <c r="G36" s="156">
        <v>301</v>
      </c>
      <c r="H36" s="156">
        <v>35</v>
      </c>
      <c r="I36" s="157">
        <v>405</v>
      </c>
      <c r="J36" s="155">
        <v>-53</v>
      </c>
      <c r="K36" s="156">
        <v>-59</v>
      </c>
      <c r="L36" s="156">
        <v>-25</v>
      </c>
      <c r="M36" s="157">
        <v>-138</v>
      </c>
      <c r="N36" s="215">
        <f t="shared" ref="N36:N52" si="15">E36+I36</f>
        <v>673</v>
      </c>
      <c r="P36" s="239" t="s">
        <v>14</v>
      </c>
      <c r="Q36" s="244">
        <f t="shared" si="3"/>
        <v>20</v>
      </c>
      <c r="R36" s="236">
        <f t="shared" si="4"/>
        <v>240</v>
      </c>
      <c r="S36" s="236">
        <f t="shared" si="5"/>
        <v>10</v>
      </c>
      <c r="T36" s="237">
        <f t="shared" si="6"/>
        <v>270</v>
      </c>
      <c r="U36" s="244">
        <f t="shared" si="7"/>
        <v>70</v>
      </c>
      <c r="V36" s="236">
        <f t="shared" si="8"/>
        <v>300</v>
      </c>
      <c r="W36" s="236">
        <f t="shared" si="9"/>
        <v>40</v>
      </c>
      <c r="X36" s="237">
        <f t="shared" si="10"/>
        <v>410</v>
      </c>
      <c r="Y36" s="244">
        <f t="shared" si="11"/>
        <v>-50</v>
      </c>
      <c r="Z36" s="236">
        <f t="shared" si="12"/>
        <v>-60</v>
      </c>
      <c r="AA36" s="236">
        <f t="shared" si="13"/>
        <v>-30</v>
      </c>
      <c r="AB36" s="237">
        <f t="shared" si="14"/>
        <v>-140</v>
      </c>
      <c r="AC36" s="215">
        <f t="shared" ref="AC36:AC52" si="16">T36+X36</f>
        <v>680</v>
      </c>
    </row>
    <row r="37" spans="1:29" x14ac:dyDescent="0.35">
      <c r="A37" s="221" t="s">
        <v>35</v>
      </c>
      <c r="B37" s="155">
        <v>18</v>
      </c>
      <c r="C37" s="156">
        <v>175</v>
      </c>
      <c r="D37" s="156">
        <v>13</v>
      </c>
      <c r="E37" s="157">
        <v>205</v>
      </c>
      <c r="F37" s="155">
        <v>89</v>
      </c>
      <c r="G37" s="156">
        <v>328</v>
      </c>
      <c r="H37" s="156">
        <v>50</v>
      </c>
      <c r="I37" s="157">
        <v>466</v>
      </c>
      <c r="J37" s="155">
        <v>-72</v>
      </c>
      <c r="K37" s="156">
        <v>-153</v>
      </c>
      <c r="L37" s="156">
        <v>-37</v>
      </c>
      <c r="M37" s="157">
        <v>-261</v>
      </c>
      <c r="N37" s="215">
        <f t="shared" si="15"/>
        <v>671</v>
      </c>
      <c r="P37" s="239" t="s">
        <v>35</v>
      </c>
      <c r="Q37" s="244">
        <f t="shared" si="3"/>
        <v>20</v>
      </c>
      <c r="R37" s="236">
        <f t="shared" si="4"/>
        <v>180</v>
      </c>
      <c r="S37" s="236">
        <f t="shared" si="5"/>
        <v>10</v>
      </c>
      <c r="T37" s="237">
        <f t="shared" si="6"/>
        <v>210</v>
      </c>
      <c r="U37" s="244">
        <f t="shared" si="7"/>
        <v>90</v>
      </c>
      <c r="V37" s="236">
        <f t="shared" si="8"/>
        <v>330</v>
      </c>
      <c r="W37" s="236">
        <f t="shared" si="9"/>
        <v>50</v>
      </c>
      <c r="X37" s="237">
        <f t="shared" si="10"/>
        <v>470</v>
      </c>
      <c r="Y37" s="244">
        <f t="shared" si="11"/>
        <v>-70</v>
      </c>
      <c r="Z37" s="236">
        <f t="shared" si="12"/>
        <v>-150</v>
      </c>
      <c r="AA37" s="236">
        <f t="shared" si="13"/>
        <v>-40</v>
      </c>
      <c r="AB37" s="237">
        <f t="shared" si="14"/>
        <v>-260</v>
      </c>
      <c r="AC37" s="215">
        <f t="shared" si="16"/>
        <v>680</v>
      </c>
    </row>
    <row r="38" spans="1:29" x14ac:dyDescent="0.35">
      <c r="A38" s="221" t="s">
        <v>145</v>
      </c>
      <c r="B38" s="155">
        <v>27</v>
      </c>
      <c r="C38" s="156">
        <v>279</v>
      </c>
      <c r="D38" s="156">
        <v>1</v>
      </c>
      <c r="E38" s="157">
        <v>308</v>
      </c>
      <c r="F38" s="155">
        <v>46</v>
      </c>
      <c r="G38" s="156">
        <v>305</v>
      </c>
      <c r="H38" s="156">
        <v>0</v>
      </c>
      <c r="I38" s="157">
        <v>351</v>
      </c>
      <c r="J38" s="155">
        <v>-19</v>
      </c>
      <c r="K38" s="156">
        <v>-26</v>
      </c>
      <c r="L38" s="156">
        <v>1</v>
      </c>
      <c r="M38" s="157">
        <v>-44</v>
      </c>
      <c r="N38" s="215">
        <f t="shared" si="15"/>
        <v>659</v>
      </c>
      <c r="P38" s="239" t="s">
        <v>145</v>
      </c>
      <c r="Q38" s="244">
        <f t="shared" si="3"/>
        <v>30</v>
      </c>
      <c r="R38" s="236">
        <f t="shared" si="4"/>
        <v>280</v>
      </c>
      <c r="S38" s="236">
        <f t="shared" si="5"/>
        <v>0</v>
      </c>
      <c r="T38" s="237">
        <f t="shared" si="6"/>
        <v>310</v>
      </c>
      <c r="U38" s="244">
        <f t="shared" si="7"/>
        <v>50</v>
      </c>
      <c r="V38" s="236">
        <f t="shared" si="8"/>
        <v>310</v>
      </c>
      <c r="W38" s="236">
        <f t="shared" si="9"/>
        <v>0</v>
      </c>
      <c r="X38" s="237">
        <f t="shared" si="10"/>
        <v>350</v>
      </c>
      <c r="Y38" s="244">
        <f t="shared" si="11"/>
        <v>-20</v>
      </c>
      <c r="Z38" s="236">
        <f t="shared" si="12"/>
        <v>-30</v>
      </c>
      <c r="AA38" s="236">
        <f t="shared" si="13"/>
        <v>0</v>
      </c>
      <c r="AB38" s="237">
        <f t="shared" si="14"/>
        <v>-40</v>
      </c>
      <c r="AC38" s="215">
        <f t="shared" si="16"/>
        <v>660</v>
      </c>
    </row>
    <row r="39" spans="1:29" x14ac:dyDescent="0.35">
      <c r="A39" s="221" t="s">
        <v>430</v>
      </c>
      <c r="B39" s="155">
        <v>79</v>
      </c>
      <c r="C39" s="156">
        <v>318</v>
      </c>
      <c r="D39" s="156">
        <v>5</v>
      </c>
      <c r="E39" s="157">
        <v>402</v>
      </c>
      <c r="F39" s="155">
        <v>26</v>
      </c>
      <c r="G39" s="156">
        <v>225</v>
      </c>
      <c r="H39" s="156">
        <v>2</v>
      </c>
      <c r="I39" s="157">
        <v>253</v>
      </c>
      <c r="J39" s="155">
        <v>53</v>
      </c>
      <c r="K39" s="156">
        <v>93</v>
      </c>
      <c r="L39" s="156">
        <v>2</v>
      </c>
      <c r="M39" s="157">
        <v>149</v>
      </c>
      <c r="N39" s="215">
        <f t="shared" si="15"/>
        <v>655</v>
      </c>
      <c r="P39" s="239" t="s">
        <v>430</v>
      </c>
      <c r="Q39" s="244">
        <f t="shared" si="3"/>
        <v>80</v>
      </c>
      <c r="R39" s="236">
        <f t="shared" si="4"/>
        <v>320</v>
      </c>
      <c r="S39" s="236">
        <f t="shared" si="5"/>
        <v>10</v>
      </c>
      <c r="T39" s="237">
        <f t="shared" si="6"/>
        <v>400</v>
      </c>
      <c r="U39" s="244">
        <f t="shared" si="7"/>
        <v>30</v>
      </c>
      <c r="V39" s="236">
        <f t="shared" si="8"/>
        <v>230</v>
      </c>
      <c r="W39" s="236">
        <f t="shared" si="9"/>
        <v>0</v>
      </c>
      <c r="X39" s="237">
        <f t="shared" si="10"/>
        <v>250</v>
      </c>
      <c r="Y39" s="244">
        <f t="shared" si="11"/>
        <v>50</v>
      </c>
      <c r="Z39" s="236">
        <f t="shared" si="12"/>
        <v>90</v>
      </c>
      <c r="AA39" s="236">
        <f t="shared" si="13"/>
        <v>0</v>
      </c>
      <c r="AB39" s="237">
        <f t="shared" si="14"/>
        <v>150</v>
      </c>
      <c r="AC39" s="215">
        <f t="shared" si="16"/>
        <v>650</v>
      </c>
    </row>
    <row r="40" spans="1:29" x14ac:dyDescent="0.35">
      <c r="A40" s="221" t="s">
        <v>415</v>
      </c>
      <c r="B40" s="155">
        <v>41</v>
      </c>
      <c r="C40" s="156">
        <v>288</v>
      </c>
      <c r="D40" s="156">
        <v>1</v>
      </c>
      <c r="E40" s="157">
        <v>329</v>
      </c>
      <c r="F40" s="155">
        <v>24</v>
      </c>
      <c r="G40" s="156">
        <v>292</v>
      </c>
      <c r="H40" s="156">
        <v>2</v>
      </c>
      <c r="I40" s="157">
        <v>318</v>
      </c>
      <c r="J40" s="155">
        <v>16</v>
      </c>
      <c r="K40" s="156">
        <v>-4</v>
      </c>
      <c r="L40" s="156">
        <v>-1</v>
      </c>
      <c r="M40" s="157">
        <v>11</v>
      </c>
      <c r="N40" s="215">
        <f t="shared" si="15"/>
        <v>647</v>
      </c>
      <c r="P40" s="239" t="s">
        <v>415</v>
      </c>
      <c r="Q40" s="244">
        <f t="shared" si="3"/>
        <v>40</v>
      </c>
      <c r="R40" s="236">
        <f t="shared" si="4"/>
        <v>290</v>
      </c>
      <c r="S40" s="236">
        <f t="shared" si="5"/>
        <v>0</v>
      </c>
      <c r="T40" s="237">
        <f t="shared" si="6"/>
        <v>330</v>
      </c>
      <c r="U40" s="244">
        <f t="shared" si="7"/>
        <v>20</v>
      </c>
      <c r="V40" s="236">
        <f t="shared" si="8"/>
        <v>290</v>
      </c>
      <c r="W40" s="236">
        <f t="shared" si="9"/>
        <v>0</v>
      </c>
      <c r="X40" s="237">
        <f t="shared" si="10"/>
        <v>320</v>
      </c>
      <c r="Y40" s="244">
        <f t="shared" si="11"/>
        <v>20</v>
      </c>
      <c r="Z40" s="236">
        <f t="shared" si="12"/>
        <v>0</v>
      </c>
      <c r="AA40" s="236">
        <f t="shared" si="13"/>
        <v>0</v>
      </c>
      <c r="AB40" s="237">
        <f t="shared" si="14"/>
        <v>10</v>
      </c>
      <c r="AC40" s="215">
        <f t="shared" si="16"/>
        <v>650</v>
      </c>
    </row>
    <row r="41" spans="1:29" x14ac:dyDescent="0.35">
      <c r="A41" s="221" t="s">
        <v>146</v>
      </c>
      <c r="B41" s="155">
        <v>31</v>
      </c>
      <c r="C41" s="156">
        <v>199</v>
      </c>
      <c r="D41" s="156">
        <v>0</v>
      </c>
      <c r="E41" s="157">
        <v>231</v>
      </c>
      <c r="F41" s="155">
        <v>13</v>
      </c>
      <c r="G41" s="156">
        <v>383</v>
      </c>
      <c r="H41" s="156">
        <v>5</v>
      </c>
      <c r="I41" s="157">
        <v>402</v>
      </c>
      <c r="J41" s="155">
        <v>18</v>
      </c>
      <c r="K41" s="156">
        <v>-184</v>
      </c>
      <c r="L41" s="156">
        <v>-5</v>
      </c>
      <c r="M41" s="157">
        <v>-171</v>
      </c>
      <c r="N41" s="215">
        <f t="shared" si="15"/>
        <v>633</v>
      </c>
      <c r="P41" s="239" t="s">
        <v>146</v>
      </c>
      <c r="Q41" s="244">
        <f t="shared" si="3"/>
        <v>30</v>
      </c>
      <c r="R41" s="236">
        <f t="shared" si="4"/>
        <v>200</v>
      </c>
      <c r="S41" s="236">
        <f t="shared" si="5"/>
        <v>0</v>
      </c>
      <c r="T41" s="237">
        <f t="shared" si="6"/>
        <v>230</v>
      </c>
      <c r="U41" s="244">
        <f t="shared" si="7"/>
        <v>10</v>
      </c>
      <c r="V41" s="236">
        <f t="shared" si="8"/>
        <v>380</v>
      </c>
      <c r="W41" s="236">
        <f t="shared" si="9"/>
        <v>10</v>
      </c>
      <c r="X41" s="237">
        <f t="shared" si="10"/>
        <v>400</v>
      </c>
      <c r="Y41" s="244">
        <f t="shared" si="11"/>
        <v>20</v>
      </c>
      <c r="Z41" s="236">
        <f t="shared" si="12"/>
        <v>-180</v>
      </c>
      <c r="AA41" s="236">
        <f t="shared" si="13"/>
        <v>-10</v>
      </c>
      <c r="AB41" s="237">
        <f t="shared" si="14"/>
        <v>-170</v>
      </c>
      <c r="AC41" s="215">
        <f t="shared" si="16"/>
        <v>630</v>
      </c>
    </row>
    <row r="42" spans="1:29" x14ac:dyDescent="0.35">
      <c r="A42" s="221" t="s">
        <v>426</v>
      </c>
      <c r="B42" s="155">
        <v>26</v>
      </c>
      <c r="C42" s="156">
        <v>329</v>
      </c>
      <c r="D42" s="156">
        <v>0</v>
      </c>
      <c r="E42" s="157">
        <v>356</v>
      </c>
      <c r="F42" s="155">
        <v>22</v>
      </c>
      <c r="G42" s="156">
        <v>242</v>
      </c>
      <c r="H42" s="156">
        <v>4</v>
      </c>
      <c r="I42" s="157">
        <v>268</v>
      </c>
      <c r="J42" s="155">
        <v>4</v>
      </c>
      <c r="K42" s="156">
        <v>87</v>
      </c>
      <c r="L42" s="156">
        <v>-4</v>
      </c>
      <c r="M42" s="157">
        <v>87</v>
      </c>
      <c r="N42" s="215">
        <f t="shared" si="15"/>
        <v>624</v>
      </c>
      <c r="P42" s="239" t="s">
        <v>426</v>
      </c>
      <c r="Q42" s="244">
        <f t="shared" si="3"/>
        <v>30</v>
      </c>
      <c r="R42" s="236">
        <f t="shared" si="4"/>
        <v>330</v>
      </c>
      <c r="S42" s="236">
        <f t="shared" si="5"/>
        <v>0</v>
      </c>
      <c r="T42" s="237">
        <f t="shared" si="6"/>
        <v>360</v>
      </c>
      <c r="U42" s="244">
        <f t="shared" si="7"/>
        <v>20</v>
      </c>
      <c r="V42" s="236">
        <f t="shared" si="8"/>
        <v>240</v>
      </c>
      <c r="W42" s="236">
        <f t="shared" si="9"/>
        <v>0</v>
      </c>
      <c r="X42" s="237">
        <f t="shared" si="10"/>
        <v>270</v>
      </c>
      <c r="Y42" s="244">
        <f t="shared" si="11"/>
        <v>0</v>
      </c>
      <c r="Z42" s="236">
        <f t="shared" si="12"/>
        <v>90</v>
      </c>
      <c r="AA42" s="236">
        <f t="shared" si="13"/>
        <v>0</v>
      </c>
      <c r="AB42" s="237">
        <f t="shared" si="14"/>
        <v>90</v>
      </c>
      <c r="AC42" s="215">
        <f t="shared" si="16"/>
        <v>630</v>
      </c>
    </row>
    <row r="43" spans="1:29" x14ac:dyDescent="0.35">
      <c r="A43" s="221" t="s">
        <v>132</v>
      </c>
      <c r="B43" s="155">
        <v>13</v>
      </c>
      <c r="C43" s="156">
        <v>223</v>
      </c>
      <c r="D43" s="156">
        <v>2</v>
      </c>
      <c r="E43" s="157">
        <v>239</v>
      </c>
      <c r="F43" s="155">
        <v>12</v>
      </c>
      <c r="G43" s="156">
        <v>366</v>
      </c>
      <c r="H43" s="156">
        <v>2</v>
      </c>
      <c r="I43" s="157">
        <v>380</v>
      </c>
      <c r="J43" s="155">
        <v>1</v>
      </c>
      <c r="K43" s="156">
        <v>-142</v>
      </c>
      <c r="L43" s="156">
        <v>0</v>
      </c>
      <c r="M43" s="157">
        <v>-141</v>
      </c>
      <c r="N43" s="215">
        <f t="shared" si="15"/>
        <v>619</v>
      </c>
      <c r="P43" s="239" t="s">
        <v>132</v>
      </c>
      <c r="Q43" s="244">
        <f t="shared" si="3"/>
        <v>10</v>
      </c>
      <c r="R43" s="236">
        <f t="shared" si="4"/>
        <v>220</v>
      </c>
      <c r="S43" s="236">
        <f t="shared" si="5"/>
        <v>0</v>
      </c>
      <c r="T43" s="237">
        <f t="shared" si="6"/>
        <v>240</v>
      </c>
      <c r="U43" s="244">
        <f t="shared" si="7"/>
        <v>10</v>
      </c>
      <c r="V43" s="236">
        <f t="shared" si="8"/>
        <v>370</v>
      </c>
      <c r="W43" s="236">
        <f t="shared" si="9"/>
        <v>0</v>
      </c>
      <c r="X43" s="237">
        <f t="shared" si="10"/>
        <v>380</v>
      </c>
      <c r="Y43" s="244">
        <f t="shared" si="11"/>
        <v>0</v>
      </c>
      <c r="Z43" s="236">
        <f t="shared" si="12"/>
        <v>-140</v>
      </c>
      <c r="AA43" s="236">
        <f t="shared" si="13"/>
        <v>0</v>
      </c>
      <c r="AB43" s="237">
        <f t="shared" si="14"/>
        <v>-140</v>
      </c>
      <c r="AC43" s="215">
        <f t="shared" si="16"/>
        <v>620</v>
      </c>
    </row>
    <row r="44" spans="1:29" x14ac:dyDescent="0.35">
      <c r="A44" s="221" t="s">
        <v>162</v>
      </c>
      <c r="B44" s="155">
        <v>21</v>
      </c>
      <c r="C44" s="156">
        <v>264</v>
      </c>
      <c r="D44" s="156">
        <v>2</v>
      </c>
      <c r="E44" s="157">
        <v>287</v>
      </c>
      <c r="F44" s="155">
        <v>14</v>
      </c>
      <c r="G44" s="156">
        <v>312</v>
      </c>
      <c r="H44" s="156">
        <v>5</v>
      </c>
      <c r="I44" s="157">
        <v>330</v>
      </c>
      <c r="J44" s="155">
        <v>7</v>
      </c>
      <c r="K44" s="156">
        <v>-48</v>
      </c>
      <c r="L44" s="156">
        <v>-2</v>
      </c>
      <c r="M44" s="157">
        <v>-43</v>
      </c>
      <c r="N44" s="215">
        <f t="shared" si="15"/>
        <v>617</v>
      </c>
      <c r="P44" s="239" t="s">
        <v>162</v>
      </c>
      <c r="Q44" s="244">
        <f t="shared" si="3"/>
        <v>20</v>
      </c>
      <c r="R44" s="236">
        <f t="shared" si="4"/>
        <v>260</v>
      </c>
      <c r="S44" s="236">
        <f t="shared" si="5"/>
        <v>0</v>
      </c>
      <c r="T44" s="237">
        <f t="shared" si="6"/>
        <v>290</v>
      </c>
      <c r="U44" s="244">
        <f t="shared" si="7"/>
        <v>10</v>
      </c>
      <c r="V44" s="236">
        <f t="shared" si="8"/>
        <v>310</v>
      </c>
      <c r="W44" s="236">
        <f t="shared" si="9"/>
        <v>10</v>
      </c>
      <c r="X44" s="237">
        <f t="shared" si="10"/>
        <v>330</v>
      </c>
      <c r="Y44" s="244">
        <f t="shared" si="11"/>
        <v>10</v>
      </c>
      <c r="Z44" s="236">
        <f t="shared" si="12"/>
        <v>-50</v>
      </c>
      <c r="AA44" s="236">
        <f t="shared" si="13"/>
        <v>0</v>
      </c>
      <c r="AB44" s="237">
        <f t="shared" si="14"/>
        <v>-40</v>
      </c>
      <c r="AC44" s="215">
        <f t="shared" si="16"/>
        <v>620</v>
      </c>
    </row>
    <row r="45" spans="1:29" x14ac:dyDescent="0.35">
      <c r="A45" s="221" t="s">
        <v>394</v>
      </c>
      <c r="B45" s="155">
        <v>31</v>
      </c>
      <c r="C45" s="156">
        <v>319</v>
      </c>
      <c r="D45" s="156">
        <v>0</v>
      </c>
      <c r="E45" s="157">
        <v>350</v>
      </c>
      <c r="F45" s="155">
        <v>23</v>
      </c>
      <c r="G45" s="156">
        <v>209</v>
      </c>
      <c r="H45" s="156">
        <v>7</v>
      </c>
      <c r="I45" s="157">
        <v>239</v>
      </c>
      <c r="J45" s="155">
        <v>9</v>
      </c>
      <c r="K45" s="156">
        <v>110</v>
      </c>
      <c r="L45" s="156">
        <v>-7</v>
      </c>
      <c r="M45" s="157">
        <v>111</v>
      </c>
      <c r="N45" s="215">
        <f t="shared" si="15"/>
        <v>589</v>
      </c>
      <c r="P45" s="239" t="s">
        <v>394</v>
      </c>
      <c r="Q45" s="244">
        <f t="shared" si="3"/>
        <v>30</v>
      </c>
      <c r="R45" s="236">
        <f t="shared" si="4"/>
        <v>320</v>
      </c>
      <c r="S45" s="236">
        <f t="shared" si="5"/>
        <v>0</v>
      </c>
      <c r="T45" s="237">
        <f t="shared" si="6"/>
        <v>350</v>
      </c>
      <c r="U45" s="244">
        <f t="shared" si="7"/>
        <v>20</v>
      </c>
      <c r="V45" s="236">
        <f t="shared" si="8"/>
        <v>210</v>
      </c>
      <c r="W45" s="236">
        <f t="shared" si="9"/>
        <v>10</v>
      </c>
      <c r="X45" s="237">
        <f t="shared" si="10"/>
        <v>240</v>
      </c>
      <c r="Y45" s="244">
        <f t="shared" si="11"/>
        <v>10</v>
      </c>
      <c r="Z45" s="236">
        <f t="shared" si="12"/>
        <v>110</v>
      </c>
      <c r="AA45" s="236">
        <f t="shared" si="13"/>
        <v>-10</v>
      </c>
      <c r="AB45" s="237">
        <f t="shared" si="14"/>
        <v>110</v>
      </c>
      <c r="AC45" s="215">
        <f t="shared" si="16"/>
        <v>590</v>
      </c>
    </row>
    <row r="46" spans="1:29" x14ac:dyDescent="0.35">
      <c r="A46" s="221" t="s">
        <v>378</v>
      </c>
      <c r="B46" s="155">
        <v>21</v>
      </c>
      <c r="C46" s="156">
        <v>281</v>
      </c>
      <c r="D46" s="156">
        <v>1</v>
      </c>
      <c r="E46" s="157">
        <v>304</v>
      </c>
      <c r="F46" s="155">
        <v>7</v>
      </c>
      <c r="G46" s="156">
        <v>261</v>
      </c>
      <c r="H46" s="156">
        <v>5</v>
      </c>
      <c r="I46" s="157">
        <v>273</v>
      </c>
      <c r="J46" s="155">
        <v>14</v>
      </c>
      <c r="K46" s="156">
        <v>21</v>
      </c>
      <c r="L46" s="156">
        <v>-4</v>
      </c>
      <c r="M46" s="157">
        <v>31</v>
      </c>
      <c r="N46" s="215">
        <f t="shared" si="15"/>
        <v>577</v>
      </c>
      <c r="P46" s="239" t="s">
        <v>378</v>
      </c>
      <c r="Q46" s="244">
        <f t="shared" si="3"/>
        <v>20</v>
      </c>
      <c r="R46" s="236">
        <f t="shared" si="4"/>
        <v>280</v>
      </c>
      <c r="S46" s="236">
        <f t="shared" si="5"/>
        <v>0</v>
      </c>
      <c r="T46" s="237">
        <f t="shared" si="6"/>
        <v>300</v>
      </c>
      <c r="U46" s="244">
        <f t="shared" si="7"/>
        <v>10</v>
      </c>
      <c r="V46" s="236">
        <f t="shared" si="8"/>
        <v>260</v>
      </c>
      <c r="W46" s="236">
        <f t="shared" si="9"/>
        <v>10</v>
      </c>
      <c r="X46" s="237">
        <f t="shared" si="10"/>
        <v>270</v>
      </c>
      <c r="Y46" s="244">
        <f t="shared" si="11"/>
        <v>10</v>
      </c>
      <c r="Z46" s="236">
        <f t="shared" si="12"/>
        <v>20</v>
      </c>
      <c r="AA46" s="236">
        <f t="shared" si="13"/>
        <v>0</v>
      </c>
      <c r="AB46" s="237">
        <f t="shared" si="14"/>
        <v>30</v>
      </c>
      <c r="AC46" s="215">
        <f t="shared" si="16"/>
        <v>570</v>
      </c>
    </row>
    <row r="47" spans="1:29" x14ac:dyDescent="0.35">
      <c r="A47" s="221" t="s">
        <v>411</v>
      </c>
      <c r="B47" s="155">
        <v>26</v>
      </c>
      <c r="C47" s="156">
        <v>288</v>
      </c>
      <c r="D47" s="156">
        <v>4</v>
      </c>
      <c r="E47" s="157">
        <v>317</v>
      </c>
      <c r="F47" s="155">
        <v>10</v>
      </c>
      <c r="G47" s="156">
        <v>216</v>
      </c>
      <c r="H47" s="156">
        <v>4</v>
      </c>
      <c r="I47" s="157">
        <v>230</v>
      </c>
      <c r="J47" s="155">
        <v>16</v>
      </c>
      <c r="K47" s="156">
        <v>72</v>
      </c>
      <c r="L47" s="156">
        <v>0</v>
      </c>
      <c r="M47" s="157">
        <v>88</v>
      </c>
      <c r="N47" s="215">
        <f t="shared" si="15"/>
        <v>547</v>
      </c>
      <c r="P47" s="239" t="s">
        <v>411</v>
      </c>
      <c r="Q47" s="244">
        <f t="shared" si="3"/>
        <v>30</v>
      </c>
      <c r="R47" s="236">
        <f t="shared" si="4"/>
        <v>290</v>
      </c>
      <c r="S47" s="236">
        <f t="shared" si="5"/>
        <v>0</v>
      </c>
      <c r="T47" s="237">
        <f t="shared" si="6"/>
        <v>320</v>
      </c>
      <c r="U47" s="244">
        <f t="shared" si="7"/>
        <v>10</v>
      </c>
      <c r="V47" s="236">
        <f t="shared" si="8"/>
        <v>220</v>
      </c>
      <c r="W47" s="236">
        <f t="shared" si="9"/>
        <v>0</v>
      </c>
      <c r="X47" s="237">
        <f t="shared" si="10"/>
        <v>230</v>
      </c>
      <c r="Y47" s="244">
        <f t="shared" si="11"/>
        <v>20</v>
      </c>
      <c r="Z47" s="236">
        <f t="shared" si="12"/>
        <v>70</v>
      </c>
      <c r="AA47" s="236">
        <f t="shared" si="13"/>
        <v>0</v>
      </c>
      <c r="AB47" s="237">
        <f t="shared" si="14"/>
        <v>90</v>
      </c>
      <c r="AC47" s="215">
        <f t="shared" si="16"/>
        <v>550</v>
      </c>
    </row>
    <row r="48" spans="1:29" x14ac:dyDescent="0.35">
      <c r="A48" s="221" t="s">
        <v>21</v>
      </c>
      <c r="B48" s="155">
        <v>27</v>
      </c>
      <c r="C48" s="156">
        <v>178</v>
      </c>
      <c r="D48" s="156">
        <v>11</v>
      </c>
      <c r="E48" s="157">
        <v>217</v>
      </c>
      <c r="F48" s="155">
        <v>57</v>
      </c>
      <c r="G48" s="156">
        <v>251</v>
      </c>
      <c r="H48" s="156">
        <v>20</v>
      </c>
      <c r="I48" s="157">
        <v>329</v>
      </c>
      <c r="J48" s="155">
        <v>-30</v>
      </c>
      <c r="K48" s="156">
        <v>-73</v>
      </c>
      <c r="L48" s="156">
        <v>-9</v>
      </c>
      <c r="M48" s="157">
        <v>-112</v>
      </c>
      <c r="N48" s="215">
        <f t="shared" si="15"/>
        <v>546</v>
      </c>
      <c r="P48" s="239" t="s">
        <v>21</v>
      </c>
      <c r="Q48" s="244">
        <f t="shared" si="3"/>
        <v>30</v>
      </c>
      <c r="R48" s="236">
        <f t="shared" si="4"/>
        <v>180</v>
      </c>
      <c r="S48" s="236">
        <f t="shared" si="5"/>
        <v>10</v>
      </c>
      <c r="T48" s="237">
        <f t="shared" si="6"/>
        <v>220</v>
      </c>
      <c r="U48" s="244">
        <f t="shared" si="7"/>
        <v>60</v>
      </c>
      <c r="V48" s="236">
        <f t="shared" si="8"/>
        <v>250</v>
      </c>
      <c r="W48" s="236">
        <f t="shared" si="9"/>
        <v>20</v>
      </c>
      <c r="X48" s="237">
        <f t="shared" si="10"/>
        <v>330</v>
      </c>
      <c r="Y48" s="244">
        <f t="shared" si="11"/>
        <v>-30</v>
      </c>
      <c r="Z48" s="236">
        <f t="shared" si="12"/>
        <v>-70</v>
      </c>
      <c r="AA48" s="236">
        <f t="shared" si="13"/>
        <v>-10</v>
      </c>
      <c r="AB48" s="237">
        <f t="shared" si="14"/>
        <v>-110</v>
      </c>
      <c r="AC48" s="215">
        <f t="shared" si="16"/>
        <v>550</v>
      </c>
    </row>
    <row r="49" spans="1:29" x14ac:dyDescent="0.35">
      <c r="A49" s="221" t="s">
        <v>422</v>
      </c>
      <c r="B49" s="155">
        <v>40</v>
      </c>
      <c r="C49" s="156">
        <v>253</v>
      </c>
      <c r="D49" s="156">
        <v>5</v>
      </c>
      <c r="E49" s="157">
        <v>298</v>
      </c>
      <c r="F49" s="155">
        <v>26</v>
      </c>
      <c r="G49" s="156">
        <v>214</v>
      </c>
      <c r="H49" s="156">
        <v>6</v>
      </c>
      <c r="I49" s="157">
        <v>246</v>
      </c>
      <c r="J49" s="155">
        <v>14</v>
      </c>
      <c r="K49" s="156">
        <v>39</v>
      </c>
      <c r="L49" s="156">
        <v>-1</v>
      </c>
      <c r="M49" s="157">
        <v>52</v>
      </c>
      <c r="N49" s="215">
        <f t="shared" si="15"/>
        <v>544</v>
      </c>
      <c r="P49" s="239" t="s">
        <v>422</v>
      </c>
      <c r="Q49" s="244">
        <f t="shared" si="3"/>
        <v>40</v>
      </c>
      <c r="R49" s="236">
        <f t="shared" si="4"/>
        <v>250</v>
      </c>
      <c r="S49" s="236">
        <f t="shared" si="5"/>
        <v>10</v>
      </c>
      <c r="T49" s="237">
        <f t="shared" si="6"/>
        <v>300</v>
      </c>
      <c r="U49" s="244">
        <f t="shared" si="7"/>
        <v>30</v>
      </c>
      <c r="V49" s="236">
        <f t="shared" si="8"/>
        <v>210</v>
      </c>
      <c r="W49" s="236">
        <f t="shared" si="9"/>
        <v>10</v>
      </c>
      <c r="X49" s="237">
        <f t="shared" si="10"/>
        <v>250</v>
      </c>
      <c r="Y49" s="244">
        <f t="shared" si="11"/>
        <v>10</v>
      </c>
      <c r="Z49" s="236">
        <f t="shared" si="12"/>
        <v>40</v>
      </c>
      <c r="AA49" s="236">
        <f t="shared" si="13"/>
        <v>0</v>
      </c>
      <c r="AB49" s="237">
        <f t="shared" si="14"/>
        <v>50</v>
      </c>
      <c r="AC49" s="215">
        <f t="shared" si="16"/>
        <v>550</v>
      </c>
    </row>
    <row r="50" spans="1:29" x14ac:dyDescent="0.35">
      <c r="A50" s="221" t="s">
        <v>26</v>
      </c>
      <c r="B50" s="155">
        <v>28</v>
      </c>
      <c r="C50" s="156">
        <v>176</v>
      </c>
      <c r="D50" s="156">
        <v>4</v>
      </c>
      <c r="E50" s="157">
        <v>208</v>
      </c>
      <c r="F50" s="155">
        <v>57</v>
      </c>
      <c r="G50" s="156">
        <v>261</v>
      </c>
      <c r="H50" s="156">
        <v>12</v>
      </c>
      <c r="I50" s="157">
        <v>330</v>
      </c>
      <c r="J50" s="155">
        <v>-29</v>
      </c>
      <c r="K50" s="156">
        <v>-85</v>
      </c>
      <c r="L50" s="156">
        <v>-8</v>
      </c>
      <c r="M50" s="157">
        <v>-122</v>
      </c>
      <c r="N50" s="215">
        <f t="shared" si="15"/>
        <v>538</v>
      </c>
      <c r="P50" s="239" t="s">
        <v>26</v>
      </c>
      <c r="Q50" s="244">
        <f t="shared" si="3"/>
        <v>30</v>
      </c>
      <c r="R50" s="236">
        <f t="shared" si="4"/>
        <v>180</v>
      </c>
      <c r="S50" s="236">
        <f t="shared" si="5"/>
        <v>0</v>
      </c>
      <c r="T50" s="237">
        <f t="shared" si="6"/>
        <v>210</v>
      </c>
      <c r="U50" s="244">
        <f t="shared" si="7"/>
        <v>60</v>
      </c>
      <c r="V50" s="236">
        <f t="shared" si="8"/>
        <v>260</v>
      </c>
      <c r="W50" s="236">
        <f t="shared" si="9"/>
        <v>10</v>
      </c>
      <c r="X50" s="237">
        <f t="shared" si="10"/>
        <v>330</v>
      </c>
      <c r="Y50" s="244">
        <f t="shared" si="11"/>
        <v>-30</v>
      </c>
      <c r="Z50" s="236">
        <f t="shared" si="12"/>
        <v>-90</v>
      </c>
      <c r="AA50" s="236">
        <f t="shared" si="13"/>
        <v>-10</v>
      </c>
      <c r="AB50" s="237">
        <f t="shared" si="14"/>
        <v>-120</v>
      </c>
      <c r="AC50" s="215">
        <f t="shared" si="16"/>
        <v>540</v>
      </c>
    </row>
    <row r="51" spans="1:29" x14ac:dyDescent="0.35">
      <c r="A51" s="221" t="s">
        <v>421</v>
      </c>
      <c r="B51" s="155">
        <v>6</v>
      </c>
      <c r="C51" s="156">
        <v>263</v>
      </c>
      <c r="D51" s="156">
        <v>3</v>
      </c>
      <c r="E51" s="157">
        <v>272</v>
      </c>
      <c r="F51" s="155">
        <v>7</v>
      </c>
      <c r="G51" s="156">
        <v>236</v>
      </c>
      <c r="H51" s="156">
        <v>5</v>
      </c>
      <c r="I51" s="157">
        <v>247</v>
      </c>
      <c r="J51" s="155">
        <v>0</v>
      </c>
      <c r="K51" s="156">
        <v>28</v>
      </c>
      <c r="L51" s="156">
        <v>-2</v>
      </c>
      <c r="M51" s="157">
        <v>25</v>
      </c>
      <c r="N51" s="215">
        <f t="shared" si="15"/>
        <v>519</v>
      </c>
      <c r="P51" s="239" t="s">
        <v>421</v>
      </c>
      <c r="Q51" s="244">
        <f t="shared" si="3"/>
        <v>10</v>
      </c>
      <c r="R51" s="236">
        <f t="shared" si="4"/>
        <v>260</v>
      </c>
      <c r="S51" s="236">
        <f t="shared" si="5"/>
        <v>0</v>
      </c>
      <c r="T51" s="237">
        <f t="shared" si="6"/>
        <v>270</v>
      </c>
      <c r="U51" s="244">
        <f t="shared" si="7"/>
        <v>10</v>
      </c>
      <c r="V51" s="236">
        <f t="shared" si="8"/>
        <v>240</v>
      </c>
      <c r="W51" s="236">
        <f t="shared" si="9"/>
        <v>10</v>
      </c>
      <c r="X51" s="237">
        <f t="shared" si="10"/>
        <v>250</v>
      </c>
      <c r="Y51" s="244">
        <f t="shared" si="11"/>
        <v>0</v>
      </c>
      <c r="Z51" s="236">
        <f t="shared" si="12"/>
        <v>30</v>
      </c>
      <c r="AA51" s="236">
        <f t="shared" si="13"/>
        <v>0</v>
      </c>
      <c r="AB51" s="237">
        <f t="shared" si="14"/>
        <v>30</v>
      </c>
      <c r="AC51" s="215">
        <f t="shared" si="16"/>
        <v>520</v>
      </c>
    </row>
    <row r="52" spans="1:29" x14ac:dyDescent="0.35">
      <c r="A52" s="221" t="s">
        <v>429</v>
      </c>
      <c r="B52" s="155">
        <v>69</v>
      </c>
      <c r="C52" s="156">
        <v>226</v>
      </c>
      <c r="D52" s="156">
        <v>6</v>
      </c>
      <c r="E52" s="157">
        <v>301</v>
      </c>
      <c r="F52" s="155">
        <v>21</v>
      </c>
      <c r="G52" s="156">
        <v>190</v>
      </c>
      <c r="H52" s="156">
        <v>5</v>
      </c>
      <c r="I52" s="157">
        <v>215</v>
      </c>
      <c r="J52" s="155">
        <v>48</v>
      </c>
      <c r="K52" s="156">
        <v>36</v>
      </c>
      <c r="L52" s="156">
        <v>2</v>
      </c>
      <c r="M52" s="157">
        <v>85</v>
      </c>
      <c r="N52" s="215">
        <f t="shared" si="15"/>
        <v>516</v>
      </c>
      <c r="P52" s="239" t="s">
        <v>429</v>
      </c>
      <c r="Q52" s="244">
        <f t="shared" si="3"/>
        <v>70</v>
      </c>
      <c r="R52" s="236">
        <f t="shared" si="4"/>
        <v>230</v>
      </c>
      <c r="S52" s="236">
        <f t="shared" si="5"/>
        <v>10</v>
      </c>
      <c r="T52" s="237">
        <f t="shared" si="6"/>
        <v>300</v>
      </c>
      <c r="U52" s="244">
        <f t="shared" si="7"/>
        <v>20</v>
      </c>
      <c r="V52" s="236">
        <f t="shared" si="8"/>
        <v>190</v>
      </c>
      <c r="W52" s="236">
        <f t="shared" si="9"/>
        <v>10</v>
      </c>
      <c r="X52" s="237">
        <f t="shared" si="10"/>
        <v>220</v>
      </c>
      <c r="Y52" s="244">
        <f t="shared" si="11"/>
        <v>50</v>
      </c>
      <c r="Z52" s="236">
        <f t="shared" si="12"/>
        <v>40</v>
      </c>
      <c r="AA52" s="236">
        <f t="shared" si="13"/>
        <v>0</v>
      </c>
      <c r="AB52" s="237">
        <f t="shared" si="14"/>
        <v>90</v>
      </c>
      <c r="AC52" s="215">
        <f t="shared" si="16"/>
        <v>520</v>
      </c>
    </row>
    <row r="53" spans="1:29" x14ac:dyDescent="0.35">
      <c r="A53" s="223" t="s">
        <v>478</v>
      </c>
      <c r="B53" s="159">
        <f>B346-SUM(B4:B52)</f>
        <v>1881</v>
      </c>
      <c r="C53" s="160">
        <f t="shared" ref="C53:N53" si="17">C346-SUM(C4:C52)</f>
        <v>19129</v>
      </c>
      <c r="D53" s="160">
        <f t="shared" si="17"/>
        <v>455</v>
      </c>
      <c r="E53" s="161">
        <f t="shared" si="17"/>
        <v>21462</v>
      </c>
      <c r="F53" s="159">
        <f t="shared" si="17"/>
        <v>2185</v>
      </c>
      <c r="G53" s="160">
        <f t="shared" si="17"/>
        <v>18942</v>
      </c>
      <c r="H53" s="160">
        <f t="shared" si="17"/>
        <v>851</v>
      </c>
      <c r="I53" s="161">
        <f t="shared" si="17"/>
        <v>21982</v>
      </c>
      <c r="J53" s="229">
        <f t="shared" si="17"/>
        <v>-308</v>
      </c>
      <c r="K53" s="230">
        <f t="shared" si="17"/>
        <v>185</v>
      </c>
      <c r="L53" s="230">
        <f t="shared" si="17"/>
        <v>-396</v>
      </c>
      <c r="M53" s="231">
        <f t="shared" si="17"/>
        <v>-518</v>
      </c>
      <c r="N53" s="216">
        <f t="shared" si="17"/>
        <v>43444</v>
      </c>
      <c r="P53" s="241" t="s">
        <v>478</v>
      </c>
      <c r="Q53" s="245">
        <f t="shared" si="3"/>
        <v>1880</v>
      </c>
      <c r="R53" s="246">
        <f t="shared" si="4"/>
        <v>19130</v>
      </c>
      <c r="S53" s="246">
        <f t="shared" si="5"/>
        <v>460</v>
      </c>
      <c r="T53" s="247">
        <f t="shared" si="6"/>
        <v>21460</v>
      </c>
      <c r="U53" s="245">
        <f t="shared" si="7"/>
        <v>2190</v>
      </c>
      <c r="V53" s="246">
        <f t="shared" si="8"/>
        <v>18940</v>
      </c>
      <c r="W53" s="246">
        <f t="shared" si="9"/>
        <v>850</v>
      </c>
      <c r="X53" s="247">
        <f t="shared" si="10"/>
        <v>21980</v>
      </c>
      <c r="Y53" s="245">
        <f t="shared" si="11"/>
        <v>-310</v>
      </c>
      <c r="Z53" s="246">
        <f t="shared" si="12"/>
        <v>190</v>
      </c>
      <c r="AA53" s="246">
        <f t="shared" si="13"/>
        <v>-400</v>
      </c>
      <c r="AB53" s="247">
        <f t="shared" si="14"/>
        <v>-520</v>
      </c>
      <c r="AC53" s="216">
        <f t="shared" ref="AC53" si="18">AC346-SUM(AC4:AC52)</f>
        <v>-70690</v>
      </c>
    </row>
    <row r="54" spans="1:29" ht="15" thickBot="1" x14ac:dyDescent="0.4">
      <c r="A54" s="224" t="s">
        <v>472</v>
      </c>
      <c r="B54" s="186">
        <f>SUM(B4:B53)</f>
        <v>5926</v>
      </c>
      <c r="C54" s="185">
        <f t="shared" ref="C54:N54" si="19">SUM(C4:C53)</f>
        <v>43815</v>
      </c>
      <c r="D54" s="185">
        <f t="shared" si="19"/>
        <v>1584</v>
      </c>
      <c r="E54" s="184">
        <f t="shared" si="19"/>
        <v>51325</v>
      </c>
      <c r="F54" s="186">
        <f t="shared" si="19"/>
        <v>9209</v>
      </c>
      <c r="G54" s="185">
        <f t="shared" si="19"/>
        <v>50843</v>
      </c>
      <c r="H54" s="185">
        <f t="shared" si="19"/>
        <v>2714</v>
      </c>
      <c r="I54" s="184">
        <f t="shared" si="19"/>
        <v>62766</v>
      </c>
      <c r="J54" s="186">
        <f t="shared" si="19"/>
        <v>-3284</v>
      </c>
      <c r="K54" s="185">
        <f t="shared" si="19"/>
        <v>-7028</v>
      </c>
      <c r="L54" s="185">
        <f t="shared" si="19"/>
        <v>-1129</v>
      </c>
      <c r="M54" s="184">
        <f t="shared" si="19"/>
        <v>-11441</v>
      </c>
      <c r="N54" s="216">
        <f t="shared" si="19"/>
        <v>114091</v>
      </c>
      <c r="P54" s="248" t="s">
        <v>472</v>
      </c>
      <c r="Q54" s="249">
        <f t="shared" si="3"/>
        <v>5930</v>
      </c>
      <c r="R54" s="250">
        <f t="shared" si="4"/>
        <v>43820</v>
      </c>
      <c r="S54" s="250">
        <f t="shared" si="5"/>
        <v>1580</v>
      </c>
      <c r="T54" s="251">
        <f t="shared" si="6"/>
        <v>51330</v>
      </c>
      <c r="U54" s="249">
        <f t="shared" si="7"/>
        <v>9210</v>
      </c>
      <c r="V54" s="250">
        <f t="shared" si="8"/>
        <v>50840</v>
      </c>
      <c r="W54" s="250">
        <f t="shared" si="9"/>
        <v>2710</v>
      </c>
      <c r="X54" s="251">
        <f t="shared" si="10"/>
        <v>62770</v>
      </c>
      <c r="Y54" s="249">
        <f t="shared" si="11"/>
        <v>-3280</v>
      </c>
      <c r="Z54" s="250">
        <f t="shared" si="12"/>
        <v>-7030</v>
      </c>
      <c r="AA54" s="250">
        <f t="shared" si="13"/>
        <v>-1130</v>
      </c>
      <c r="AB54" s="251">
        <f t="shared" si="14"/>
        <v>-11440</v>
      </c>
      <c r="AC54" s="216">
        <f t="shared" ref="AC54" si="20">SUM(AC4:AC53)</f>
        <v>0</v>
      </c>
    </row>
    <row r="55" spans="1:29" ht="15" thickTop="1" x14ac:dyDescent="0.35">
      <c r="A55" s="225" t="s">
        <v>473</v>
      </c>
      <c r="B55" s="198">
        <v>102</v>
      </c>
      <c r="C55" s="232">
        <v>534</v>
      </c>
      <c r="D55" s="232">
        <v>20</v>
      </c>
      <c r="E55" s="233">
        <v>656</v>
      </c>
      <c r="F55" s="198">
        <v>121</v>
      </c>
      <c r="G55" s="232">
        <v>619</v>
      </c>
      <c r="H55" s="232">
        <v>35</v>
      </c>
      <c r="I55" s="233">
        <v>775</v>
      </c>
      <c r="J55" s="198">
        <v>-18</v>
      </c>
      <c r="K55" s="232">
        <v>-85</v>
      </c>
      <c r="L55" s="232">
        <v>-16</v>
      </c>
      <c r="M55" s="233">
        <v>-119</v>
      </c>
      <c r="N55" s="217">
        <v>1431</v>
      </c>
      <c r="P55" s="242" t="s">
        <v>473</v>
      </c>
      <c r="Q55" s="245">
        <f t="shared" si="3"/>
        <v>100</v>
      </c>
      <c r="R55" s="246">
        <f t="shared" si="4"/>
        <v>530</v>
      </c>
      <c r="S55" s="246">
        <f t="shared" si="5"/>
        <v>20</v>
      </c>
      <c r="T55" s="247">
        <f t="shared" si="6"/>
        <v>660</v>
      </c>
      <c r="U55" s="245">
        <f t="shared" si="7"/>
        <v>120</v>
      </c>
      <c r="V55" s="246">
        <f t="shared" si="8"/>
        <v>620</v>
      </c>
      <c r="W55" s="246">
        <f t="shared" si="9"/>
        <v>40</v>
      </c>
      <c r="X55" s="247">
        <f t="shared" si="10"/>
        <v>780</v>
      </c>
      <c r="Y55" s="245">
        <f t="shared" si="11"/>
        <v>-20</v>
      </c>
      <c r="Z55" s="246">
        <f t="shared" si="12"/>
        <v>-90</v>
      </c>
      <c r="AA55" s="246">
        <f t="shared" si="13"/>
        <v>-20</v>
      </c>
      <c r="AB55" s="247">
        <f t="shared" si="14"/>
        <v>-120</v>
      </c>
      <c r="AC55" s="217">
        <v>1431</v>
      </c>
    </row>
    <row r="56" spans="1:29" ht="15" thickBot="1" x14ac:dyDescent="0.4">
      <c r="A56" s="224" t="s">
        <v>474</v>
      </c>
      <c r="B56" s="186">
        <f>B54+B55</f>
        <v>6028</v>
      </c>
      <c r="C56" s="185">
        <f t="shared" ref="C56:N56" si="21">C54+C55</f>
        <v>44349</v>
      </c>
      <c r="D56" s="185">
        <f t="shared" si="21"/>
        <v>1604</v>
      </c>
      <c r="E56" s="184">
        <f t="shared" si="21"/>
        <v>51981</v>
      </c>
      <c r="F56" s="186">
        <f t="shared" si="21"/>
        <v>9330</v>
      </c>
      <c r="G56" s="185">
        <f t="shared" si="21"/>
        <v>51462</v>
      </c>
      <c r="H56" s="185">
        <f t="shared" si="21"/>
        <v>2749</v>
      </c>
      <c r="I56" s="184">
        <f t="shared" si="21"/>
        <v>63541</v>
      </c>
      <c r="J56" s="186">
        <f t="shared" si="21"/>
        <v>-3302</v>
      </c>
      <c r="K56" s="185">
        <f t="shared" si="21"/>
        <v>-7113</v>
      </c>
      <c r="L56" s="185">
        <f t="shared" si="21"/>
        <v>-1145</v>
      </c>
      <c r="M56" s="184">
        <f t="shared" si="21"/>
        <v>-11560</v>
      </c>
      <c r="N56" s="216">
        <f t="shared" si="21"/>
        <v>115522</v>
      </c>
      <c r="P56" s="248" t="s">
        <v>474</v>
      </c>
      <c r="Q56" s="249">
        <f t="shared" si="3"/>
        <v>6030</v>
      </c>
      <c r="R56" s="250">
        <f t="shared" si="4"/>
        <v>44350</v>
      </c>
      <c r="S56" s="250">
        <f t="shared" si="5"/>
        <v>1600</v>
      </c>
      <c r="T56" s="251">
        <f t="shared" si="6"/>
        <v>51980</v>
      </c>
      <c r="U56" s="249">
        <f t="shared" si="7"/>
        <v>9330</v>
      </c>
      <c r="V56" s="250">
        <f t="shared" si="8"/>
        <v>51460</v>
      </c>
      <c r="W56" s="250">
        <f t="shared" si="9"/>
        <v>2750</v>
      </c>
      <c r="X56" s="251">
        <f t="shared" si="10"/>
        <v>63540</v>
      </c>
      <c r="Y56" s="249">
        <f t="shared" si="11"/>
        <v>-3300</v>
      </c>
      <c r="Z56" s="250">
        <f t="shared" si="12"/>
        <v>-7110</v>
      </c>
      <c r="AA56" s="250">
        <f t="shared" si="13"/>
        <v>-1150</v>
      </c>
      <c r="AB56" s="251">
        <f t="shared" si="14"/>
        <v>-11560</v>
      </c>
      <c r="AC56" s="216">
        <f t="shared" ref="AC56" si="22">AC54+AC55</f>
        <v>1431</v>
      </c>
    </row>
    <row r="57" spans="1:29" ht="15" thickTop="1" x14ac:dyDescent="0.35">
      <c r="A57" s="150"/>
      <c r="B57" s="151"/>
      <c r="C57" s="218"/>
      <c r="D57" s="218"/>
      <c r="E57" s="219"/>
      <c r="F57" s="151"/>
      <c r="G57" s="218"/>
      <c r="H57" s="218"/>
      <c r="I57" s="219"/>
      <c r="J57" s="151"/>
      <c r="K57" s="218"/>
      <c r="L57" s="218"/>
      <c r="M57" s="219"/>
      <c r="N57" s="217"/>
    </row>
    <row r="58" spans="1:29" x14ac:dyDescent="0.35">
      <c r="A58" s="154"/>
      <c r="B58" s="155"/>
      <c r="C58" s="156"/>
      <c r="D58" s="156"/>
      <c r="E58" s="157"/>
      <c r="F58" s="155"/>
      <c r="G58" s="156"/>
      <c r="H58" s="156"/>
      <c r="I58" s="157"/>
      <c r="J58" s="155"/>
      <c r="K58" s="156"/>
      <c r="L58" s="156"/>
      <c r="M58" s="157"/>
      <c r="N58" s="215"/>
    </row>
    <row r="59" spans="1:29" x14ac:dyDescent="0.35">
      <c r="A59" s="154" t="s">
        <v>17</v>
      </c>
      <c r="B59" s="155">
        <v>20</v>
      </c>
      <c r="C59" s="156">
        <v>137</v>
      </c>
      <c r="D59" s="156">
        <v>13</v>
      </c>
      <c r="E59" s="157">
        <v>170</v>
      </c>
      <c r="F59" s="155">
        <v>67</v>
      </c>
      <c r="G59" s="156">
        <v>240</v>
      </c>
      <c r="H59" s="156">
        <v>21</v>
      </c>
      <c r="I59" s="157">
        <v>328</v>
      </c>
      <c r="J59" s="155">
        <v>-47</v>
      </c>
      <c r="K59" s="156">
        <v>-104</v>
      </c>
      <c r="L59" s="156">
        <v>-7</v>
      </c>
      <c r="M59" s="157">
        <v>-158</v>
      </c>
      <c r="N59" s="215">
        <f t="shared" ref="N59:N122" si="23">E59+I59</f>
        <v>498</v>
      </c>
    </row>
    <row r="60" spans="1:29" x14ac:dyDescent="0.35">
      <c r="A60" s="154" t="s">
        <v>345</v>
      </c>
      <c r="B60" s="155">
        <v>36</v>
      </c>
      <c r="C60" s="156">
        <v>224</v>
      </c>
      <c r="D60" s="156">
        <v>2</v>
      </c>
      <c r="E60" s="157">
        <v>263</v>
      </c>
      <c r="F60" s="155">
        <v>9</v>
      </c>
      <c r="G60" s="156">
        <v>214</v>
      </c>
      <c r="H60" s="156">
        <v>1</v>
      </c>
      <c r="I60" s="157">
        <v>224</v>
      </c>
      <c r="J60" s="155">
        <v>28</v>
      </c>
      <c r="K60" s="156">
        <v>10</v>
      </c>
      <c r="L60" s="156">
        <v>1</v>
      </c>
      <c r="M60" s="157">
        <v>39</v>
      </c>
      <c r="N60" s="215">
        <f t="shared" si="23"/>
        <v>487</v>
      </c>
    </row>
    <row r="61" spans="1:29" x14ac:dyDescent="0.35">
      <c r="A61" s="154" t="s">
        <v>22</v>
      </c>
      <c r="B61" s="155">
        <v>10</v>
      </c>
      <c r="C61" s="156">
        <v>164</v>
      </c>
      <c r="D61" s="156">
        <v>4</v>
      </c>
      <c r="E61" s="157">
        <v>178</v>
      </c>
      <c r="F61" s="155">
        <v>44</v>
      </c>
      <c r="G61" s="156">
        <v>251</v>
      </c>
      <c r="H61" s="156">
        <v>13</v>
      </c>
      <c r="I61" s="157">
        <v>307</v>
      </c>
      <c r="J61" s="155">
        <v>-33</v>
      </c>
      <c r="K61" s="156">
        <v>-87</v>
      </c>
      <c r="L61" s="156">
        <v>-9</v>
      </c>
      <c r="M61" s="157">
        <v>-129</v>
      </c>
      <c r="N61" s="215">
        <f t="shared" si="23"/>
        <v>485</v>
      </c>
    </row>
    <row r="62" spans="1:29" x14ac:dyDescent="0.35">
      <c r="A62" s="154" t="s">
        <v>138</v>
      </c>
      <c r="B62" s="155">
        <v>12</v>
      </c>
      <c r="C62" s="156">
        <v>143</v>
      </c>
      <c r="D62" s="156">
        <v>5</v>
      </c>
      <c r="E62" s="157">
        <v>160</v>
      </c>
      <c r="F62" s="155">
        <v>53</v>
      </c>
      <c r="G62" s="156">
        <v>231</v>
      </c>
      <c r="H62" s="156">
        <v>37</v>
      </c>
      <c r="I62" s="157">
        <v>321</v>
      </c>
      <c r="J62" s="155">
        <v>-41</v>
      </c>
      <c r="K62" s="156">
        <v>-88</v>
      </c>
      <c r="L62" s="156">
        <v>-32</v>
      </c>
      <c r="M62" s="157">
        <v>-160</v>
      </c>
      <c r="N62" s="215">
        <f t="shared" si="23"/>
        <v>481</v>
      </c>
    </row>
    <row r="63" spans="1:29" x14ac:dyDescent="0.35">
      <c r="A63" s="154" t="s">
        <v>222</v>
      </c>
      <c r="B63" s="155">
        <v>29</v>
      </c>
      <c r="C63" s="156">
        <v>237</v>
      </c>
      <c r="D63" s="156">
        <v>2</v>
      </c>
      <c r="E63" s="157">
        <v>268</v>
      </c>
      <c r="F63" s="155">
        <v>9</v>
      </c>
      <c r="G63" s="156">
        <v>199</v>
      </c>
      <c r="H63" s="156">
        <v>5</v>
      </c>
      <c r="I63" s="157">
        <v>213</v>
      </c>
      <c r="J63" s="155">
        <v>21</v>
      </c>
      <c r="K63" s="156">
        <v>38</v>
      </c>
      <c r="L63" s="156">
        <v>-3</v>
      </c>
      <c r="M63" s="157">
        <v>56</v>
      </c>
      <c r="N63" s="215">
        <f t="shared" si="23"/>
        <v>481</v>
      </c>
    </row>
    <row r="64" spans="1:29" x14ac:dyDescent="0.35">
      <c r="A64" s="154" t="s">
        <v>393</v>
      </c>
      <c r="B64" s="155">
        <v>38</v>
      </c>
      <c r="C64" s="156">
        <v>212</v>
      </c>
      <c r="D64" s="156">
        <v>2</v>
      </c>
      <c r="E64" s="157">
        <v>252</v>
      </c>
      <c r="F64" s="155">
        <v>20</v>
      </c>
      <c r="G64" s="156">
        <v>204</v>
      </c>
      <c r="H64" s="156">
        <v>0</v>
      </c>
      <c r="I64" s="157">
        <v>223</v>
      </c>
      <c r="J64" s="155">
        <v>18</v>
      </c>
      <c r="K64" s="156">
        <v>8</v>
      </c>
      <c r="L64" s="156">
        <v>2</v>
      </c>
      <c r="M64" s="157">
        <v>29</v>
      </c>
      <c r="N64" s="215">
        <f t="shared" si="23"/>
        <v>475</v>
      </c>
    </row>
    <row r="65" spans="1:14" x14ac:dyDescent="0.35">
      <c r="A65" s="154" t="s">
        <v>417</v>
      </c>
      <c r="B65" s="155">
        <v>24</v>
      </c>
      <c r="C65" s="156">
        <v>201</v>
      </c>
      <c r="D65" s="156">
        <v>0</v>
      </c>
      <c r="E65" s="157">
        <v>226</v>
      </c>
      <c r="F65" s="155">
        <v>22</v>
      </c>
      <c r="G65" s="156">
        <v>212</v>
      </c>
      <c r="H65" s="156">
        <v>3</v>
      </c>
      <c r="I65" s="157">
        <v>237</v>
      </c>
      <c r="J65" s="155">
        <v>2</v>
      </c>
      <c r="K65" s="156">
        <v>-10</v>
      </c>
      <c r="L65" s="156">
        <v>-3</v>
      </c>
      <c r="M65" s="157">
        <v>-11</v>
      </c>
      <c r="N65" s="215">
        <f t="shared" si="23"/>
        <v>463</v>
      </c>
    </row>
    <row r="66" spans="1:14" x14ac:dyDescent="0.35">
      <c r="A66" s="154" t="s">
        <v>428</v>
      </c>
      <c r="B66" s="155">
        <v>68</v>
      </c>
      <c r="C66" s="156">
        <v>211</v>
      </c>
      <c r="D66" s="156">
        <v>5</v>
      </c>
      <c r="E66" s="157">
        <v>284</v>
      </c>
      <c r="F66" s="155">
        <v>11</v>
      </c>
      <c r="G66" s="156">
        <v>144</v>
      </c>
      <c r="H66" s="156">
        <v>0</v>
      </c>
      <c r="I66" s="157">
        <v>155</v>
      </c>
      <c r="J66" s="155">
        <v>57</v>
      </c>
      <c r="K66" s="156">
        <v>68</v>
      </c>
      <c r="L66" s="156">
        <v>5</v>
      </c>
      <c r="M66" s="157">
        <v>129</v>
      </c>
      <c r="N66" s="215">
        <f t="shared" si="23"/>
        <v>439</v>
      </c>
    </row>
    <row r="67" spans="1:14" x14ac:dyDescent="0.35">
      <c r="A67" s="154" t="s">
        <v>420</v>
      </c>
      <c r="B67" s="155">
        <v>45</v>
      </c>
      <c r="C67" s="156">
        <v>202</v>
      </c>
      <c r="D67" s="156">
        <v>4</v>
      </c>
      <c r="E67" s="157">
        <v>250</v>
      </c>
      <c r="F67" s="155">
        <v>6</v>
      </c>
      <c r="G67" s="156">
        <v>180</v>
      </c>
      <c r="H67" s="156">
        <v>1</v>
      </c>
      <c r="I67" s="157">
        <v>187</v>
      </c>
      <c r="J67" s="155">
        <v>39</v>
      </c>
      <c r="K67" s="156">
        <v>22</v>
      </c>
      <c r="L67" s="156">
        <v>3</v>
      </c>
      <c r="M67" s="157">
        <v>64</v>
      </c>
      <c r="N67" s="215">
        <f t="shared" si="23"/>
        <v>437</v>
      </c>
    </row>
    <row r="68" spans="1:14" x14ac:dyDescent="0.35">
      <c r="A68" s="154" t="s">
        <v>379</v>
      </c>
      <c r="B68" s="155">
        <v>9</v>
      </c>
      <c r="C68" s="156">
        <v>186</v>
      </c>
      <c r="D68" s="156">
        <v>4</v>
      </c>
      <c r="E68" s="157">
        <v>198</v>
      </c>
      <c r="F68" s="155">
        <v>31</v>
      </c>
      <c r="G68" s="156">
        <v>197</v>
      </c>
      <c r="H68" s="156">
        <v>7</v>
      </c>
      <c r="I68" s="157">
        <v>235</v>
      </c>
      <c r="J68" s="155">
        <v>-23</v>
      </c>
      <c r="K68" s="156">
        <v>-11</v>
      </c>
      <c r="L68" s="156">
        <v>-3</v>
      </c>
      <c r="M68" s="157">
        <v>-37</v>
      </c>
      <c r="N68" s="215">
        <f t="shared" si="23"/>
        <v>433</v>
      </c>
    </row>
    <row r="69" spans="1:14" x14ac:dyDescent="0.35">
      <c r="A69" s="154" t="s">
        <v>18</v>
      </c>
      <c r="B69" s="155">
        <v>14</v>
      </c>
      <c r="C69" s="156">
        <v>110</v>
      </c>
      <c r="D69" s="156">
        <v>9</v>
      </c>
      <c r="E69" s="157">
        <v>134</v>
      </c>
      <c r="F69" s="155">
        <v>52</v>
      </c>
      <c r="G69" s="156">
        <v>221</v>
      </c>
      <c r="H69" s="156">
        <v>23</v>
      </c>
      <c r="I69" s="157">
        <v>296</v>
      </c>
      <c r="J69" s="155">
        <v>-38</v>
      </c>
      <c r="K69" s="156">
        <v>-110</v>
      </c>
      <c r="L69" s="156">
        <v>-14</v>
      </c>
      <c r="M69" s="157">
        <v>-162</v>
      </c>
      <c r="N69" s="215">
        <f t="shared" si="23"/>
        <v>430</v>
      </c>
    </row>
    <row r="70" spans="1:14" x14ac:dyDescent="0.35">
      <c r="A70" s="154" t="s">
        <v>133</v>
      </c>
      <c r="B70" s="155">
        <v>11</v>
      </c>
      <c r="C70" s="156">
        <v>159</v>
      </c>
      <c r="D70" s="156">
        <v>2</v>
      </c>
      <c r="E70" s="157">
        <v>172</v>
      </c>
      <c r="F70" s="155">
        <v>15</v>
      </c>
      <c r="G70" s="156">
        <v>242</v>
      </c>
      <c r="H70" s="156">
        <v>0</v>
      </c>
      <c r="I70" s="157">
        <v>257</v>
      </c>
      <c r="J70" s="155">
        <v>-4</v>
      </c>
      <c r="K70" s="156">
        <v>-83</v>
      </c>
      <c r="L70" s="156">
        <v>2</v>
      </c>
      <c r="M70" s="157">
        <v>-84</v>
      </c>
      <c r="N70" s="215">
        <f t="shared" si="23"/>
        <v>429</v>
      </c>
    </row>
    <row r="71" spans="1:14" x14ac:dyDescent="0.35">
      <c r="A71" s="154" t="s">
        <v>285</v>
      </c>
      <c r="B71" s="155">
        <v>21</v>
      </c>
      <c r="C71" s="156">
        <v>196</v>
      </c>
      <c r="D71" s="156">
        <v>2</v>
      </c>
      <c r="E71" s="157">
        <v>219</v>
      </c>
      <c r="F71" s="155">
        <v>8</v>
      </c>
      <c r="G71" s="156">
        <v>199</v>
      </c>
      <c r="H71" s="156">
        <v>0</v>
      </c>
      <c r="I71" s="157">
        <v>207</v>
      </c>
      <c r="J71" s="155">
        <v>13</v>
      </c>
      <c r="K71" s="156">
        <v>-4</v>
      </c>
      <c r="L71" s="156">
        <v>2</v>
      </c>
      <c r="M71" s="157">
        <v>12</v>
      </c>
      <c r="N71" s="215">
        <f t="shared" si="23"/>
        <v>426</v>
      </c>
    </row>
    <row r="72" spans="1:14" x14ac:dyDescent="0.35">
      <c r="A72" s="154" t="s">
        <v>178</v>
      </c>
      <c r="B72" s="155">
        <v>5</v>
      </c>
      <c r="C72" s="156">
        <v>174</v>
      </c>
      <c r="D72" s="156">
        <v>0</v>
      </c>
      <c r="E72" s="157">
        <v>179</v>
      </c>
      <c r="F72" s="155">
        <v>10</v>
      </c>
      <c r="G72" s="156">
        <v>225</v>
      </c>
      <c r="H72" s="156">
        <v>5</v>
      </c>
      <c r="I72" s="157">
        <v>240</v>
      </c>
      <c r="J72" s="155">
        <v>-5</v>
      </c>
      <c r="K72" s="156">
        <v>-51</v>
      </c>
      <c r="L72" s="156">
        <v>-5</v>
      </c>
      <c r="M72" s="157">
        <v>-61</v>
      </c>
      <c r="N72" s="215">
        <f t="shared" si="23"/>
        <v>419</v>
      </c>
    </row>
    <row r="73" spans="1:14" x14ac:dyDescent="0.35">
      <c r="A73" s="154" t="s">
        <v>154</v>
      </c>
      <c r="B73" s="155">
        <v>11</v>
      </c>
      <c r="C73" s="156">
        <v>98</v>
      </c>
      <c r="D73" s="156">
        <v>5</v>
      </c>
      <c r="E73" s="157">
        <v>114</v>
      </c>
      <c r="F73" s="155">
        <v>44</v>
      </c>
      <c r="G73" s="156">
        <v>248</v>
      </c>
      <c r="H73" s="156">
        <v>10</v>
      </c>
      <c r="I73" s="157">
        <v>303</v>
      </c>
      <c r="J73" s="155">
        <v>-33</v>
      </c>
      <c r="K73" s="156">
        <v>-151</v>
      </c>
      <c r="L73" s="156">
        <v>-5</v>
      </c>
      <c r="M73" s="157">
        <v>-188</v>
      </c>
      <c r="N73" s="215">
        <f t="shared" si="23"/>
        <v>417</v>
      </c>
    </row>
    <row r="74" spans="1:14" x14ac:dyDescent="0.35">
      <c r="A74" s="154" t="s">
        <v>424</v>
      </c>
      <c r="B74" s="155">
        <v>68</v>
      </c>
      <c r="C74" s="156">
        <v>181</v>
      </c>
      <c r="D74" s="156">
        <v>4</v>
      </c>
      <c r="E74" s="157">
        <v>252</v>
      </c>
      <c r="F74" s="155">
        <v>25</v>
      </c>
      <c r="G74" s="156">
        <v>130</v>
      </c>
      <c r="H74" s="156">
        <v>5</v>
      </c>
      <c r="I74" s="157">
        <v>161</v>
      </c>
      <c r="J74" s="155">
        <v>43</v>
      </c>
      <c r="K74" s="156">
        <v>51</v>
      </c>
      <c r="L74" s="156">
        <v>-2</v>
      </c>
      <c r="M74" s="157">
        <v>92</v>
      </c>
      <c r="N74" s="215">
        <f t="shared" si="23"/>
        <v>413</v>
      </c>
    </row>
    <row r="75" spans="1:14" x14ac:dyDescent="0.35">
      <c r="A75" s="154" t="s">
        <v>147</v>
      </c>
      <c r="B75" s="155">
        <v>23</v>
      </c>
      <c r="C75" s="156">
        <v>153</v>
      </c>
      <c r="D75" s="156">
        <v>3</v>
      </c>
      <c r="E75" s="157">
        <v>179</v>
      </c>
      <c r="F75" s="155">
        <v>11</v>
      </c>
      <c r="G75" s="156">
        <v>214</v>
      </c>
      <c r="H75" s="156">
        <v>4</v>
      </c>
      <c r="I75" s="157">
        <v>228</v>
      </c>
      <c r="J75" s="155">
        <v>13</v>
      </c>
      <c r="K75" s="156">
        <v>-61</v>
      </c>
      <c r="L75" s="156">
        <v>-1</v>
      </c>
      <c r="M75" s="157">
        <v>-50</v>
      </c>
      <c r="N75" s="215">
        <f t="shared" si="23"/>
        <v>407</v>
      </c>
    </row>
    <row r="76" spans="1:14" x14ac:dyDescent="0.35">
      <c r="A76" s="154" t="s">
        <v>465</v>
      </c>
      <c r="B76" s="155">
        <v>9</v>
      </c>
      <c r="C76" s="156">
        <v>170</v>
      </c>
      <c r="D76" s="156">
        <v>9</v>
      </c>
      <c r="E76" s="157">
        <v>188</v>
      </c>
      <c r="F76" s="155">
        <v>22</v>
      </c>
      <c r="G76" s="156">
        <v>178</v>
      </c>
      <c r="H76" s="156">
        <v>10</v>
      </c>
      <c r="I76" s="157">
        <v>210</v>
      </c>
      <c r="J76" s="155">
        <v>-13</v>
      </c>
      <c r="K76" s="156">
        <v>-8</v>
      </c>
      <c r="L76" s="156">
        <v>-1</v>
      </c>
      <c r="M76" s="157">
        <v>-22</v>
      </c>
      <c r="N76" s="215">
        <f t="shared" si="23"/>
        <v>398</v>
      </c>
    </row>
    <row r="77" spans="1:14" x14ac:dyDescent="0.35">
      <c r="A77" s="154" t="s">
        <v>142</v>
      </c>
      <c r="B77" s="155">
        <v>22</v>
      </c>
      <c r="C77" s="156">
        <v>151</v>
      </c>
      <c r="D77" s="156">
        <v>4</v>
      </c>
      <c r="E77" s="157">
        <v>177</v>
      </c>
      <c r="F77" s="155">
        <v>8</v>
      </c>
      <c r="G77" s="156">
        <v>208</v>
      </c>
      <c r="H77" s="156">
        <v>1</v>
      </c>
      <c r="I77" s="157">
        <v>217</v>
      </c>
      <c r="J77" s="155">
        <v>14</v>
      </c>
      <c r="K77" s="156">
        <v>-57</v>
      </c>
      <c r="L77" s="156">
        <v>3</v>
      </c>
      <c r="M77" s="157">
        <v>-40</v>
      </c>
      <c r="N77" s="215">
        <f t="shared" si="23"/>
        <v>394</v>
      </c>
    </row>
    <row r="78" spans="1:14" x14ac:dyDescent="0.35">
      <c r="A78" s="154" t="s">
        <v>27</v>
      </c>
      <c r="B78" s="155">
        <v>9</v>
      </c>
      <c r="C78" s="156">
        <v>145</v>
      </c>
      <c r="D78" s="156">
        <v>0</v>
      </c>
      <c r="E78" s="157">
        <v>153</v>
      </c>
      <c r="F78" s="155">
        <v>32</v>
      </c>
      <c r="G78" s="156">
        <v>205</v>
      </c>
      <c r="H78" s="156">
        <v>3</v>
      </c>
      <c r="I78" s="157">
        <v>240</v>
      </c>
      <c r="J78" s="155">
        <v>-23</v>
      </c>
      <c r="K78" s="156">
        <v>-61</v>
      </c>
      <c r="L78" s="156">
        <v>-3</v>
      </c>
      <c r="M78" s="157">
        <v>-87</v>
      </c>
      <c r="N78" s="215">
        <f t="shared" si="23"/>
        <v>393</v>
      </c>
    </row>
    <row r="79" spans="1:14" x14ac:dyDescent="0.35">
      <c r="A79" s="154" t="s">
        <v>224</v>
      </c>
      <c r="B79" s="155">
        <v>17</v>
      </c>
      <c r="C79" s="156">
        <v>175</v>
      </c>
      <c r="D79" s="156">
        <v>1</v>
      </c>
      <c r="E79" s="157">
        <v>193</v>
      </c>
      <c r="F79" s="155">
        <v>13</v>
      </c>
      <c r="G79" s="156">
        <v>186</v>
      </c>
      <c r="H79" s="156">
        <v>1</v>
      </c>
      <c r="I79" s="157">
        <v>200</v>
      </c>
      <c r="J79" s="155">
        <v>4</v>
      </c>
      <c r="K79" s="156">
        <v>-11</v>
      </c>
      <c r="L79" s="156">
        <v>0</v>
      </c>
      <c r="M79" s="157">
        <v>-7</v>
      </c>
      <c r="N79" s="215">
        <f t="shared" si="23"/>
        <v>393</v>
      </c>
    </row>
    <row r="80" spans="1:14" x14ac:dyDescent="0.35">
      <c r="A80" s="154" t="s">
        <v>20</v>
      </c>
      <c r="B80" s="155">
        <v>14</v>
      </c>
      <c r="C80" s="156">
        <v>176</v>
      </c>
      <c r="D80" s="156">
        <v>5</v>
      </c>
      <c r="E80" s="157">
        <v>195</v>
      </c>
      <c r="F80" s="155">
        <v>7</v>
      </c>
      <c r="G80" s="156">
        <v>174</v>
      </c>
      <c r="H80" s="156">
        <v>4</v>
      </c>
      <c r="I80" s="157">
        <v>185</v>
      </c>
      <c r="J80" s="155">
        <v>7</v>
      </c>
      <c r="K80" s="156">
        <v>2</v>
      </c>
      <c r="L80" s="156">
        <v>1</v>
      </c>
      <c r="M80" s="157">
        <v>10</v>
      </c>
      <c r="N80" s="215">
        <f t="shared" si="23"/>
        <v>380</v>
      </c>
    </row>
    <row r="81" spans="1:14" x14ac:dyDescent="0.35">
      <c r="A81" s="154" t="s">
        <v>141</v>
      </c>
      <c r="B81" s="155">
        <v>27</v>
      </c>
      <c r="C81" s="156">
        <v>190</v>
      </c>
      <c r="D81" s="156">
        <v>4</v>
      </c>
      <c r="E81" s="157">
        <v>221</v>
      </c>
      <c r="F81" s="155">
        <v>23</v>
      </c>
      <c r="G81" s="156">
        <v>133</v>
      </c>
      <c r="H81" s="156">
        <v>3</v>
      </c>
      <c r="I81" s="157">
        <v>158</v>
      </c>
      <c r="J81" s="155">
        <v>4</v>
      </c>
      <c r="K81" s="156">
        <v>58</v>
      </c>
      <c r="L81" s="156">
        <v>1</v>
      </c>
      <c r="M81" s="157">
        <v>63</v>
      </c>
      <c r="N81" s="215">
        <f t="shared" si="23"/>
        <v>379</v>
      </c>
    </row>
    <row r="82" spans="1:14" x14ac:dyDescent="0.35">
      <c r="A82" s="154" t="s">
        <v>179</v>
      </c>
      <c r="B82" s="155">
        <v>22</v>
      </c>
      <c r="C82" s="156">
        <v>188</v>
      </c>
      <c r="D82" s="156">
        <v>1</v>
      </c>
      <c r="E82" s="157">
        <v>211</v>
      </c>
      <c r="F82" s="155">
        <v>4</v>
      </c>
      <c r="G82" s="156">
        <v>157</v>
      </c>
      <c r="H82" s="156">
        <v>6</v>
      </c>
      <c r="I82" s="157">
        <v>166</v>
      </c>
      <c r="J82" s="155">
        <v>18</v>
      </c>
      <c r="K82" s="156">
        <v>31</v>
      </c>
      <c r="L82" s="156">
        <v>-5</v>
      </c>
      <c r="M82" s="157">
        <v>45</v>
      </c>
      <c r="N82" s="215">
        <f t="shared" si="23"/>
        <v>377</v>
      </c>
    </row>
    <row r="83" spans="1:14" x14ac:dyDescent="0.35">
      <c r="A83" s="154" t="s">
        <v>284</v>
      </c>
      <c r="B83" s="155">
        <v>33</v>
      </c>
      <c r="C83" s="156">
        <v>195</v>
      </c>
      <c r="D83" s="156">
        <v>1</v>
      </c>
      <c r="E83" s="157">
        <v>229</v>
      </c>
      <c r="F83" s="155">
        <v>14</v>
      </c>
      <c r="G83" s="156">
        <v>131</v>
      </c>
      <c r="H83" s="156">
        <v>0</v>
      </c>
      <c r="I83" s="157">
        <v>145</v>
      </c>
      <c r="J83" s="155">
        <v>19</v>
      </c>
      <c r="K83" s="156">
        <v>64</v>
      </c>
      <c r="L83" s="156">
        <v>1</v>
      </c>
      <c r="M83" s="157">
        <v>84</v>
      </c>
      <c r="N83" s="215">
        <f t="shared" si="23"/>
        <v>374</v>
      </c>
    </row>
    <row r="84" spans="1:14" x14ac:dyDescent="0.35">
      <c r="A84" s="154" t="s">
        <v>347</v>
      </c>
      <c r="B84" s="155">
        <v>15</v>
      </c>
      <c r="C84" s="156">
        <v>218</v>
      </c>
      <c r="D84" s="156">
        <v>0</v>
      </c>
      <c r="E84" s="157">
        <v>233</v>
      </c>
      <c r="F84" s="155">
        <v>12</v>
      </c>
      <c r="G84" s="156">
        <v>118</v>
      </c>
      <c r="H84" s="156">
        <v>5</v>
      </c>
      <c r="I84" s="157">
        <v>135</v>
      </c>
      <c r="J84" s="155">
        <v>3</v>
      </c>
      <c r="K84" s="156">
        <v>100</v>
      </c>
      <c r="L84" s="156">
        <v>-5</v>
      </c>
      <c r="M84" s="157">
        <v>98</v>
      </c>
      <c r="N84" s="215">
        <f t="shared" si="23"/>
        <v>368</v>
      </c>
    </row>
    <row r="85" spans="1:14" x14ac:dyDescent="0.35">
      <c r="A85" s="154" t="s">
        <v>412</v>
      </c>
      <c r="B85" s="155">
        <v>14</v>
      </c>
      <c r="C85" s="156">
        <v>191</v>
      </c>
      <c r="D85" s="156">
        <v>3</v>
      </c>
      <c r="E85" s="157">
        <v>208</v>
      </c>
      <c r="F85" s="155">
        <v>28</v>
      </c>
      <c r="G85" s="156">
        <v>125</v>
      </c>
      <c r="H85" s="156">
        <v>0</v>
      </c>
      <c r="I85" s="157">
        <v>154</v>
      </c>
      <c r="J85" s="155">
        <v>-14</v>
      </c>
      <c r="K85" s="156">
        <v>65</v>
      </c>
      <c r="L85" s="156">
        <v>3</v>
      </c>
      <c r="M85" s="157">
        <v>54</v>
      </c>
      <c r="N85" s="215">
        <f t="shared" si="23"/>
        <v>362</v>
      </c>
    </row>
    <row r="86" spans="1:14" x14ac:dyDescent="0.35">
      <c r="A86" s="154" t="s">
        <v>223</v>
      </c>
      <c r="B86" s="155">
        <v>18</v>
      </c>
      <c r="C86" s="156">
        <v>169</v>
      </c>
      <c r="D86" s="156">
        <v>3</v>
      </c>
      <c r="E86" s="157">
        <v>190</v>
      </c>
      <c r="F86" s="155">
        <v>14</v>
      </c>
      <c r="G86" s="156">
        <v>151</v>
      </c>
      <c r="H86" s="156">
        <v>4</v>
      </c>
      <c r="I86" s="157">
        <v>169</v>
      </c>
      <c r="J86" s="155">
        <v>4</v>
      </c>
      <c r="K86" s="156">
        <v>18</v>
      </c>
      <c r="L86" s="156">
        <v>-1</v>
      </c>
      <c r="M86" s="157">
        <v>20</v>
      </c>
      <c r="N86" s="215">
        <f t="shared" si="23"/>
        <v>359</v>
      </c>
    </row>
    <row r="87" spans="1:14" x14ac:dyDescent="0.35">
      <c r="A87" s="154" t="s">
        <v>346</v>
      </c>
      <c r="B87" s="155">
        <v>5</v>
      </c>
      <c r="C87" s="156">
        <v>145</v>
      </c>
      <c r="D87" s="156">
        <v>3</v>
      </c>
      <c r="E87" s="157">
        <v>153</v>
      </c>
      <c r="F87" s="155">
        <v>16</v>
      </c>
      <c r="G87" s="156">
        <v>180</v>
      </c>
      <c r="H87" s="156">
        <v>6</v>
      </c>
      <c r="I87" s="157">
        <v>203</v>
      </c>
      <c r="J87" s="155">
        <v>-11</v>
      </c>
      <c r="K87" s="156">
        <v>-35</v>
      </c>
      <c r="L87" s="156">
        <v>-4</v>
      </c>
      <c r="M87" s="157">
        <v>-50</v>
      </c>
      <c r="N87" s="215">
        <f t="shared" si="23"/>
        <v>356</v>
      </c>
    </row>
    <row r="88" spans="1:14" x14ac:dyDescent="0.35">
      <c r="A88" s="154" t="s">
        <v>183</v>
      </c>
      <c r="B88" s="155">
        <v>11</v>
      </c>
      <c r="C88" s="156">
        <v>132</v>
      </c>
      <c r="D88" s="156">
        <v>3</v>
      </c>
      <c r="E88" s="157">
        <v>146</v>
      </c>
      <c r="F88" s="155">
        <v>23</v>
      </c>
      <c r="G88" s="156">
        <v>177</v>
      </c>
      <c r="H88" s="156">
        <v>7</v>
      </c>
      <c r="I88" s="157">
        <v>208</v>
      </c>
      <c r="J88" s="155">
        <v>-12</v>
      </c>
      <c r="K88" s="156">
        <v>-46</v>
      </c>
      <c r="L88" s="156">
        <v>-5</v>
      </c>
      <c r="M88" s="157">
        <v>-62</v>
      </c>
      <c r="N88" s="215">
        <f t="shared" si="23"/>
        <v>354</v>
      </c>
    </row>
    <row r="89" spans="1:14" x14ac:dyDescent="0.35">
      <c r="A89" s="154" t="s">
        <v>226</v>
      </c>
      <c r="B89" s="155">
        <v>26</v>
      </c>
      <c r="C89" s="156">
        <v>141</v>
      </c>
      <c r="D89" s="156">
        <v>6</v>
      </c>
      <c r="E89" s="157">
        <v>173</v>
      </c>
      <c r="F89" s="155">
        <v>11</v>
      </c>
      <c r="G89" s="156">
        <v>157</v>
      </c>
      <c r="H89" s="156">
        <v>1</v>
      </c>
      <c r="I89" s="157">
        <v>169</v>
      </c>
      <c r="J89" s="155">
        <v>15</v>
      </c>
      <c r="K89" s="156">
        <v>-15</v>
      </c>
      <c r="L89" s="156">
        <v>5</v>
      </c>
      <c r="M89" s="157">
        <v>5</v>
      </c>
      <c r="N89" s="215">
        <f t="shared" si="23"/>
        <v>342</v>
      </c>
    </row>
    <row r="90" spans="1:14" x14ac:dyDescent="0.35">
      <c r="A90" s="154" t="s">
        <v>13</v>
      </c>
      <c r="B90" s="155">
        <v>3</v>
      </c>
      <c r="C90" s="156">
        <v>161</v>
      </c>
      <c r="D90" s="156">
        <v>7</v>
      </c>
      <c r="E90" s="157">
        <v>170</v>
      </c>
      <c r="F90" s="155">
        <v>7</v>
      </c>
      <c r="G90" s="156">
        <v>143</v>
      </c>
      <c r="H90" s="156">
        <v>17</v>
      </c>
      <c r="I90" s="157">
        <v>167</v>
      </c>
      <c r="J90" s="155">
        <v>-5</v>
      </c>
      <c r="K90" s="156">
        <v>18</v>
      </c>
      <c r="L90" s="156">
        <v>-10</v>
      </c>
      <c r="M90" s="157">
        <v>3</v>
      </c>
      <c r="N90" s="215">
        <f t="shared" si="23"/>
        <v>337</v>
      </c>
    </row>
    <row r="91" spans="1:14" x14ac:dyDescent="0.35">
      <c r="A91" s="154" t="s">
        <v>395</v>
      </c>
      <c r="B91" s="155">
        <v>17</v>
      </c>
      <c r="C91" s="156">
        <v>162</v>
      </c>
      <c r="D91" s="156">
        <v>6</v>
      </c>
      <c r="E91" s="157">
        <v>186</v>
      </c>
      <c r="F91" s="155">
        <v>3</v>
      </c>
      <c r="G91" s="156">
        <v>143</v>
      </c>
      <c r="H91" s="156">
        <v>1</v>
      </c>
      <c r="I91" s="157">
        <v>147</v>
      </c>
      <c r="J91" s="155">
        <v>14</v>
      </c>
      <c r="K91" s="156">
        <v>20</v>
      </c>
      <c r="L91" s="156">
        <v>5</v>
      </c>
      <c r="M91" s="157">
        <v>39</v>
      </c>
      <c r="N91" s="215">
        <f t="shared" si="23"/>
        <v>333</v>
      </c>
    </row>
    <row r="92" spans="1:14" x14ac:dyDescent="0.35">
      <c r="A92" s="154" t="s">
        <v>181</v>
      </c>
      <c r="B92" s="155">
        <v>0</v>
      </c>
      <c r="C92" s="156">
        <v>153</v>
      </c>
      <c r="D92" s="156">
        <v>0</v>
      </c>
      <c r="E92" s="157">
        <v>153</v>
      </c>
      <c r="F92" s="155">
        <v>4</v>
      </c>
      <c r="G92" s="156">
        <v>162</v>
      </c>
      <c r="H92" s="156">
        <v>6</v>
      </c>
      <c r="I92" s="157">
        <v>172</v>
      </c>
      <c r="J92" s="155">
        <v>-4</v>
      </c>
      <c r="K92" s="156">
        <v>-9</v>
      </c>
      <c r="L92" s="156">
        <v>-6</v>
      </c>
      <c r="M92" s="157">
        <v>-19</v>
      </c>
      <c r="N92" s="215">
        <f t="shared" si="23"/>
        <v>325</v>
      </c>
    </row>
    <row r="93" spans="1:14" x14ac:dyDescent="0.35">
      <c r="A93" s="154" t="s">
        <v>348</v>
      </c>
      <c r="B93" s="155">
        <v>33</v>
      </c>
      <c r="C93" s="156">
        <v>146</v>
      </c>
      <c r="D93" s="156">
        <v>11</v>
      </c>
      <c r="E93" s="157">
        <v>190</v>
      </c>
      <c r="F93" s="155">
        <v>5</v>
      </c>
      <c r="G93" s="156">
        <v>127</v>
      </c>
      <c r="H93" s="156">
        <v>1</v>
      </c>
      <c r="I93" s="157">
        <v>133</v>
      </c>
      <c r="J93" s="155">
        <v>28</v>
      </c>
      <c r="K93" s="156">
        <v>20</v>
      </c>
      <c r="L93" s="156">
        <v>10</v>
      </c>
      <c r="M93" s="157">
        <v>57</v>
      </c>
      <c r="N93" s="215">
        <f t="shared" si="23"/>
        <v>323</v>
      </c>
    </row>
    <row r="94" spans="1:14" x14ac:dyDescent="0.35">
      <c r="A94" s="154" t="s">
        <v>413</v>
      </c>
      <c r="B94" s="155">
        <v>11</v>
      </c>
      <c r="C94" s="156">
        <v>146</v>
      </c>
      <c r="D94" s="156">
        <v>1</v>
      </c>
      <c r="E94" s="157">
        <v>159</v>
      </c>
      <c r="F94" s="155">
        <v>12</v>
      </c>
      <c r="G94" s="156">
        <v>148</v>
      </c>
      <c r="H94" s="156">
        <v>4</v>
      </c>
      <c r="I94" s="157">
        <v>163</v>
      </c>
      <c r="J94" s="155">
        <v>-1</v>
      </c>
      <c r="K94" s="156">
        <v>-2</v>
      </c>
      <c r="L94" s="156">
        <v>-2</v>
      </c>
      <c r="M94" s="157">
        <v>-5</v>
      </c>
      <c r="N94" s="215">
        <f t="shared" si="23"/>
        <v>322</v>
      </c>
    </row>
    <row r="95" spans="1:14" x14ac:dyDescent="0.35">
      <c r="A95" s="154" t="s">
        <v>397</v>
      </c>
      <c r="B95" s="155">
        <v>9</v>
      </c>
      <c r="C95" s="156">
        <v>159</v>
      </c>
      <c r="D95" s="156">
        <v>0</v>
      </c>
      <c r="E95" s="157">
        <v>168</v>
      </c>
      <c r="F95" s="155">
        <v>8</v>
      </c>
      <c r="G95" s="156">
        <v>140</v>
      </c>
      <c r="H95" s="156">
        <v>4</v>
      </c>
      <c r="I95" s="157">
        <v>152</v>
      </c>
      <c r="J95" s="155">
        <v>0</v>
      </c>
      <c r="K95" s="156">
        <v>19</v>
      </c>
      <c r="L95" s="156">
        <v>-4</v>
      </c>
      <c r="M95" s="157">
        <v>16</v>
      </c>
      <c r="N95" s="215">
        <f t="shared" si="23"/>
        <v>320</v>
      </c>
    </row>
    <row r="96" spans="1:14" x14ac:dyDescent="0.35">
      <c r="A96" s="154" t="s">
        <v>139</v>
      </c>
      <c r="B96" s="155">
        <v>18</v>
      </c>
      <c r="C96" s="156">
        <v>116</v>
      </c>
      <c r="D96" s="156">
        <v>0</v>
      </c>
      <c r="E96" s="157">
        <v>134</v>
      </c>
      <c r="F96" s="155">
        <v>12</v>
      </c>
      <c r="G96" s="156">
        <v>173</v>
      </c>
      <c r="H96" s="156">
        <v>1</v>
      </c>
      <c r="I96" s="157">
        <v>186</v>
      </c>
      <c r="J96" s="155">
        <v>6</v>
      </c>
      <c r="K96" s="156">
        <v>-57</v>
      </c>
      <c r="L96" s="156">
        <v>-1</v>
      </c>
      <c r="M96" s="157">
        <v>-52</v>
      </c>
      <c r="N96" s="215">
        <f t="shared" si="23"/>
        <v>320</v>
      </c>
    </row>
    <row r="97" spans="1:14" x14ac:dyDescent="0.35">
      <c r="A97" s="154" t="s">
        <v>423</v>
      </c>
      <c r="B97" s="155">
        <v>35</v>
      </c>
      <c r="C97" s="156">
        <v>137</v>
      </c>
      <c r="D97" s="156">
        <v>0</v>
      </c>
      <c r="E97" s="157">
        <v>172</v>
      </c>
      <c r="F97" s="155">
        <v>30</v>
      </c>
      <c r="G97" s="156">
        <v>116</v>
      </c>
      <c r="H97" s="156">
        <v>1</v>
      </c>
      <c r="I97" s="157">
        <v>147</v>
      </c>
      <c r="J97" s="155">
        <v>5</v>
      </c>
      <c r="K97" s="156">
        <v>21</v>
      </c>
      <c r="L97" s="156">
        <v>-1</v>
      </c>
      <c r="M97" s="157">
        <v>25</v>
      </c>
      <c r="N97" s="215">
        <f t="shared" si="23"/>
        <v>319</v>
      </c>
    </row>
    <row r="98" spans="1:14" x14ac:dyDescent="0.35">
      <c r="A98" s="154" t="s">
        <v>143</v>
      </c>
      <c r="B98" s="155">
        <v>12</v>
      </c>
      <c r="C98" s="156">
        <v>87</v>
      </c>
      <c r="D98" s="156">
        <v>3</v>
      </c>
      <c r="E98" s="157">
        <v>101</v>
      </c>
      <c r="F98" s="155">
        <v>35</v>
      </c>
      <c r="G98" s="156">
        <v>167</v>
      </c>
      <c r="H98" s="156">
        <v>13</v>
      </c>
      <c r="I98" s="157">
        <v>215</v>
      </c>
      <c r="J98" s="155">
        <v>-24</v>
      </c>
      <c r="K98" s="156">
        <v>-80</v>
      </c>
      <c r="L98" s="156">
        <v>-10</v>
      </c>
      <c r="M98" s="157">
        <v>-114</v>
      </c>
      <c r="N98" s="215">
        <f t="shared" si="23"/>
        <v>316</v>
      </c>
    </row>
    <row r="99" spans="1:14" x14ac:dyDescent="0.35">
      <c r="A99" s="154" t="s">
        <v>396</v>
      </c>
      <c r="B99" s="155">
        <v>18</v>
      </c>
      <c r="C99" s="156">
        <v>170</v>
      </c>
      <c r="D99" s="156">
        <v>1</v>
      </c>
      <c r="E99" s="157">
        <v>189</v>
      </c>
      <c r="F99" s="155">
        <v>12</v>
      </c>
      <c r="G99" s="156">
        <v>113</v>
      </c>
      <c r="H99" s="156">
        <v>0</v>
      </c>
      <c r="I99" s="157">
        <v>125</v>
      </c>
      <c r="J99" s="155">
        <v>5</v>
      </c>
      <c r="K99" s="156">
        <v>57</v>
      </c>
      <c r="L99" s="156">
        <v>1</v>
      </c>
      <c r="M99" s="157">
        <v>64</v>
      </c>
      <c r="N99" s="215">
        <f t="shared" si="23"/>
        <v>314</v>
      </c>
    </row>
    <row r="100" spans="1:14" x14ac:dyDescent="0.35">
      <c r="A100" s="154" t="s">
        <v>225</v>
      </c>
      <c r="B100" s="155">
        <v>10</v>
      </c>
      <c r="C100" s="156">
        <v>134</v>
      </c>
      <c r="D100" s="156">
        <v>2</v>
      </c>
      <c r="E100" s="157">
        <v>147</v>
      </c>
      <c r="F100" s="155">
        <v>15</v>
      </c>
      <c r="G100" s="156">
        <v>148</v>
      </c>
      <c r="H100" s="156">
        <v>3</v>
      </c>
      <c r="I100" s="157">
        <v>166</v>
      </c>
      <c r="J100" s="155">
        <v>-5</v>
      </c>
      <c r="K100" s="156">
        <v>-14</v>
      </c>
      <c r="L100" s="156">
        <v>0</v>
      </c>
      <c r="M100" s="157">
        <v>-19</v>
      </c>
      <c r="N100" s="215">
        <f t="shared" si="23"/>
        <v>313</v>
      </c>
    </row>
    <row r="101" spans="1:14" x14ac:dyDescent="0.35">
      <c r="A101" s="154" t="s">
        <v>180</v>
      </c>
      <c r="B101" s="155">
        <v>6</v>
      </c>
      <c r="C101" s="156">
        <v>162</v>
      </c>
      <c r="D101" s="156">
        <v>4</v>
      </c>
      <c r="E101" s="157">
        <v>172</v>
      </c>
      <c r="F101" s="155">
        <v>5</v>
      </c>
      <c r="G101" s="156">
        <v>126</v>
      </c>
      <c r="H101" s="156">
        <v>8</v>
      </c>
      <c r="I101" s="157">
        <v>139</v>
      </c>
      <c r="J101" s="155">
        <v>1</v>
      </c>
      <c r="K101" s="156">
        <v>35</v>
      </c>
      <c r="L101" s="156">
        <v>-5</v>
      </c>
      <c r="M101" s="157">
        <v>32</v>
      </c>
      <c r="N101" s="215">
        <f t="shared" si="23"/>
        <v>311</v>
      </c>
    </row>
    <row r="102" spans="1:14" x14ac:dyDescent="0.35">
      <c r="A102" s="154" t="s">
        <v>150</v>
      </c>
      <c r="B102" s="155">
        <v>12</v>
      </c>
      <c r="C102" s="156">
        <v>105</v>
      </c>
      <c r="D102" s="156">
        <v>4</v>
      </c>
      <c r="E102" s="157">
        <v>121</v>
      </c>
      <c r="F102" s="155">
        <v>5</v>
      </c>
      <c r="G102" s="156">
        <v>178</v>
      </c>
      <c r="H102" s="156">
        <v>4</v>
      </c>
      <c r="I102" s="157">
        <v>186</v>
      </c>
      <c r="J102" s="155">
        <v>8</v>
      </c>
      <c r="K102" s="156">
        <v>-73</v>
      </c>
      <c r="L102" s="156">
        <v>0</v>
      </c>
      <c r="M102" s="157">
        <v>-65</v>
      </c>
      <c r="N102" s="215">
        <f t="shared" si="23"/>
        <v>307</v>
      </c>
    </row>
    <row r="103" spans="1:14" x14ac:dyDescent="0.35">
      <c r="A103" s="154" t="s">
        <v>349</v>
      </c>
      <c r="B103" s="155">
        <v>21</v>
      </c>
      <c r="C103" s="156">
        <v>149</v>
      </c>
      <c r="D103" s="156">
        <v>1</v>
      </c>
      <c r="E103" s="157">
        <v>172</v>
      </c>
      <c r="F103" s="155">
        <v>13</v>
      </c>
      <c r="G103" s="156">
        <v>114</v>
      </c>
      <c r="H103" s="156">
        <v>1</v>
      </c>
      <c r="I103" s="157">
        <v>128</v>
      </c>
      <c r="J103" s="155">
        <v>9</v>
      </c>
      <c r="K103" s="156">
        <v>35</v>
      </c>
      <c r="L103" s="156">
        <v>0</v>
      </c>
      <c r="M103" s="157">
        <v>44</v>
      </c>
      <c r="N103" s="215">
        <f t="shared" si="23"/>
        <v>300</v>
      </c>
    </row>
    <row r="104" spans="1:14" x14ac:dyDescent="0.35">
      <c r="A104" s="154" t="s">
        <v>403</v>
      </c>
      <c r="B104" s="155">
        <v>19</v>
      </c>
      <c r="C104" s="156">
        <v>93</v>
      </c>
      <c r="D104" s="156">
        <v>1</v>
      </c>
      <c r="E104" s="157">
        <v>113</v>
      </c>
      <c r="F104" s="155">
        <v>52</v>
      </c>
      <c r="G104" s="156">
        <v>130</v>
      </c>
      <c r="H104" s="156">
        <v>1</v>
      </c>
      <c r="I104" s="157">
        <v>183</v>
      </c>
      <c r="J104" s="155">
        <v>-33</v>
      </c>
      <c r="K104" s="156">
        <v>-37</v>
      </c>
      <c r="L104" s="156">
        <v>0</v>
      </c>
      <c r="M104" s="157">
        <v>-70</v>
      </c>
      <c r="N104" s="215">
        <f t="shared" si="23"/>
        <v>296</v>
      </c>
    </row>
    <row r="105" spans="1:14" x14ac:dyDescent="0.35">
      <c r="A105" s="154" t="s">
        <v>418</v>
      </c>
      <c r="B105" s="155">
        <v>5</v>
      </c>
      <c r="C105" s="156">
        <v>147</v>
      </c>
      <c r="D105" s="156">
        <v>0</v>
      </c>
      <c r="E105" s="157">
        <v>152</v>
      </c>
      <c r="F105" s="155">
        <v>8</v>
      </c>
      <c r="G105" s="156">
        <v>128</v>
      </c>
      <c r="H105" s="156">
        <v>5</v>
      </c>
      <c r="I105" s="157">
        <v>141</v>
      </c>
      <c r="J105" s="155">
        <v>-3</v>
      </c>
      <c r="K105" s="156">
        <v>19</v>
      </c>
      <c r="L105" s="156">
        <v>-5</v>
      </c>
      <c r="M105" s="157">
        <v>11</v>
      </c>
      <c r="N105" s="215">
        <f t="shared" si="23"/>
        <v>293</v>
      </c>
    </row>
    <row r="106" spans="1:14" x14ac:dyDescent="0.35">
      <c r="A106" s="154" t="s">
        <v>164</v>
      </c>
      <c r="B106" s="155">
        <v>4</v>
      </c>
      <c r="C106" s="156">
        <v>127</v>
      </c>
      <c r="D106" s="156">
        <v>0</v>
      </c>
      <c r="E106" s="157">
        <v>131</v>
      </c>
      <c r="F106" s="155">
        <v>21</v>
      </c>
      <c r="G106" s="156">
        <v>118</v>
      </c>
      <c r="H106" s="156">
        <v>5</v>
      </c>
      <c r="I106" s="157">
        <v>144</v>
      </c>
      <c r="J106" s="155">
        <v>-17</v>
      </c>
      <c r="K106" s="156">
        <v>8</v>
      </c>
      <c r="L106" s="156">
        <v>-5</v>
      </c>
      <c r="M106" s="157">
        <v>-13</v>
      </c>
      <c r="N106" s="215">
        <f t="shared" si="23"/>
        <v>275</v>
      </c>
    </row>
    <row r="107" spans="1:14" x14ac:dyDescent="0.35">
      <c r="A107" s="154" t="s">
        <v>233</v>
      </c>
      <c r="B107" s="155">
        <v>19</v>
      </c>
      <c r="C107" s="156">
        <v>110</v>
      </c>
      <c r="D107" s="156">
        <v>0</v>
      </c>
      <c r="E107" s="157">
        <v>129</v>
      </c>
      <c r="F107" s="155">
        <v>6</v>
      </c>
      <c r="G107" s="156">
        <v>135</v>
      </c>
      <c r="H107" s="156">
        <v>1</v>
      </c>
      <c r="I107" s="157">
        <v>143</v>
      </c>
      <c r="J107" s="155">
        <v>13</v>
      </c>
      <c r="K107" s="156">
        <v>-25</v>
      </c>
      <c r="L107" s="156">
        <v>-1</v>
      </c>
      <c r="M107" s="157">
        <v>-13</v>
      </c>
      <c r="N107" s="215">
        <f t="shared" si="23"/>
        <v>272</v>
      </c>
    </row>
    <row r="108" spans="1:14" x14ac:dyDescent="0.35">
      <c r="A108" s="154" t="s">
        <v>31</v>
      </c>
      <c r="B108" s="155">
        <v>5</v>
      </c>
      <c r="C108" s="156">
        <v>100</v>
      </c>
      <c r="D108" s="156">
        <v>5</v>
      </c>
      <c r="E108" s="157">
        <v>110</v>
      </c>
      <c r="F108" s="155">
        <v>22</v>
      </c>
      <c r="G108" s="156">
        <v>111</v>
      </c>
      <c r="H108" s="156">
        <v>28</v>
      </c>
      <c r="I108" s="157">
        <v>162</v>
      </c>
      <c r="J108" s="155">
        <v>-17</v>
      </c>
      <c r="K108" s="156">
        <v>-10</v>
      </c>
      <c r="L108" s="156">
        <v>-23</v>
      </c>
      <c r="M108" s="157">
        <v>-51</v>
      </c>
      <c r="N108" s="215">
        <f t="shared" si="23"/>
        <v>272</v>
      </c>
    </row>
    <row r="109" spans="1:14" x14ac:dyDescent="0.35">
      <c r="A109" s="154" t="s">
        <v>182</v>
      </c>
      <c r="B109" s="155">
        <v>12</v>
      </c>
      <c r="C109" s="156">
        <v>129</v>
      </c>
      <c r="D109" s="156">
        <v>5</v>
      </c>
      <c r="E109" s="157">
        <v>147</v>
      </c>
      <c r="F109" s="155">
        <v>5</v>
      </c>
      <c r="G109" s="156">
        <v>117</v>
      </c>
      <c r="H109" s="156">
        <v>1</v>
      </c>
      <c r="I109" s="157">
        <v>123</v>
      </c>
      <c r="J109" s="155">
        <v>8</v>
      </c>
      <c r="K109" s="156">
        <v>12</v>
      </c>
      <c r="L109" s="156">
        <v>4</v>
      </c>
      <c r="M109" s="157">
        <v>23</v>
      </c>
      <c r="N109" s="215">
        <f t="shared" si="23"/>
        <v>270</v>
      </c>
    </row>
    <row r="110" spans="1:14" x14ac:dyDescent="0.35">
      <c r="A110" s="154" t="s">
        <v>381</v>
      </c>
      <c r="B110" s="155">
        <v>0</v>
      </c>
      <c r="C110" s="156">
        <v>114</v>
      </c>
      <c r="D110" s="156">
        <v>2</v>
      </c>
      <c r="E110" s="157">
        <v>117</v>
      </c>
      <c r="F110" s="155">
        <v>26</v>
      </c>
      <c r="G110" s="156">
        <v>115</v>
      </c>
      <c r="H110" s="156">
        <v>4</v>
      </c>
      <c r="I110" s="157">
        <v>145</v>
      </c>
      <c r="J110" s="155">
        <v>-26</v>
      </c>
      <c r="K110" s="156">
        <v>-1</v>
      </c>
      <c r="L110" s="156">
        <v>-1</v>
      </c>
      <c r="M110" s="157">
        <v>-28</v>
      </c>
      <c r="N110" s="215">
        <f t="shared" si="23"/>
        <v>262</v>
      </c>
    </row>
    <row r="111" spans="1:14" x14ac:dyDescent="0.35">
      <c r="A111" s="154" t="s">
        <v>289</v>
      </c>
      <c r="B111" s="155">
        <v>6</v>
      </c>
      <c r="C111" s="156">
        <v>107</v>
      </c>
      <c r="D111" s="156">
        <v>0</v>
      </c>
      <c r="E111" s="157">
        <v>113</v>
      </c>
      <c r="F111" s="155">
        <v>17</v>
      </c>
      <c r="G111" s="156">
        <v>118</v>
      </c>
      <c r="H111" s="156">
        <v>2</v>
      </c>
      <c r="I111" s="157">
        <v>137</v>
      </c>
      <c r="J111" s="155">
        <v>-11</v>
      </c>
      <c r="K111" s="156">
        <v>-11</v>
      </c>
      <c r="L111" s="156">
        <v>-2</v>
      </c>
      <c r="M111" s="157">
        <v>-24</v>
      </c>
      <c r="N111" s="215">
        <f t="shared" si="23"/>
        <v>250</v>
      </c>
    </row>
    <row r="112" spans="1:14" x14ac:dyDescent="0.35">
      <c r="A112" s="154" t="s">
        <v>227</v>
      </c>
      <c r="B112" s="155">
        <v>4</v>
      </c>
      <c r="C112" s="156">
        <v>96</v>
      </c>
      <c r="D112" s="156">
        <v>10</v>
      </c>
      <c r="E112" s="157">
        <v>110</v>
      </c>
      <c r="F112" s="155">
        <v>14</v>
      </c>
      <c r="G112" s="156">
        <v>104</v>
      </c>
      <c r="H112" s="156">
        <v>18</v>
      </c>
      <c r="I112" s="157">
        <v>137</v>
      </c>
      <c r="J112" s="155">
        <v>-11</v>
      </c>
      <c r="K112" s="156">
        <v>-8</v>
      </c>
      <c r="L112" s="156">
        <v>-8</v>
      </c>
      <c r="M112" s="157">
        <v>-27</v>
      </c>
      <c r="N112" s="215">
        <f t="shared" si="23"/>
        <v>247</v>
      </c>
    </row>
    <row r="113" spans="1:14" x14ac:dyDescent="0.35">
      <c r="A113" s="154" t="s">
        <v>228</v>
      </c>
      <c r="B113" s="155">
        <v>43</v>
      </c>
      <c r="C113" s="156">
        <v>108</v>
      </c>
      <c r="D113" s="156">
        <v>1</v>
      </c>
      <c r="E113" s="157">
        <v>152</v>
      </c>
      <c r="F113" s="155">
        <v>22</v>
      </c>
      <c r="G113" s="156">
        <v>73</v>
      </c>
      <c r="H113" s="156">
        <v>0</v>
      </c>
      <c r="I113" s="157">
        <v>95</v>
      </c>
      <c r="J113" s="155">
        <v>21</v>
      </c>
      <c r="K113" s="156">
        <v>35</v>
      </c>
      <c r="L113" s="156">
        <v>1</v>
      </c>
      <c r="M113" s="157">
        <v>57</v>
      </c>
      <c r="N113" s="215">
        <f t="shared" si="23"/>
        <v>247</v>
      </c>
    </row>
    <row r="114" spans="1:14" x14ac:dyDescent="0.35">
      <c r="A114" s="154" t="s">
        <v>163</v>
      </c>
      <c r="B114" s="155">
        <v>10</v>
      </c>
      <c r="C114" s="156">
        <v>125</v>
      </c>
      <c r="D114" s="156">
        <v>0</v>
      </c>
      <c r="E114" s="157">
        <v>135</v>
      </c>
      <c r="F114" s="155">
        <v>5</v>
      </c>
      <c r="G114" s="156">
        <v>98</v>
      </c>
      <c r="H114" s="156">
        <v>5</v>
      </c>
      <c r="I114" s="157">
        <v>108</v>
      </c>
      <c r="J114" s="155">
        <v>5</v>
      </c>
      <c r="K114" s="156">
        <v>27</v>
      </c>
      <c r="L114" s="156">
        <v>-5</v>
      </c>
      <c r="M114" s="157">
        <v>27</v>
      </c>
      <c r="N114" s="215">
        <f t="shared" si="23"/>
        <v>243</v>
      </c>
    </row>
    <row r="115" spans="1:14" x14ac:dyDescent="0.35">
      <c r="A115" s="154" t="s">
        <v>149</v>
      </c>
      <c r="B115" s="155">
        <v>6</v>
      </c>
      <c r="C115" s="156">
        <v>124</v>
      </c>
      <c r="D115" s="156">
        <v>2</v>
      </c>
      <c r="E115" s="157">
        <v>133</v>
      </c>
      <c r="F115" s="155">
        <v>4</v>
      </c>
      <c r="G115" s="156">
        <v>101</v>
      </c>
      <c r="H115" s="156">
        <v>5</v>
      </c>
      <c r="I115" s="157">
        <v>110</v>
      </c>
      <c r="J115" s="155">
        <v>3</v>
      </c>
      <c r="K115" s="156">
        <v>23</v>
      </c>
      <c r="L115" s="156">
        <v>-2</v>
      </c>
      <c r="M115" s="157">
        <v>23</v>
      </c>
      <c r="N115" s="215">
        <f t="shared" si="23"/>
        <v>243</v>
      </c>
    </row>
    <row r="116" spans="1:14" x14ac:dyDescent="0.35">
      <c r="A116" s="154" t="s">
        <v>230</v>
      </c>
      <c r="B116" s="155">
        <v>4</v>
      </c>
      <c r="C116" s="156">
        <v>109</v>
      </c>
      <c r="D116" s="156">
        <v>0</v>
      </c>
      <c r="E116" s="157">
        <v>113</v>
      </c>
      <c r="F116" s="155">
        <v>14</v>
      </c>
      <c r="G116" s="156">
        <v>114</v>
      </c>
      <c r="H116" s="156">
        <v>1</v>
      </c>
      <c r="I116" s="157">
        <v>130</v>
      </c>
      <c r="J116" s="155">
        <v>-10</v>
      </c>
      <c r="K116" s="156">
        <v>-5</v>
      </c>
      <c r="L116" s="156">
        <v>-1</v>
      </c>
      <c r="M116" s="157">
        <v>-17</v>
      </c>
      <c r="N116" s="215">
        <f t="shared" si="23"/>
        <v>243</v>
      </c>
    </row>
    <row r="117" spans="1:14" x14ac:dyDescent="0.35">
      <c r="A117" s="154" t="s">
        <v>188</v>
      </c>
      <c r="B117" s="155">
        <v>6</v>
      </c>
      <c r="C117" s="156">
        <v>80</v>
      </c>
      <c r="D117" s="156">
        <v>10</v>
      </c>
      <c r="E117" s="157">
        <v>96</v>
      </c>
      <c r="F117" s="155">
        <v>23</v>
      </c>
      <c r="G117" s="156">
        <v>109</v>
      </c>
      <c r="H117" s="156">
        <v>14</v>
      </c>
      <c r="I117" s="157">
        <v>146</v>
      </c>
      <c r="J117" s="155">
        <v>-17</v>
      </c>
      <c r="K117" s="156">
        <v>-29</v>
      </c>
      <c r="L117" s="156">
        <v>-4</v>
      </c>
      <c r="M117" s="157">
        <v>-50</v>
      </c>
      <c r="N117" s="215">
        <f t="shared" si="23"/>
        <v>242</v>
      </c>
    </row>
    <row r="118" spans="1:14" x14ac:dyDescent="0.35">
      <c r="A118" s="154" t="s">
        <v>409</v>
      </c>
      <c r="B118" s="155">
        <v>13</v>
      </c>
      <c r="C118" s="156">
        <v>122</v>
      </c>
      <c r="D118" s="156">
        <v>1</v>
      </c>
      <c r="E118" s="157">
        <v>137</v>
      </c>
      <c r="F118" s="155">
        <v>8</v>
      </c>
      <c r="G118" s="156">
        <v>89</v>
      </c>
      <c r="H118" s="156">
        <v>2</v>
      </c>
      <c r="I118" s="157">
        <v>100</v>
      </c>
      <c r="J118" s="155">
        <v>5</v>
      </c>
      <c r="K118" s="156">
        <v>33</v>
      </c>
      <c r="L118" s="156">
        <v>-1</v>
      </c>
      <c r="M118" s="157">
        <v>37</v>
      </c>
      <c r="N118" s="215">
        <f t="shared" si="23"/>
        <v>237</v>
      </c>
    </row>
    <row r="119" spans="1:14" x14ac:dyDescent="0.35">
      <c r="A119" s="154" t="s">
        <v>405</v>
      </c>
      <c r="B119" s="155">
        <v>4</v>
      </c>
      <c r="C119" s="156">
        <v>123</v>
      </c>
      <c r="D119" s="156">
        <v>1</v>
      </c>
      <c r="E119" s="157">
        <v>128</v>
      </c>
      <c r="F119" s="155">
        <v>3</v>
      </c>
      <c r="G119" s="156">
        <v>99</v>
      </c>
      <c r="H119" s="156">
        <v>5</v>
      </c>
      <c r="I119" s="157">
        <v>107</v>
      </c>
      <c r="J119" s="155">
        <v>1</v>
      </c>
      <c r="K119" s="156">
        <v>24</v>
      </c>
      <c r="L119" s="156">
        <v>-4</v>
      </c>
      <c r="M119" s="157">
        <v>21</v>
      </c>
      <c r="N119" s="215">
        <f t="shared" si="23"/>
        <v>235</v>
      </c>
    </row>
    <row r="120" spans="1:14" x14ac:dyDescent="0.35">
      <c r="A120" s="154" t="s">
        <v>350</v>
      </c>
      <c r="B120" s="155">
        <v>0</v>
      </c>
      <c r="C120" s="156">
        <v>120</v>
      </c>
      <c r="D120" s="156">
        <v>0</v>
      </c>
      <c r="E120" s="157">
        <v>120</v>
      </c>
      <c r="F120" s="155">
        <v>6</v>
      </c>
      <c r="G120" s="156">
        <v>108</v>
      </c>
      <c r="H120" s="156">
        <v>1</v>
      </c>
      <c r="I120" s="157">
        <v>115</v>
      </c>
      <c r="J120" s="155">
        <v>-6</v>
      </c>
      <c r="K120" s="156">
        <v>12</v>
      </c>
      <c r="L120" s="156">
        <v>-1</v>
      </c>
      <c r="M120" s="157">
        <v>5</v>
      </c>
      <c r="N120" s="215">
        <f t="shared" si="23"/>
        <v>235</v>
      </c>
    </row>
    <row r="121" spans="1:14" x14ac:dyDescent="0.35">
      <c r="A121" s="154" t="s">
        <v>232</v>
      </c>
      <c r="B121" s="155">
        <v>0</v>
      </c>
      <c r="C121" s="156">
        <v>115</v>
      </c>
      <c r="D121" s="156">
        <v>8</v>
      </c>
      <c r="E121" s="157">
        <v>123</v>
      </c>
      <c r="F121" s="155">
        <v>11</v>
      </c>
      <c r="G121" s="156">
        <v>86</v>
      </c>
      <c r="H121" s="156">
        <v>7</v>
      </c>
      <c r="I121" s="157">
        <v>104</v>
      </c>
      <c r="J121" s="155">
        <v>-11</v>
      </c>
      <c r="K121" s="156">
        <v>29</v>
      </c>
      <c r="L121" s="156">
        <v>1</v>
      </c>
      <c r="M121" s="157">
        <v>19</v>
      </c>
      <c r="N121" s="215">
        <f t="shared" si="23"/>
        <v>227</v>
      </c>
    </row>
    <row r="122" spans="1:14" x14ac:dyDescent="0.35">
      <c r="A122" s="154" t="s">
        <v>404</v>
      </c>
      <c r="B122" s="155">
        <v>17</v>
      </c>
      <c r="C122" s="156">
        <v>87</v>
      </c>
      <c r="D122" s="156">
        <v>2</v>
      </c>
      <c r="E122" s="157">
        <v>107</v>
      </c>
      <c r="F122" s="155">
        <v>17</v>
      </c>
      <c r="G122" s="156">
        <v>96</v>
      </c>
      <c r="H122" s="156">
        <v>2</v>
      </c>
      <c r="I122" s="157">
        <v>116</v>
      </c>
      <c r="J122" s="155">
        <v>0</v>
      </c>
      <c r="K122" s="156">
        <v>-9</v>
      </c>
      <c r="L122" s="156">
        <v>0</v>
      </c>
      <c r="M122" s="157">
        <v>-9</v>
      </c>
      <c r="N122" s="215">
        <f t="shared" si="23"/>
        <v>223</v>
      </c>
    </row>
    <row r="123" spans="1:14" x14ac:dyDescent="0.35">
      <c r="A123" s="154" t="s">
        <v>380</v>
      </c>
      <c r="B123" s="155">
        <v>6</v>
      </c>
      <c r="C123" s="156">
        <v>125</v>
      </c>
      <c r="D123" s="156">
        <v>1</v>
      </c>
      <c r="E123" s="157">
        <v>132</v>
      </c>
      <c r="F123" s="155">
        <v>7</v>
      </c>
      <c r="G123" s="156">
        <v>76</v>
      </c>
      <c r="H123" s="156">
        <v>6</v>
      </c>
      <c r="I123" s="157">
        <v>90</v>
      </c>
      <c r="J123" s="155">
        <v>-1</v>
      </c>
      <c r="K123" s="156">
        <v>48</v>
      </c>
      <c r="L123" s="156">
        <v>-5</v>
      </c>
      <c r="M123" s="157">
        <v>42</v>
      </c>
      <c r="N123" s="215">
        <f t="shared" ref="N123:N186" si="24">E123+I123</f>
        <v>222</v>
      </c>
    </row>
    <row r="124" spans="1:14" x14ac:dyDescent="0.35">
      <c r="A124" s="154" t="s">
        <v>140</v>
      </c>
      <c r="B124" s="155">
        <v>0</v>
      </c>
      <c r="C124" s="156">
        <v>78</v>
      </c>
      <c r="D124" s="156">
        <v>1</v>
      </c>
      <c r="E124" s="157">
        <v>80</v>
      </c>
      <c r="F124" s="155">
        <v>7</v>
      </c>
      <c r="G124" s="156">
        <v>128</v>
      </c>
      <c r="H124" s="156">
        <v>5</v>
      </c>
      <c r="I124" s="157">
        <v>140</v>
      </c>
      <c r="J124" s="155">
        <v>-7</v>
      </c>
      <c r="K124" s="156">
        <v>-50</v>
      </c>
      <c r="L124" s="156">
        <v>-4</v>
      </c>
      <c r="M124" s="157">
        <v>-61</v>
      </c>
      <c r="N124" s="215">
        <f t="shared" si="24"/>
        <v>220</v>
      </c>
    </row>
    <row r="125" spans="1:14" x14ac:dyDescent="0.35">
      <c r="A125" s="154" t="s">
        <v>148</v>
      </c>
      <c r="B125" s="155">
        <v>10</v>
      </c>
      <c r="C125" s="156">
        <v>65</v>
      </c>
      <c r="D125" s="156">
        <v>4</v>
      </c>
      <c r="E125" s="157">
        <v>80</v>
      </c>
      <c r="F125" s="155">
        <v>19</v>
      </c>
      <c r="G125" s="156">
        <v>96</v>
      </c>
      <c r="H125" s="156">
        <v>24</v>
      </c>
      <c r="I125" s="157">
        <v>139</v>
      </c>
      <c r="J125" s="155">
        <v>-9</v>
      </c>
      <c r="K125" s="156">
        <v>-31</v>
      </c>
      <c r="L125" s="156">
        <v>-19</v>
      </c>
      <c r="M125" s="157">
        <v>-60</v>
      </c>
      <c r="N125" s="215">
        <f t="shared" si="24"/>
        <v>219</v>
      </c>
    </row>
    <row r="126" spans="1:14" x14ac:dyDescent="0.35">
      <c r="A126" s="154" t="s">
        <v>286</v>
      </c>
      <c r="B126" s="155">
        <v>12</v>
      </c>
      <c r="C126" s="156">
        <v>86</v>
      </c>
      <c r="D126" s="156">
        <v>4</v>
      </c>
      <c r="E126" s="157">
        <v>101</v>
      </c>
      <c r="F126" s="155">
        <v>6</v>
      </c>
      <c r="G126" s="156">
        <v>100</v>
      </c>
      <c r="H126" s="156">
        <v>3</v>
      </c>
      <c r="I126" s="157">
        <v>108</v>
      </c>
      <c r="J126" s="155">
        <v>6</v>
      </c>
      <c r="K126" s="156">
        <v>-14</v>
      </c>
      <c r="L126" s="156">
        <v>1</v>
      </c>
      <c r="M126" s="157">
        <v>-7</v>
      </c>
      <c r="N126" s="215">
        <f t="shared" si="24"/>
        <v>209</v>
      </c>
    </row>
    <row r="127" spans="1:14" x14ac:dyDescent="0.35">
      <c r="A127" s="154" t="s">
        <v>189</v>
      </c>
      <c r="B127" s="155">
        <v>4</v>
      </c>
      <c r="C127" s="156">
        <v>55</v>
      </c>
      <c r="D127" s="156">
        <v>8</v>
      </c>
      <c r="E127" s="157">
        <v>66</v>
      </c>
      <c r="F127" s="155">
        <v>13</v>
      </c>
      <c r="G127" s="156">
        <v>114</v>
      </c>
      <c r="H127" s="156">
        <v>16</v>
      </c>
      <c r="I127" s="157">
        <v>143</v>
      </c>
      <c r="J127" s="155">
        <v>-9</v>
      </c>
      <c r="K127" s="156">
        <v>-59</v>
      </c>
      <c r="L127" s="156">
        <v>-9</v>
      </c>
      <c r="M127" s="157">
        <v>-76</v>
      </c>
      <c r="N127" s="215">
        <f t="shared" si="24"/>
        <v>209</v>
      </c>
    </row>
    <row r="128" spans="1:14" x14ac:dyDescent="0.35">
      <c r="A128" s="154" t="s">
        <v>184</v>
      </c>
      <c r="B128" s="155">
        <v>2</v>
      </c>
      <c r="C128" s="156">
        <v>102</v>
      </c>
      <c r="D128" s="156">
        <v>1</v>
      </c>
      <c r="E128" s="157">
        <v>105</v>
      </c>
      <c r="F128" s="155">
        <v>1</v>
      </c>
      <c r="G128" s="156">
        <v>100</v>
      </c>
      <c r="H128" s="156">
        <v>0</v>
      </c>
      <c r="I128" s="157">
        <v>101</v>
      </c>
      <c r="J128" s="155">
        <v>1</v>
      </c>
      <c r="K128" s="156">
        <v>2</v>
      </c>
      <c r="L128" s="156">
        <v>1</v>
      </c>
      <c r="M128" s="157">
        <v>4</v>
      </c>
      <c r="N128" s="215">
        <f t="shared" si="24"/>
        <v>206</v>
      </c>
    </row>
    <row r="129" spans="1:14" x14ac:dyDescent="0.35">
      <c r="A129" s="154" t="s">
        <v>231</v>
      </c>
      <c r="B129" s="155">
        <v>5</v>
      </c>
      <c r="C129" s="156">
        <v>103</v>
      </c>
      <c r="D129" s="156">
        <v>1</v>
      </c>
      <c r="E129" s="157">
        <v>109</v>
      </c>
      <c r="F129" s="155">
        <v>14</v>
      </c>
      <c r="G129" s="156">
        <v>78</v>
      </c>
      <c r="H129" s="156">
        <v>2</v>
      </c>
      <c r="I129" s="157">
        <v>95</v>
      </c>
      <c r="J129" s="155">
        <v>-9</v>
      </c>
      <c r="K129" s="156">
        <v>24</v>
      </c>
      <c r="L129" s="156">
        <v>-1</v>
      </c>
      <c r="M129" s="157">
        <v>15</v>
      </c>
      <c r="N129" s="215">
        <f t="shared" si="24"/>
        <v>204</v>
      </c>
    </row>
    <row r="130" spans="1:14" x14ac:dyDescent="0.35">
      <c r="A130" s="154" t="s">
        <v>165</v>
      </c>
      <c r="B130" s="155">
        <v>8</v>
      </c>
      <c r="C130" s="156">
        <v>87</v>
      </c>
      <c r="D130" s="156">
        <v>1</v>
      </c>
      <c r="E130" s="157">
        <v>96</v>
      </c>
      <c r="F130" s="155">
        <v>4</v>
      </c>
      <c r="G130" s="156">
        <v>97</v>
      </c>
      <c r="H130" s="156">
        <v>5</v>
      </c>
      <c r="I130" s="157">
        <v>106</v>
      </c>
      <c r="J130" s="155">
        <v>4</v>
      </c>
      <c r="K130" s="156">
        <v>-10</v>
      </c>
      <c r="L130" s="156">
        <v>-4</v>
      </c>
      <c r="M130" s="157">
        <v>-10</v>
      </c>
      <c r="N130" s="215">
        <f t="shared" si="24"/>
        <v>202</v>
      </c>
    </row>
    <row r="131" spans="1:14" x14ac:dyDescent="0.35">
      <c r="A131" s="154" t="s">
        <v>234</v>
      </c>
      <c r="B131" s="155">
        <v>4</v>
      </c>
      <c r="C131" s="156">
        <v>84</v>
      </c>
      <c r="D131" s="156">
        <v>4</v>
      </c>
      <c r="E131" s="157">
        <v>92</v>
      </c>
      <c r="F131" s="155">
        <v>2</v>
      </c>
      <c r="G131" s="156">
        <v>106</v>
      </c>
      <c r="H131" s="156">
        <v>0</v>
      </c>
      <c r="I131" s="157">
        <v>108</v>
      </c>
      <c r="J131" s="155">
        <v>2</v>
      </c>
      <c r="K131" s="156">
        <v>-21</v>
      </c>
      <c r="L131" s="156">
        <v>4</v>
      </c>
      <c r="M131" s="157">
        <v>-16</v>
      </c>
      <c r="N131" s="215">
        <f t="shared" si="24"/>
        <v>200</v>
      </c>
    </row>
    <row r="132" spans="1:14" x14ac:dyDescent="0.35">
      <c r="A132" s="154" t="s">
        <v>353</v>
      </c>
      <c r="B132" s="155">
        <v>4</v>
      </c>
      <c r="C132" s="156">
        <v>96</v>
      </c>
      <c r="D132" s="156">
        <v>0</v>
      </c>
      <c r="E132" s="157">
        <v>100</v>
      </c>
      <c r="F132" s="155">
        <v>6</v>
      </c>
      <c r="G132" s="156">
        <v>93</v>
      </c>
      <c r="H132" s="156">
        <v>0</v>
      </c>
      <c r="I132" s="157">
        <v>99</v>
      </c>
      <c r="J132" s="155">
        <v>-2</v>
      </c>
      <c r="K132" s="156">
        <v>3</v>
      </c>
      <c r="L132" s="156">
        <v>0</v>
      </c>
      <c r="M132" s="157">
        <v>2</v>
      </c>
      <c r="N132" s="215">
        <f t="shared" si="24"/>
        <v>199</v>
      </c>
    </row>
    <row r="133" spans="1:14" x14ac:dyDescent="0.35">
      <c r="A133" s="154" t="s">
        <v>186</v>
      </c>
      <c r="B133" s="155">
        <v>8</v>
      </c>
      <c r="C133" s="156">
        <v>99</v>
      </c>
      <c r="D133" s="156">
        <v>1</v>
      </c>
      <c r="E133" s="157">
        <v>108</v>
      </c>
      <c r="F133" s="155">
        <v>13</v>
      </c>
      <c r="G133" s="156">
        <v>76</v>
      </c>
      <c r="H133" s="156">
        <v>1</v>
      </c>
      <c r="I133" s="157">
        <v>90</v>
      </c>
      <c r="J133" s="155">
        <v>-5</v>
      </c>
      <c r="K133" s="156">
        <v>22</v>
      </c>
      <c r="L133" s="156">
        <v>0</v>
      </c>
      <c r="M133" s="157">
        <v>18</v>
      </c>
      <c r="N133" s="215">
        <f t="shared" si="24"/>
        <v>198</v>
      </c>
    </row>
    <row r="134" spans="1:14" x14ac:dyDescent="0.35">
      <c r="A134" s="154" t="s">
        <v>351</v>
      </c>
      <c r="B134" s="155">
        <v>2</v>
      </c>
      <c r="C134" s="156">
        <v>117</v>
      </c>
      <c r="D134" s="156">
        <v>0</v>
      </c>
      <c r="E134" s="157">
        <v>120</v>
      </c>
      <c r="F134" s="155">
        <v>0</v>
      </c>
      <c r="G134" s="156">
        <v>77</v>
      </c>
      <c r="H134" s="156">
        <v>1</v>
      </c>
      <c r="I134" s="157">
        <v>78</v>
      </c>
      <c r="J134" s="155">
        <v>2</v>
      </c>
      <c r="K134" s="156">
        <v>41</v>
      </c>
      <c r="L134" s="156">
        <v>-1</v>
      </c>
      <c r="M134" s="157">
        <v>42</v>
      </c>
      <c r="N134" s="215">
        <f t="shared" si="24"/>
        <v>198</v>
      </c>
    </row>
    <row r="135" spans="1:14" x14ac:dyDescent="0.35">
      <c r="A135" s="154" t="s">
        <v>354</v>
      </c>
      <c r="B135" s="155">
        <v>14</v>
      </c>
      <c r="C135" s="156">
        <v>95</v>
      </c>
      <c r="D135" s="156">
        <v>0</v>
      </c>
      <c r="E135" s="157">
        <v>108</v>
      </c>
      <c r="F135" s="155">
        <v>16</v>
      </c>
      <c r="G135" s="156">
        <v>74</v>
      </c>
      <c r="H135" s="156">
        <v>0</v>
      </c>
      <c r="I135" s="157">
        <v>90</v>
      </c>
      <c r="J135" s="155">
        <v>-2</v>
      </c>
      <c r="K135" s="156">
        <v>21</v>
      </c>
      <c r="L135" s="156">
        <v>0</v>
      </c>
      <c r="M135" s="157">
        <v>18</v>
      </c>
      <c r="N135" s="215">
        <f t="shared" si="24"/>
        <v>198</v>
      </c>
    </row>
    <row r="136" spans="1:14" x14ac:dyDescent="0.35">
      <c r="A136" s="154" t="s">
        <v>287</v>
      </c>
      <c r="B136" s="155">
        <v>8</v>
      </c>
      <c r="C136" s="156">
        <v>89</v>
      </c>
      <c r="D136" s="156">
        <v>0</v>
      </c>
      <c r="E136" s="157">
        <v>97</v>
      </c>
      <c r="F136" s="155">
        <v>8</v>
      </c>
      <c r="G136" s="156">
        <v>88</v>
      </c>
      <c r="H136" s="156">
        <v>4</v>
      </c>
      <c r="I136" s="157">
        <v>100</v>
      </c>
      <c r="J136" s="155">
        <v>0</v>
      </c>
      <c r="K136" s="156">
        <v>1</v>
      </c>
      <c r="L136" s="156">
        <v>-4</v>
      </c>
      <c r="M136" s="157">
        <v>-3</v>
      </c>
      <c r="N136" s="215">
        <f t="shared" si="24"/>
        <v>197</v>
      </c>
    </row>
    <row r="137" spans="1:14" x14ac:dyDescent="0.35">
      <c r="A137" s="154" t="s">
        <v>382</v>
      </c>
      <c r="B137" s="155">
        <v>2</v>
      </c>
      <c r="C137" s="156">
        <v>90</v>
      </c>
      <c r="D137" s="156">
        <v>0</v>
      </c>
      <c r="E137" s="157">
        <v>93</v>
      </c>
      <c r="F137" s="155">
        <v>5</v>
      </c>
      <c r="G137" s="156">
        <v>95</v>
      </c>
      <c r="H137" s="156">
        <v>0</v>
      </c>
      <c r="I137" s="157">
        <v>99</v>
      </c>
      <c r="J137" s="155">
        <v>-2</v>
      </c>
      <c r="K137" s="156">
        <v>-4</v>
      </c>
      <c r="L137" s="156">
        <v>0</v>
      </c>
      <c r="M137" s="157">
        <v>-6</v>
      </c>
      <c r="N137" s="215">
        <f t="shared" si="24"/>
        <v>192</v>
      </c>
    </row>
    <row r="138" spans="1:14" x14ac:dyDescent="0.35">
      <c r="A138" s="154" t="s">
        <v>352</v>
      </c>
      <c r="B138" s="155">
        <v>3</v>
      </c>
      <c r="C138" s="156">
        <v>107</v>
      </c>
      <c r="D138" s="156">
        <v>0</v>
      </c>
      <c r="E138" s="157">
        <v>110</v>
      </c>
      <c r="F138" s="155">
        <v>7</v>
      </c>
      <c r="G138" s="156">
        <v>74</v>
      </c>
      <c r="H138" s="156">
        <v>0</v>
      </c>
      <c r="I138" s="157">
        <v>81</v>
      </c>
      <c r="J138" s="155">
        <v>-4</v>
      </c>
      <c r="K138" s="156">
        <v>33</v>
      </c>
      <c r="L138" s="156">
        <v>0</v>
      </c>
      <c r="M138" s="157">
        <v>29</v>
      </c>
      <c r="N138" s="215">
        <f t="shared" si="24"/>
        <v>191</v>
      </c>
    </row>
    <row r="139" spans="1:14" x14ac:dyDescent="0.35">
      <c r="A139" s="154" t="s">
        <v>358</v>
      </c>
      <c r="B139" s="155">
        <v>1</v>
      </c>
      <c r="C139" s="156">
        <v>90</v>
      </c>
      <c r="D139" s="156">
        <v>1</v>
      </c>
      <c r="E139" s="157">
        <v>92</v>
      </c>
      <c r="F139" s="155">
        <v>4</v>
      </c>
      <c r="G139" s="156">
        <v>92</v>
      </c>
      <c r="H139" s="156">
        <v>3</v>
      </c>
      <c r="I139" s="157">
        <v>98</v>
      </c>
      <c r="J139" s="155">
        <v>-2</v>
      </c>
      <c r="K139" s="156">
        <v>-3</v>
      </c>
      <c r="L139" s="156">
        <v>-1</v>
      </c>
      <c r="M139" s="157">
        <v>-6</v>
      </c>
      <c r="N139" s="215">
        <f t="shared" si="24"/>
        <v>190</v>
      </c>
    </row>
    <row r="140" spans="1:14" x14ac:dyDescent="0.35">
      <c r="A140" s="154" t="s">
        <v>466</v>
      </c>
      <c r="B140" s="155">
        <v>3</v>
      </c>
      <c r="C140" s="156">
        <v>66</v>
      </c>
      <c r="D140" s="156">
        <v>1</v>
      </c>
      <c r="E140" s="157">
        <v>70</v>
      </c>
      <c r="F140" s="155">
        <v>17</v>
      </c>
      <c r="G140" s="156">
        <v>88</v>
      </c>
      <c r="H140" s="156">
        <v>14</v>
      </c>
      <c r="I140" s="157">
        <v>118</v>
      </c>
      <c r="J140" s="155">
        <v>-14</v>
      </c>
      <c r="K140" s="156">
        <v>-22</v>
      </c>
      <c r="L140" s="156">
        <v>-12</v>
      </c>
      <c r="M140" s="157">
        <v>-48</v>
      </c>
      <c r="N140" s="215">
        <f t="shared" si="24"/>
        <v>188</v>
      </c>
    </row>
    <row r="141" spans="1:14" x14ac:dyDescent="0.35">
      <c r="A141" s="154" t="s">
        <v>291</v>
      </c>
      <c r="B141" s="155">
        <v>9</v>
      </c>
      <c r="C141" s="156">
        <v>85</v>
      </c>
      <c r="D141" s="156">
        <v>0</v>
      </c>
      <c r="E141" s="157">
        <v>94</v>
      </c>
      <c r="F141" s="155">
        <v>7</v>
      </c>
      <c r="G141" s="156">
        <v>81</v>
      </c>
      <c r="H141" s="156">
        <v>6</v>
      </c>
      <c r="I141" s="157">
        <v>94</v>
      </c>
      <c r="J141" s="155">
        <v>2</v>
      </c>
      <c r="K141" s="156">
        <v>4</v>
      </c>
      <c r="L141" s="156">
        <v>-6</v>
      </c>
      <c r="M141" s="157">
        <v>0</v>
      </c>
      <c r="N141" s="215">
        <f t="shared" si="24"/>
        <v>188</v>
      </c>
    </row>
    <row r="142" spans="1:14" x14ac:dyDescent="0.35">
      <c r="A142" s="154" t="s">
        <v>167</v>
      </c>
      <c r="B142" s="155">
        <v>4</v>
      </c>
      <c r="C142" s="156">
        <v>103</v>
      </c>
      <c r="D142" s="156">
        <v>6</v>
      </c>
      <c r="E142" s="157">
        <v>113</v>
      </c>
      <c r="F142" s="155">
        <v>2</v>
      </c>
      <c r="G142" s="156">
        <v>68</v>
      </c>
      <c r="H142" s="156">
        <v>0</v>
      </c>
      <c r="I142" s="157">
        <v>70</v>
      </c>
      <c r="J142" s="155">
        <v>1</v>
      </c>
      <c r="K142" s="156">
        <v>35</v>
      </c>
      <c r="L142" s="156">
        <v>6</v>
      </c>
      <c r="M142" s="157">
        <v>42</v>
      </c>
      <c r="N142" s="215">
        <f t="shared" si="24"/>
        <v>183</v>
      </c>
    </row>
    <row r="143" spans="1:14" x14ac:dyDescent="0.35">
      <c r="A143" s="154" t="s">
        <v>168</v>
      </c>
      <c r="B143" s="155">
        <v>18</v>
      </c>
      <c r="C143" s="156">
        <v>52</v>
      </c>
      <c r="D143" s="156">
        <v>6</v>
      </c>
      <c r="E143" s="157">
        <v>77</v>
      </c>
      <c r="F143" s="155">
        <v>18</v>
      </c>
      <c r="G143" s="156">
        <v>80</v>
      </c>
      <c r="H143" s="156">
        <v>6</v>
      </c>
      <c r="I143" s="157">
        <v>104</v>
      </c>
      <c r="J143" s="155">
        <v>0</v>
      </c>
      <c r="K143" s="156">
        <v>-28</v>
      </c>
      <c r="L143" s="156">
        <v>1</v>
      </c>
      <c r="M143" s="157">
        <v>-27</v>
      </c>
      <c r="N143" s="215">
        <f t="shared" si="24"/>
        <v>181</v>
      </c>
    </row>
    <row r="144" spans="1:14" x14ac:dyDescent="0.35">
      <c r="A144" s="154" t="s">
        <v>398</v>
      </c>
      <c r="B144" s="155">
        <v>6</v>
      </c>
      <c r="C144" s="156">
        <v>63</v>
      </c>
      <c r="D144" s="156">
        <v>1</v>
      </c>
      <c r="E144" s="157">
        <v>71</v>
      </c>
      <c r="F144" s="155">
        <v>5</v>
      </c>
      <c r="G144" s="156">
        <v>103</v>
      </c>
      <c r="H144" s="156">
        <v>1</v>
      </c>
      <c r="I144" s="157">
        <v>109</v>
      </c>
      <c r="J144" s="155">
        <v>1</v>
      </c>
      <c r="K144" s="156">
        <v>-40</v>
      </c>
      <c r="L144" s="156">
        <v>0</v>
      </c>
      <c r="M144" s="157">
        <v>-39</v>
      </c>
      <c r="N144" s="215">
        <f t="shared" si="24"/>
        <v>180</v>
      </c>
    </row>
    <row r="145" spans="1:14" x14ac:dyDescent="0.35">
      <c r="A145" s="154" t="s">
        <v>190</v>
      </c>
      <c r="B145" s="155">
        <v>6</v>
      </c>
      <c r="C145" s="156">
        <v>69</v>
      </c>
      <c r="D145" s="156">
        <v>1</v>
      </c>
      <c r="E145" s="157">
        <v>77</v>
      </c>
      <c r="F145" s="155">
        <v>15</v>
      </c>
      <c r="G145" s="156">
        <v>82</v>
      </c>
      <c r="H145" s="156">
        <v>2</v>
      </c>
      <c r="I145" s="157">
        <v>100</v>
      </c>
      <c r="J145" s="155">
        <v>-9</v>
      </c>
      <c r="K145" s="156">
        <v>-13</v>
      </c>
      <c r="L145" s="156">
        <v>-1</v>
      </c>
      <c r="M145" s="157">
        <v>-23</v>
      </c>
      <c r="N145" s="215">
        <f t="shared" si="24"/>
        <v>177</v>
      </c>
    </row>
    <row r="146" spans="1:14" x14ac:dyDescent="0.35">
      <c r="A146" s="154" t="s">
        <v>290</v>
      </c>
      <c r="B146" s="155">
        <v>22</v>
      </c>
      <c r="C146" s="156">
        <v>58</v>
      </c>
      <c r="D146" s="156">
        <v>3</v>
      </c>
      <c r="E146" s="157">
        <v>82</v>
      </c>
      <c r="F146" s="155">
        <v>30</v>
      </c>
      <c r="G146" s="156">
        <v>64</v>
      </c>
      <c r="H146" s="156">
        <v>1</v>
      </c>
      <c r="I146" s="157">
        <v>95</v>
      </c>
      <c r="J146" s="155">
        <v>-8</v>
      </c>
      <c r="K146" s="156">
        <v>-6</v>
      </c>
      <c r="L146" s="156">
        <v>1</v>
      </c>
      <c r="M146" s="157">
        <v>-13</v>
      </c>
      <c r="N146" s="215">
        <f t="shared" si="24"/>
        <v>177</v>
      </c>
    </row>
    <row r="147" spans="1:14" x14ac:dyDescent="0.35">
      <c r="A147" s="154" t="s">
        <v>185</v>
      </c>
      <c r="B147" s="155">
        <v>11</v>
      </c>
      <c r="C147" s="156">
        <v>69</v>
      </c>
      <c r="D147" s="156">
        <v>4</v>
      </c>
      <c r="E147" s="157">
        <v>85</v>
      </c>
      <c r="F147" s="155">
        <v>3</v>
      </c>
      <c r="G147" s="156">
        <v>87</v>
      </c>
      <c r="H147" s="156">
        <v>1</v>
      </c>
      <c r="I147" s="157">
        <v>91</v>
      </c>
      <c r="J147" s="155">
        <v>9</v>
      </c>
      <c r="K147" s="156">
        <v>-17</v>
      </c>
      <c r="L147" s="156">
        <v>3</v>
      </c>
      <c r="M147" s="157">
        <v>-6</v>
      </c>
      <c r="N147" s="215">
        <f t="shared" si="24"/>
        <v>176</v>
      </c>
    </row>
    <row r="148" spans="1:14" x14ac:dyDescent="0.35">
      <c r="A148" s="154" t="s">
        <v>298</v>
      </c>
      <c r="B148" s="155">
        <v>20</v>
      </c>
      <c r="C148" s="156">
        <v>59</v>
      </c>
      <c r="D148" s="156">
        <v>0</v>
      </c>
      <c r="E148" s="157">
        <v>79</v>
      </c>
      <c r="F148" s="155">
        <v>15</v>
      </c>
      <c r="G148" s="156">
        <v>78</v>
      </c>
      <c r="H148" s="156">
        <v>4</v>
      </c>
      <c r="I148" s="157">
        <v>97</v>
      </c>
      <c r="J148" s="155">
        <v>5</v>
      </c>
      <c r="K148" s="156">
        <v>-18</v>
      </c>
      <c r="L148" s="156">
        <v>-4</v>
      </c>
      <c r="M148" s="157">
        <v>-17</v>
      </c>
      <c r="N148" s="215">
        <f t="shared" si="24"/>
        <v>176</v>
      </c>
    </row>
    <row r="149" spans="1:14" x14ac:dyDescent="0.35">
      <c r="A149" s="154" t="s">
        <v>229</v>
      </c>
      <c r="B149" s="155">
        <v>8</v>
      </c>
      <c r="C149" s="156">
        <v>66</v>
      </c>
      <c r="D149" s="156">
        <v>1</v>
      </c>
      <c r="E149" s="157">
        <v>75</v>
      </c>
      <c r="F149" s="155">
        <v>21</v>
      </c>
      <c r="G149" s="156">
        <v>71</v>
      </c>
      <c r="H149" s="156">
        <v>3</v>
      </c>
      <c r="I149" s="157">
        <v>95</v>
      </c>
      <c r="J149" s="155">
        <v>-13</v>
      </c>
      <c r="K149" s="156">
        <v>-5</v>
      </c>
      <c r="L149" s="156">
        <v>-2</v>
      </c>
      <c r="M149" s="157">
        <v>-20</v>
      </c>
      <c r="N149" s="215">
        <f t="shared" si="24"/>
        <v>170</v>
      </c>
    </row>
    <row r="150" spans="1:14" x14ac:dyDescent="0.35">
      <c r="A150" s="154" t="s">
        <v>288</v>
      </c>
      <c r="B150" s="155">
        <v>9</v>
      </c>
      <c r="C150" s="156">
        <v>66</v>
      </c>
      <c r="D150" s="156">
        <v>0</v>
      </c>
      <c r="E150" s="157">
        <v>75</v>
      </c>
      <c r="F150" s="155">
        <v>10</v>
      </c>
      <c r="G150" s="156">
        <v>81</v>
      </c>
      <c r="H150" s="156">
        <v>4</v>
      </c>
      <c r="I150" s="157">
        <v>94</v>
      </c>
      <c r="J150" s="155">
        <v>-1</v>
      </c>
      <c r="K150" s="156">
        <v>-14</v>
      </c>
      <c r="L150" s="156">
        <v>-4</v>
      </c>
      <c r="M150" s="157">
        <v>-19</v>
      </c>
      <c r="N150" s="215">
        <f t="shared" si="24"/>
        <v>169</v>
      </c>
    </row>
    <row r="151" spans="1:14" x14ac:dyDescent="0.35">
      <c r="A151" s="154" t="s">
        <v>384</v>
      </c>
      <c r="B151" s="155">
        <v>3</v>
      </c>
      <c r="C151" s="156">
        <v>92</v>
      </c>
      <c r="D151" s="156">
        <v>1</v>
      </c>
      <c r="E151" s="157">
        <v>96</v>
      </c>
      <c r="F151" s="155">
        <v>6</v>
      </c>
      <c r="G151" s="156">
        <v>65</v>
      </c>
      <c r="H151" s="156">
        <v>1</v>
      </c>
      <c r="I151" s="157">
        <v>72</v>
      </c>
      <c r="J151" s="155">
        <v>-3</v>
      </c>
      <c r="K151" s="156">
        <v>27</v>
      </c>
      <c r="L151" s="156">
        <v>0</v>
      </c>
      <c r="M151" s="157">
        <v>24</v>
      </c>
      <c r="N151" s="215">
        <f t="shared" si="24"/>
        <v>168</v>
      </c>
    </row>
    <row r="152" spans="1:14" x14ac:dyDescent="0.35">
      <c r="A152" s="154" t="s">
        <v>419</v>
      </c>
      <c r="B152" s="155">
        <v>6</v>
      </c>
      <c r="C152" s="156">
        <v>77</v>
      </c>
      <c r="D152" s="156">
        <v>5</v>
      </c>
      <c r="E152" s="157">
        <v>88</v>
      </c>
      <c r="F152" s="155">
        <v>6</v>
      </c>
      <c r="G152" s="156">
        <v>72</v>
      </c>
      <c r="H152" s="156">
        <v>0</v>
      </c>
      <c r="I152" s="157">
        <v>78</v>
      </c>
      <c r="J152" s="155">
        <v>0</v>
      </c>
      <c r="K152" s="156">
        <v>5</v>
      </c>
      <c r="L152" s="156">
        <v>5</v>
      </c>
      <c r="M152" s="157">
        <v>10</v>
      </c>
      <c r="N152" s="215">
        <f t="shared" si="24"/>
        <v>166</v>
      </c>
    </row>
    <row r="153" spans="1:14" x14ac:dyDescent="0.35">
      <c r="A153" s="154" t="s">
        <v>169</v>
      </c>
      <c r="B153" s="155">
        <v>0</v>
      </c>
      <c r="C153" s="156">
        <v>74</v>
      </c>
      <c r="D153" s="156">
        <v>7</v>
      </c>
      <c r="E153" s="157">
        <v>81</v>
      </c>
      <c r="F153" s="155">
        <v>8</v>
      </c>
      <c r="G153" s="156">
        <v>73</v>
      </c>
      <c r="H153" s="156">
        <v>2</v>
      </c>
      <c r="I153" s="157">
        <v>83</v>
      </c>
      <c r="J153" s="155">
        <v>-8</v>
      </c>
      <c r="K153" s="156">
        <v>1</v>
      </c>
      <c r="L153" s="156">
        <v>4</v>
      </c>
      <c r="M153" s="157">
        <v>-3</v>
      </c>
      <c r="N153" s="215">
        <f t="shared" si="24"/>
        <v>164</v>
      </c>
    </row>
    <row r="154" spans="1:14" x14ac:dyDescent="0.35">
      <c r="A154" s="154" t="s">
        <v>293</v>
      </c>
      <c r="B154" s="155">
        <v>14</v>
      </c>
      <c r="C154" s="156">
        <v>71</v>
      </c>
      <c r="D154" s="156">
        <v>0</v>
      </c>
      <c r="E154" s="157">
        <v>85</v>
      </c>
      <c r="F154" s="155">
        <v>15</v>
      </c>
      <c r="G154" s="156">
        <v>59</v>
      </c>
      <c r="H154" s="156">
        <v>1</v>
      </c>
      <c r="I154" s="157">
        <v>75</v>
      </c>
      <c r="J154" s="155">
        <v>-1</v>
      </c>
      <c r="K154" s="156">
        <v>13</v>
      </c>
      <c r="L154" s="156">
        <v>-1</v>
      </c>
      <c r="M154" s="157">
        <v>10</v>
      </c>
      <c r="N154" s="215">
        <f t="shared" si="24"/>
        <v>160</v>
      </c>
    </row>
    <row r="155" spans="1:14" x14ac:dyDescent="0.35">
      <c r="A155" s="154" t="s">
        <v>156</v>
      </c>
      <c r="B155" s="155">
        <v>4</v>
      </c>
      <c r="C155" s="156">
        <v>71</v>
      </c>
      <c r="D155" s="156">
        <v>4</v>
      </c>
      <c r="E155" s="157">
        <v>79</v>
      </c>
      <c r="F155" s="155">
        <v>7</v>
      </c>
      <c r="G155" s="156">
        <v>68</v>
      </c>
      <c r="H155" s="156">
        <v>6</v>
      </c>
      <c r="I155" s="157">
        <v>81</v>
      </c>
      <c r="J155" s="155">
        <v>-4</v>
      </c>
      <c r="K155" s="156">
        <v>4</v>
      </c>
      <c r="L155" s="156">
        <v>-2</v>
      </c>
      <c r="M155" s="157">
        <v>-3</v>
      </c>
      <c r="N155" s="215">
        <f t="shared" si="24"/>
        <v>160</v>
      </c>
    </row>
    <row r="156" spans="1:14" x14ac:dyDescent="0.35">
      <c r="A156" s="154" t="s">
        <v>194</v>
      </c>
      <c r="B156" s="155">
        <v>0</v>
      </c>
      <c r="C156" s="156">
        <v>65</v>
      </c>
      <c r="D156" s="156">
        <v>0</v>
      </c>
      <c r="E156" s="157">
        <v>65</v>
      </c>
      <c r="F156" s="155">
        <v>4</v>
      </c>
      <c r="G156" s="156">
        <v>82</v>
      </c>
      <c r="H156" s="156">
        <v>5</v>
      </c>
      <c r="I156" s="157">
        <v>91</v>
      </c>
      <c r="J156" s="155">
        <v>-4</v>
      </c>
      <c r="K156" s="156">
        <v>-16</v>
      </c>
      <c r="L156" s="156">
        <v>-5</v>
      </c>
      <c r="M156" s="157">
        <v>-25</v>
      </c>
      <c r="N156" s="215">
        <f t="shared" si="24"/>
        <v>156</v>
      </c>
    </row>
    <row r="157" spans="1:14" x14ac:dyDescent="0.35">
      <c r="A157" s="154" t="s">
        <v>383</v>
      </c>
      <c r="B157" s="155">
        <v>5</v>
      </c>
      <c r="C157" s="156">
        <v>63</v>
      </c>
      <c r="D157" s="156">
        <v>3</v>
      </c>
      <c r="E157" s="157">
        <v>70</v>
      </c>
      <c r="F157" s="155">
        <v>7</v>
      </c>
      <c r="G157" s="156">
        <v>75</v>
      </c>
      <c r="H157" s="156">
        <v>4</v>
      </c>
      <c r="I157" s="157">
        <v>86</v>
      </c>
      <c r="J157" s="155">
        <v>-2</v>
      </c>
      <c r="K157" s="156">
        <v>-13</v>
      </c>
      <c r="L157" s="156">
        <v>-1</v>
      </c>
      <c r="M157" s="157">
        <v>-16</v>
      </c>
      <c r="N157" s="215">
        <f t="shared" si="24"/>
        <v>156</v>
      </c>
    </row>
    <row r="158" spans="1:14" x14ac:dyDescent="0.35">
      <c r="A158" s="154" t="s">
        <v>359</v>
      </c>
      <c r="B158" s="155">
        <v>1</v>
      </c>
      <c r="C158" s="156">
        <v>72</v>
      </c>
      <c r="D158" s="156">
        <v>1</v>
      </c>
      <c r="E158" s="157">
        <v>74</v>
      </c>
      <c r="F158" s="155">
        <v>0</v>
      </c>
      <c r="G158" s="156">
        <v>77</v>
      </c>
      <c r="H158" s="156">
        <v>2</v>
      </c>
      <c r="I158" s="157">
        <v>80</v>
      </c>
      <c r="J158" s="155">
        <v>1</v>
      </c>
      <c r="K158" s="156">
        <v>-6</v>
      </c>
      <c r="L158" s="156">
        <v>-1</v>
      </c>
      <c r="M158" s="157">
        <v>-6</v>
      </c>
      <c r="N158" s="215">
        <f t="shared" si="24"/>
        <v>154</v>
      </c>
    </row>
    <row r="159" spans="1:14" x14ac:dyDescent="0.35">
      <c r="A159" s="154" t="s">
        <v>166</v>
      </c>
      <c r="B159" s="155">
        <v>5</v>
      </c>
      <c r="C159" s="156">
        <v>57</v>
      </c>
      <c r="D159" s="156">
        <v>0</v>
      </c>
      <c r="E159" s="157">
        <v>62</v>
      </c>
      <c r="F159" s="155">
        <v>9</v>
      </c>
      <c r="G159" s="156">
        <v>82</v>
      </c>
      <c r="H159" s="156">
        <v>0</v>
      </c>
      <c r="I159" s="157">
        <v>92</v>
      </c>
      <c r="J159" s="155">
        <v>-4</v>
      </c>
      <c r="K159" s="156">
        <v>-26</v>
      </c>
      <c r="L159" s="156">
        <v>0</v>
      </c>
      <c r="M159" s="157">
        <v>-30</v>
      </c>
      <c r="N159" s="215">
        <f t="shared" si="24"/>
        <v>154</v>
      </c>
    </row>
    <row r="160" spans="1:14" x14ac:dyDescent="0.35">
      <c r="A160" s="154" t="s">
        <v>357</v>
      </c>
      <c r="B160" s="155">
        <v>9</v>
      </c>
      <c r="C160" s="156">
        <v>89</v>
      </c>
      <c r="D160" s="156">
        <v>1</v>
      </c>
      <c r="E160" s="157">
        <v>99</v>
      </c>
      <c r="F160" s="155">
        <v>0</v>
      </c>
      <c r="G160" s="156">
        <v>54</v>
      </c>
      <c r="H160" s="156">
        <v>0</v>
      </c>
      <c r="I160" s="157">
        <v>54</v>
      </c>
      <c r="J160" s="155">
        <v>9</v>
      </c>
      <c r="K160" s="156">
        <v>35</v>
      </c>
      <c r="L160" s="156">
        <v>1</v>
      </c>
      <c r="M160" s="157">
        <v>45</v>
      </c>
      <c r="N160" s="215">
        <f t="shared" si="24"/>
        <v>153</v>
      </c>
    </row>
    <row r="161" spans="1:14" x14ac:dyDescent="0.35">
      <c r="A161" s="154" t="s">
        <v>187</v>
      </c>
      <c r="B161" s="155">
        <v>6</v>
      </c>
      <c r="C161" s="156">
        <v>64</v>
      </c>
      <c r="D161" s="156">
        <v>1</v>
      </c>
      <c r="E161" s="157">
        <v>72</v>
      </c>
      <c r="F161" s="155">
        <v>6</v>
      </c>
      <c r="G161" s="156">
        <v>72</v>
      </c>
      <c r="H161" s="156">
        <v>0</v>
      </c>
      <c r="I161" s="157">
        <v>79</v>
      </c>
      <c r="J161" s="155">
        <v>0</v>
      </c>
      <c r="K161" s="156">
        <v>-8</v>
      </c>
      <c r="L161" s="156">
        <v>1</v>
      </c>
      <c r="M161" s="157">
        <v>-7</v>
      </c>
      <c r="N161" s="215">
        <f t="shared" si="24"/>
        <v>151</v>
      </c>
    </row>
    <row r="162" spans="1:14" x14ac:dyDescent="0.35">
      <c r="A162" s="154" t="s">
        <v>191</v>
      </c>
      <c r="B162" s="155">
        <v>3</v>
      </c>
      <c r="C162" s="156">
        <v>96</v>
      </c>
      <c r="D162" s="156">
        <v>0</v>
      </c>
      <c r="E162" s="157">
        <v>99</v>
      </c>
      <c r="F162" s="155">
        <v>0</v>
      </c>
      <c r="G162" s="156">
        <v>48</v>
      </c>
      <c r="H162" s="156">
        <v>4</v>
      </c>
      <c r="I162" s="157">
        <v>52</v>
      </c>
      <c r="J162" s="155">
        <v>3</v>
      </c>
      <c r="K162" s="156">
        <v>48</v>
      </c>
      <c r="L162" s="156">
        <v>-4</v>
      </c>
      <c r="M162" s="157">
        <v>47</v>
      </c>
      <c r="N162" s="215">
        <f t="shared" si="24"/>
        <v>151</v>
      </c>
    </row>
    <row r="163" spans="1:14" x14ac:dyDescent="0.35">
      <c r="A163" s="154" t="s">
        <v>296</v>
      </c>
      <c r="B163" s="155">
        <v>1</v>
      </c>
      <c r="C163" s="156">
        <v>85</v>
      </c>
      <c r="D163" s="156">
        <v>5</v>
      </c>
      <c r="E163" s="157">
        <v>91</v>
      </c>
      <c r="F163" s="155">
        <v>5</v>
      </c>
      <c r="G163" s="156">
        <v>51</v>
      </c>
      <c r="H163" s="156">
        <v>4</v>
      </c>
      <c r="I163" s="157">
        <v>60</v>
      </c>
      <c r="J163" s="155">
        <v>-4</v>
      </c>
      <c r="K163" s="156">
        <v>34</v>
      </c>
      <c r="L163" s="156">
        <v>1</v>
      </c>
      <c r="M163" s="157">
        <v>31</v>
      </c>
      <c r="N163" s="215">
        <f t="shared" si="24"/>
        <v>151</v>
      </c>
    </row>
    <row r="164" spans="1:14" x14ac:dyDescent="0.35">
      <c r="A164" s="154" t="s">
        <v>414</v>
      </c>
      <c r="B164" s="155">
        <v>13</v>
      </c>
      <c r="C164" s="156">
        <v>66</v>
      </c>
      <c r="D164" s="156">
        <v>1</v>
      </c>
      <c r="E164" s="157">
        <v>80</v>
      </c>
      <c r="F164" s="155">
        <v>20</v>
      </c>
      <c r="G164" s="156">
        <v>48</v>
      </c>
      <c r="H164" s="156">
        <v>1</v>
      </c>
      <c r="I164" s="157">
        <v>70</v>
      </c>
      <c r="J164" s="155">
        <v>-7</v>
      </c>
      <c r="K164" s="156">
        <v>18</v>
      </c>
      <c r="L164" s="156">
        <v>0</v>
      </c>
      <c r="M164" s="157">
        <v>11</v>
      </c>
      <c r="N164" s="215">
        <f t="shared" si="24"/>
        <v>150</v>
      </c>
    </row>
    <row r="165" spans="1:14" x14ac:dyDescent="0.35">
      <c r="A165" s="154" t="s">
        <v>236</v>
      </c>
      <c r="B165" s="155">
        <v>0</v>
      </c>
      <c r="C165" s="156">
        <v>77</v>
      </c>
      <c r="D165" s="156">
        <v>0</v>
      </c>
      <c r="E165" s="157">
        <v>77</v>
      </c>
      <c r="F165" s="155">
        <v>2</v>
      </c>
      <c r="G165" s="156">
        <v>67</v>
      </c>
      <c r="H165" s="156">
        <v>4</v>
      </c>
      <c r="I165" s="157">
        <v>73</v>
      </c>
      <c r="J165" s="155">
        <v>-2</v>
      </c>
      <c r="K165" s="156">
        <v>10</v>
      </c>
      <c r="L165" s="156">
        <v>-4</v>
      </c>
      <c r="M165" s="157">
        <v>4</v>
      </c>
      <c r="N165" s="215">
        <f t="shared" si="24"/>
        <v>150</v>
      </c>
    </row>
    <row r="166" spans="1:14" x14ac:dyDescent="0.35">
      <c r="A166" s="154" t="s">
        <v>192</v>
      </c>
      <c r="B166" s="155">
        <v>4</v>
      </c>
      <c r="C166" s="156">
        <v>47</v>
      </c>
      <c r="D166" s="156">
        <v>0</v>
      </c>
      <c r="E166" s="157">
        <v>51</v>
      </c>
      <c r="F166" s="155">
        <v>6</v>
      </c>
      <c r="G166" s="156">
        <v>92</v>
      </c>
      <c r="H166" s="156">
        <v>1</v>
      </c>
      <c r="I166" s="157">
        <v>99</v>
      </c>
      <c r="J166" s="155">
        <v>-2</v>
      </c>
      <c r="K166" s="156">
        <v>-44</v>
      </c>
      <c r="L166" s="156">
        <v>-1</v>
      </c>
      <c r="M166" s="157">
        <v>-48</v>
      </c>
      <c r="N166" s="215">
        <f t="shared" si="24"/>
        <v>150</v>
      </c>
    </row>
    <row r="167" spans="1:14" x14ac:dyDescent="0.35">
      <c r="A167" s="154" t="s">
        <v>356</v>
      </c>
      <c r="B167" s="155">
        <v>5</v>
      </c>
      <c r="C167" s="156">
        <v>68</v>
      </c>
      <c r="D167" s="156">
        <v>0</v>
      </c>
      <c r="E167" s="157">
        <v>73</v>
      </c>
      <c r="F167" s="155">
        <v>5</v>
      </c>
      <c r="G167" s="156">
        <v>70</v>
      </c>
      <c r="H167" s="156">
        <v>0</v>
      </c>
      <c r="I167" s="157">
        <v>76</v>
      </c>
      <c r="J167" s="155">
        <v>0</v>
      </c>
      <c r="K167" s="156">
        <v>-2</v>
      </c>
      <c r="L167" s="156">
        <v>0</v>
      </c>
      <c r="M167" s="157">
        <v>-2</v>
      </c>
      <c r="N167" s="215">
        <f t="shared" si="24"/>
        <v>149</v>
      </c>
    </row>
    <row r="168" spans="1:14" x14ac:dyDescent="0.35">
      <c r="A168" s="154" t="s">
        <v>155</v>
      </c>
      <c r="B168" s="155">
        <v>14</v>
      </c>
      <c r="C168" s="156">
        <v>54</v>
      </c>
      <c r="D168" s="156">
        <v>0</v>
      </c>
      <c r="E168" s="157">
        <v>68</v>
      </c>
      <c r="F168" s="155">
        <v>22</v>
      </c>
      <c r="G168" s="156">
        <v>56</v>
      </c>
      <c r="H168" s="156">
        <v>1</v>
      </c>
      <c r="I168" s="157">
        <v>79</v>
      </c>
      <c r="J168" s="155">
        <v>-7</v>
      </c>
      <c r="K168" s="156">
        <v>-2</v>
      </c>
      <c r="L168" s="156">
        <v>-1</v>
      </c>
      <c r="M168" s="157">
        <v>-11</v>
      </c>
      <c r="N168" s="215">
        <f t="shared" si="24"/>
        <v>147</v>
      </c>
    </row>
    <row r="169" spans="1:14" x14ac:dyDescent="0.35">
      <c r="A169" s="154" t="s">
        <v>235</v>
      </c>
      <c r="B169" s="155">
        <v>20</v>
      </c>
      <c r="C169" s="156">
        <v>57</v>
      </c>
      <c r="D169" s="156">
        <v>1</v>
      </c>
      <c r="E169" s="157">
        <v>78</v>
      </c>
      <c r="F169" s="155">
        <v>7</v>
      </c>
      <c r="G169" s="156">
        <v>57</v>
      </c>
      <c r="H169" s="156">
        <v>5</v>
      </c>
      <c r="I169" s="157">
        <v>69</v>
      </c>
      <c r="J169" s="155">
        <v>13</v>
      </c>
      <c r="K169" s="156">
        <v>0</v>
      </c>
      <c r="L169" s="156">
        <v>-4</v>
      </c>
      <c r="M169" s="157">
        <v>9</v>
      </c>
      <c r="N169" s="215">
        <f t="shared" si="24"/>
        <v>147</v>
      </c>
    </row>
    <row r="170" spans="1:14" x14ac:dyDescent="0.35">
      <c r="A170" s="154" t="s">
        <v>197</v>
      </c>
      <c r="B170" s="155">
        <v>7</v>
      </c>
      <c r="C170" s="156">
        <v>62</v>
      </c>
      <c r="D170" s="156">
        <v>0</v>
      </c>
      <c r="E170" s="157">
        <v>69</v>
      </c>
      <c r="F170" s="155">
        <v>4</v>
      </c>
      <c r="G170" s="156">
        <v>66</v>
      </c>
      <c r="H170" s="156">
        <v>0</v>
      </c>
      <c r="I170" s="157">
        <v>70</v>
      </c>
      <c r="J170" s="155">
        <v>3</v>
      </c>
      <c r="K170" s="156">
        <v>-4</v>
      </c>
      <c r="L170" s="156">
        <v>0</v>
      </c>
      <c r="M170" s="157">
        <v>0</v>
      </c>
      <c r="N170" s="215">
        <f t="shared" si="24"/>
        <v>139</v>
      </c>
    </row>
    <row r="171" spans="1:14" x14ac:dyDescent="0.35">
      <c r="A171" s="154" t="s">
        <v>399</v>
      </c>
      <c r="B171" s="155">
        <v>2</v>
      </c>
      <c r="C171" s="156">
        <v>71</v>
      </c>
      <c r="D171" s="156">
        <v>0</v>
      </c>
      <c r="E171" s="157">
        <v>74</v>
      </c>
      <c r="F171" s="155">
        <v>10</v>
      </c>
      <c r="G171" s="156">
        <v>52</v>
      </c>
      <c r="H171" s="156">
        <v>0</v>
      </c>
      <c r="I171" s="157">
        <v>63</v>
      </c>
      <c r="J171" s="155">
        <v>-8</v>
      </c>
      <c r="K171" s="156">
        <v>19</v>
      </c>
      <c r="L171" s="156">
        <v>0</v>
      </c>
      <c r="M171" s="157">
        <v>11</v>
      </c>
      <c r="N171" s="215">
        <f t="shared" si="24"/>
        <v>137</v>
      </c>
    </row>
    <row r="172" spans="1:14" x14ac:dyDescent="0.35">
      <c r="A172" s="154" t="s">
        <v>151</v>
      </c>
      <c r="B172" s="155">
        <v>4</v>
      </c>
      <c r="C172" s="156">
        <v>42</v>
      </c>
      <c r="D172" s="156">
        <v>9</v>
      </c>
      <c r="E172" s="157">
        <v>55</v>
      </c>
      <c r="F172" s="155">
        <v>19</v>
      </c>
      <c r="G172" s="156">
        <v>59</v>
      </c>
      <c r="H172" s="156">
        <v>3</v>
      </c>
      <c r="I172" s="157">
        <v>81</v>
      </c>
      <c r="J172" s="155">
        <v>-15</v>
      </c>
      <c r="K172" s="156">
        <v>-18</v>
      </c>
      <c r="L172" s="156">
        <v>7</v>
      </c>
      <c r="M172" s="157">
        <v>-26</v>
      </c>
      <c r="N172" s="215">
        <f t="shared" si="24"/>
        <v>136</v>
      </c>
    </row>
    <row r="173" spans="1:14" x14ac:dyDescent="0.35">
      <c r="A173" s="154" t="s">
        <v>363</v>
      </c>
      <c r="B173" s="155">
        <v>0</v>
      </c>
      <c r="C173" s="156">
        <v>75</v>
      </c>
      <c r="D173" s="156">
        <v>1</v>
      </c>
      <c r="E173" s="157">
        <v>76</v>
      </c>
      <c r="F173" s="155">
        <v>0</v>
      </c>
      <c r="G173" s="156">
        <v>53</v>
      </c>
      <c r="H173" s="156">
        <v>5</v>
      </c>
      <c r="I173" s="157">
        <v>58</v>
      </c>
      <c r="J173" s="155">
        <v>0</v>
      </c>
      <c r="K173" s="156">
        <v>22</v>
      </c>
      <c r="L173" s="156">
        <v>-4</v>
      </c>
      <c r="M173" s="157">
        <v>18</v>
      </c>
      <c r="N173" s="215">
        <f t="shared" si="24"/>
        <v>134</v>
      </c>
    </row>
    <row r="174" spans="1:14" x14ac:dyDescent="0.35">
      <c r="A174" s="154" t="s">
        <v>297</v>
      </c>
      <c r="B174" s="155">
        <v>10</v>
      </c>
      <c r="C174" s="156">
        <v>71</v>
      </c>
      <c r="D174" s="156">
        <v>0</v>
      </c>
      <c r="E174" s="157">
        <v>81</v>
      </c>
      <c r="F174" s="155">
        <v>1</v>
      </c>
      <c r="G174" s="156">
        <v>49</v>
      </c>
      <c r="H174" s="156">
        <v>2</v>
      </c>
      <c r="I174" s="157">
        <v>53</v>
      </c>
      <c r="J174" s="155">
        <v>9</v>
      </c>
      <c r="K174" s="156">
        <v>21</v>
      </c>
      <c r="L174" s="156">
        <v>-2</v>
      </c>
      <c r="M174" s="157">
        <v>28</v>
      </c>
      <c r="N174" s="215">
        <f t="shared" si="24"/>
        <v>134</v>
      </c>
    </row>
    <row r="175" spans="1:14" x14ac:dyDescent="0.35">
      <c r="A175" s="154" t="s">
        <v>240</v>
      </c>
      <c r="B175" s="155">
        <v>4</v>
      </c>
      <c r="C175" s="156">
        <v>73</v>
      </c>
      <c r="D175" s="156">
        <v>0</v>
      </c>
      <c r="E175" s="157">
        <v>77</v>
      </c>
      <c r="F175" s="155">
        <v>5</v>
      </c>
      <c r="G175" s="156">
        <v>51</v>
      </c>
      <c r="H175" s="156">
        <v>1</v>
      </c>
      <c r="I175" s="157">
        <v>57</v>
      </c>
      <c r="J175" s="155">
        <v>-1</v>
      </c>
      <c r="K175" s="156">
        <v>22</v>
      </c>
      <c r="L175" s="156">
        <v>-1</v>
      </c>
      <c r="M175" s="157">
        <v>20</v>
      </c>
      <c r="N175" s="215">
        <f t="shared" si="24"/>
        <v>134</v>
      </c>
    </row>
    <row r="176" spans="1:14" x14ac:dyDescent="0.35">
      <c r="A176" s="154" t="s">
        <v>242</v>
      </c>
      <c r="B176" s="155">
        <v>1</v>
      </c>
      <c r="C176" s="156">
        <v>67</v>
      </c>
      <c r="D176" s="156">
        <v>1</v>
      </c>
      <c r="E176" s="157">
        <v>69</v>
      </c>
      <c r="F176" s="155">
        <v>9</v>
      </c>
      <c r="G176" s="156">
        <v>56</v>
      </c>
      <c r="H176" s="156">
        <v>0</v>
      </c>
      <c r="I176" s="157">
        <v>64</v>
      </c>
      <c r="J176" s="155">
        <v>-7</v>
      </c>
      <c r="K176" s="156">
        <v>11</v>
      </c>
      <c r="L176" s="156">
        <v>1</v>
      </c>
      <c r="M176" s="157">
        <v>5</v>
      </c>
      <c r="N176" s="215">
        <f t="shared" si="24"/>
        <v>133</v>
      </c>
    </row>
    <row r="177" spans="1:14" x14ac:dyDescent="0.35">
      <c r="A177" s="154" t="s">
        <v>471</v>
      </c>
      <c r="B177" s="155">
        <v>0</v>
      </c>
      <c r="C177" s="156">
        <v>58</v>
      </c>
      <c r="D177" s="156">
        <v>4</v>
      </c>
      <c r="E177" s="157">
        <v>62</v>
      </c>
      <c r="F177" s="155">
        <v>6</v>
      </c>
      <c r="G177" s="156">
        <v>59</v>
      </c>
      <c r="H177" s="156">
        <v>6</v>
      </c>
      <c r="I177" s="157">
        <v>71</v>
      </c>
      <c r="J177" s="155">
        <v>-6</v>
      </c>
      <c r="K177" s="156">
        <v>-1</v>
      </c>
      <c r="L177" s="156">
        <v>-2</v>
      </c>
      <c r="M177" s="157">
        <v>-9</v>
      </c>
      <c r="N177" s="215">
        <f t="shared" si="24"/>
        <v>133</v>
      </c>
    </row>
    <row r="178" spans="1:14" x14ac:dyDescent="0.35">
      <c r="A178" s="154" t="s">
        <v>385</v>
      </c>
      <c r="B178" s="155">
        <v>0</v>
      </c>
      <c r="C178" s="156">
        <v>68</v>
      </c>
      <c r="D178" s="156">
        <v>0</v>
      </c>
      <c r="E178" s="157">
        <v>68</v>
      </c>
      <c r="F178" s="155">
        <v>1</v>
      </c>
      <c r="G178" s="156">
        <v>58</v>
      </c>
      <c r="H178" s="156">
        <v>4</v>
      </c>
      <c r="I178" s="157">
        <v>63</v>
      </c>
      <c r="J178" s="155">
        <v>-1</v>
      </c>
      <c r="K178" s="156">
        <v>10</v>
      </c>
      <c r="L178" s="156">
        <v>-4</v>
      </c>
      <c r="M178" s="157">
        <v>5</v>
      </c>
      <c r="N178" s="215">
        <f t="shared" si="24"/>
        <v>131</v>
      </c>
    </row>
    <row r="179" spans="1:14" x14ac:dyDescent="0.35">
      <c r="A179" s="154" t="s">
        <v>355</v>
      </c>
      <c r="B179" s="155">
        <v>8</v>
      </c>
      <c r="C179" s="156">
        <v>58</v>
      </c>
      <c r="D179" s="156">
        <v>1</v>
      </c>
      <c r="E179" s="157">
        <v>66</v>
      </c>
      <c r="F179" s="155">
        <v>8</v>
      </c>
      <c r="G179" s="156">
        <v>52</v>
      </c>
      <c r="H179" s="156">
        <v>5</v>
      </c>
      <c r="I179" s="157">
        <v>65</v>
      </c>
      <c r="J179" s="155">
        <v>-1</v>
      </c>
      <c r="K179" s="156">
        <v>5</v>
      </c>
      <c r="L179" s="156">
        <v>-3</v>
      </c>
      <c r="M179" s="157">
        <v>1</v>
      </c>
      <c r="N179" s="215">
        <f t="shared" si="24"/>
        <v>131</v>
      </c>
    </row>
    <row r="180" spans="1:14" x14ac:dyDescent="0.35">
      <c r="A180" s="154" t="s">
        <v>170</v>
      </c>
      <c r="B180" s="155">
        <v>0</v>
      </c>
      <c r="C180" s="156">
        <v>40</v>
      </c>
      <c r="D180" s="156">
        <v>0</v>
      </c>
      <c r="E180" s="157">
        <v>40</v>
      </c>
      <c r="F180" s="155">
        <v>17</v>
      </c>
      <c r="G180" s="156">
        <v>68</v>
      </c>
      <c r="H180" s="156">
        <v>5</v>
      </c>
      <c r="I180" s="157">
        <v>90</v>
      </c>
      <c r="J180" s="155">
        <v>-17</v>
      </c>
      <c r="K180" s="156">
        <v>-29</v>
      </c>
      <c r="L180" s="156">
        <v>-5</v>
      </c>
      <c r="M180" s="157">
        <v>-51</v>
      </c>
      <c r="N180" s="215">
        <f t="shared" si="24"/>
        <v>130</v>
      </c>
    </row>
    <row r="181" spans="1:14" x14ac:dyDescent="0.35">
      <c r="A181" s="154" t="s">
        <v>239</v>
      </c>
      <c r="B181" s="155">
        <v>5</v>
      </c>
      <c r="C181" s="156">
        <v>43</v>
      </c>
      <c r="D181" s="156">
        <v>3</v>
      </c>
      <c r="E181" s="157">
        <v>51</v>
      </c>
      <c r="F181" s="155">
        <v>15</v>
      </c>
      <c r="G181" s="156">
        <v>56</v>
      </c>
      <c r="H181" s="156">
        <v>8</v>
      </c>
      <c r="I181" s="157">
        <v>79</v>
      </c>
      <c r="J181" s="155">
        <v>-9</v>
      </c>
      <c r="K181" s="156">
        <v>-13</v>
      </c>
      <c r="L181" s="156">
        <v>-6</v>
      </c>
      <c r="M181" s="157">
        <v>-28</v>
      </c>
      <c r="N181" s="215">
        <f t="shared" si="24"/>
        <v>130</v>
      </c>
    </row>
    <row r="182" spans="1:14" x14ac:dyDescent="0.35">
      <c r="A182" s="154" t="s">
        <v>361</v>
      </c>
      <c r="B182" s="155">
        <v>14</v>
      </c>
      <c r="C182" s="156">
        <v>63</v>
      </c>
      <c r="D182" s="156">
        <v>0</v>
      </c>
      <c r="E182" s="157">
        <v>78</v>
      </c>
      <c r="F182" s="155">
        <v>10</v>
      </c>
      <c r="G182" s="156">
        <v>40</v>
      </c>
      <c r="H182" s="156">
        <v>1</v>
      </c>
      <c r="I182" s="157">
        <v>51</v>
      </c>
      <c r="J182" s="155">
        <v>4</v>
      </c>
      <c r="K182" s="156">
        <v>24</v>
      </c>
      <c r="L182" s="156">
        <v>-1</v>
      </c>
      <c r="M182" s="157">
        <v>27</v>
      </c>
      <c r="N182" s="215">
        <f t="shared" si="24"/>
        <v>129</v>
      </c>
    </row>
    <row r="183" spans="1:14" x14ac:dyDescent="0.35">
      <c r="A183" s="154" t="s">
        <v>193</v>
      </c>
      <c r="B183" s="155">
        <v>8</v>
      </c>
      <c r="C183" s="156">
        <v>63</v>
      </c>
      <c r="D183" s="156">
        <v>3</v>
      </c>
      <c r="E183" s="157">
        <v>73</v>
      </c>
      <c r="F183" s="155">
        <v>2</v>
      </c>
      <c r="G183" s="156">
        <v>51</v>
      </c>
      <c r="H183" s="156">
        <v>2</v>
      </c>
      <c r="I183" s="157">
        <v>55</v>
      </c>
      <c r="J183" s="155">
        <v>5</v>
      </c>
      <c r="K183" s="156">
        <v>12</v>
      </c>
      <c r="L183" s="156">
        <v>0</v>
      </c>
      <c r="M183" s="157">
        <v>18</v>
      </c>
      <c r="N183" s="215">
        <f t="shared" si="24"/>
        <v>128</v>
      </c>
    </row>
    <row r="184" spans="1:14" x14ac:dyDescent="0.35">
      <c r="A184" s="154" t="s">
        <v>292</v>
      </c>
      <c r="B184" s="155">
        <v>9</v>
      </c>
      <c r="C184" s="156">
        <v>75</v>
      </c>
      <c r="D184" s="156">
        <v>1</v>
      </c>
      <c r="E184" s="157">
        <v>85</v>
      </c>
      <c r="F184" s="155">
        <v>0</v>
      </c>
      <c r="G184" s="156">
        <v>42</v>
      </c>
      <c r="H184" s="156">
        <v>0</v>
      </c>
      <c r="I184" s="157">
        <v>42</v>
      </c>
      <c r="J184" s="155">
        <v>9</v>
      </c>
      <c r="K184" s="156">
        <v>33</v>
      </c>
      <c r="L184" s="156">
        <v>1</v>
      </c>
      <c r="M184" s="157">
        <v>43</v>
      </c>
      <c r="N184" s="215">
        <f t="shared" si="24"/>
        <v>127</v>
      </c>
    </row>
    <row r="185" spans="1:14" x14ac:dyDescent="0.35">
      <c r="A185" s="154" t="s">
        <v>196</v>
      </c>
      <c r="B185" s="155">
        <v>5</v>
      </c>
      <c r="C185" s="156">
        <v>54</v>
      </c>
      <c r="D185" s="156">
        <v>1</v>
      </c>
      <c r="E185" s="157">
        <v>61</v>
      </c>
      <c r="F185" s="155">
        <v>9</v>
      </c>
      <c r="G185" s="156">
        <v>57</v>
      </c>
      <c r="H185" s="156">
        <v>0</v>
      </c>
      <c r="I185" s="157">
        <v>66</v>
      </c>
      <c r="J185" s="155">
        <v>-4</v>
      </c>
      <c r="K185" s="156">
        <v>-3</v>
      </c>
      <c r="L185" s="156">
        <v>1</v>
      </c>
      <c r="M185" s="157">
        <v>-6</v>
      </c>
      <c r="N185" s="215">
        <f t="shared" si="24"/>
        <v>127</v>
      </c>
    </row>
    <row r="186" spans="1:14" x14ac:dyDescent="0.35">
      <c r="A186" s="154" t="s">
        <v>386</v>
      </c>
      <c r="B186" s="155">
        <v>6</v>
      </c>
      <c r="C186" s="156">
        <v>59</v>
      </c>
      <c r="D186" s="156">
        <v>0</v>
      </c>
      <c r="E186" s="157">
        <v>65</v>
      </c>
      <c r="F186" s="155">
        <v>6</v>
      </c>
      <c r="G186" s="156">
        <v>54</v>
      </c>
      <c r="H186" s="156">
        <v>3</v>
      </c>
      <c r="I186" s="157">
        <v>62</v>
      </c>
      <c r="J186" s="155">
        <v>0</v>
      </c>
      <c r="K186" s="156">
        <v>5</v>
      </c>
      <c r="L186" s="156">
        <v>-3</v>
      </c>
      <c r="M186" s="157">
        <v>3</v>
      </c>
      <c r="N186" s="215">
        <f t="shared" si="24"/>
        <v>127</v>
      </c>
    </row>
    <row r="187" spans="1:14" x14ac:dyDescent="0.35">
      <c r="A187" s="154" t="s">
        <v>401</v>
      </c>
      <c r="B187" s="155">
        <v>1</v>
      </c>
      <c r="C187" s="156">
        <v>70</v>
      </c>
      <c r="D187" s="156">
        <v>3</v>
      </c>
      <c r="E187" s="157">
        <v>74</v>
      </c>
      <c r="F187" s="155">
        <v>1</v>
      </c>
      <c r="G187" s="156">
        <v>50</v>
      </c>
      <c r="H187" s="156">
        <v>1</v>
      </c>
      <c r="I187" s="157">
        <v>52</v>
      </c>
      <c r="J187" s="155">
        <v>0</v>
      </c>
      <c r="K187" s="156">
        <v>20</v>
      </c>
      <c r="L187" s="156">
        <v>1</v>
      </c>
      <c r="M187" s="157">
        <v>21</v>
      </c>
      <c r="N187" s="215">
        <f t="shared" ref="N187:N250" si="25">E187+I187</f>
        <v>126</v>
      </c>
    </row>
    <row r="188" spans="1:14" x14ac:dyDescent="0.35">
      <c r="A188" s="154" t="s">
        <v>362</v>
      </c>
      <c r="B188" s="155">
        <v>1</v>
      </c>
      <c r="C188" s="156">
        <v>62</v>
      </c>
      <c r="D188" s="156">
        <v>0</v>
      </c>
      <c r="E188" s="157">
        <v>64</v>
      </c>
      <c r="F188" s="155">
        <v>7</v>
      </c>
      <c r="G188" s="156">
        <v>54</v>
      </c>
      <c r="H188" s="156">
        <v>0</v>
      </c>
      <c r="I188" s="157">
        <v>60</v>
      </c>
      <c r="J188" s="155">
        <v>-5</v>
      </c>
      <c r="K188" s="156">
        <v>9</v>
      </c>
      <c r="L188" s="156">
        <v>0</v>
      </c>
      <c r="M188" s="157">
        <v>3</v>
      </c>
      <c r="N188" s="215">
        <f t="shared" si="25"/>
        <v>124</v>
      </c>
    </row>
    <row r="189" spans="1:14" x14ac:dyDescent="0.35">
      <c r="A189" s="154" t="s">
        <v>294</v>
      </c>
      <c r="B189" s="155">
        <v>9</v>
      </c>
      <c r="C189" s="156">
        <v>59</v>
      </c>
      <c r="D189" s="156">
        <v>1</v>
      </c>
      <c r="E189" s="157">
        <v>69</v>
      </c>
      <c r="F189" s="155">
        <v>4</v>
      </c>
      <c r="G189" s="156">
        <v>48</v>
      </c>
      <c r="H189" s="156">
        <v>2</v>
      </c>
      <c r="I189" s="157">
        <v>54</v>
      </c>
      <c r="J189" s="155">
        <v>5</v>
      </c>
      <c r="K189" s="156">
        <v>11</v>
      </c>
      <c r="L189" s="156">
        <v>-1</v>
      </c>
      <c r="M189" s="157">
        <v>15</v>
      </c>
      <c r="N189" s="215">
        <f t="shared" si="25"/>
        <v>123</v>
      </c>
    </row>
    <row r="190" spans="1:14" x14ac:dyDescent="0.35">
      <c r="A190" s="154" t="s">
        <v>304</v>
      </c>
      <c r="B190" s="155">
        <v>10</v>
      </c>
      <c r="C190" s="156">
        <v>55</v>
      </c>
      <c r="D190" s="156">
        <v>0</v>
      </c>
      <c r="E190" s="157">
        <v>65</v>
      </c>
      <c r="F190" s="155">
        <v>3</v>
      </c>
      <c r="G190" s="156">
        <v>47</v>
      </c>
      <c r="H190" s="156">
        <v>5</v>
      </c>
      <c r="I190" s="157">
        <v>56</v>
      </c>
      <c r="J190" s="155">
        <v>6</v>
      </c>
      <c r="K190" s="156">
        <v>8</v>
      </c>
      <c r="L190" s="156">
        <v>-5</v>
      </c>
      <c r="M190" s="157">
        <v>10</v>
      </c>
      <c r="N190" s="215">
        <f t="shared" si="25"/>
        <v>121</v>
      </c>
    </row>
    <row r="191" spans="1:14" x14ac:dyDescent="0.35">
      <c r="A191" s="154" t="s">
        <v>299</v>
      </c>
      <c r="B191" s="155">
        <v>1</v>
      </c>
      <c r="C191" s="156">
        <v>52</v>
      </c>
      <c r="D191" s="156">
        <v>0</v>
      </c>
      <c r="E191" s="157">
        <v>53</v>
      </c>
      <c r="F191" s="155">
        <v>5</v>
      </c>
      <c r="G191" s="156">
        <v>56</v>
      </c>
      <c r="H191" s="156">
        <v>7</v>
      </c>
      <c r="I191" s="157">
        <v>68</v>
      </c>
      <c r="J191" s="155">
        <v>-4</v>
      </c>
      <c r="K191" s="156">
        <v>-4</v>
      </c>
      <c r="L191" s="156">
        <v>-7</v>
      </c>
      <c r="M191" s="157">
        <v>-15</v>
      </c>
      <c r="N191" s="215">
        <f t="shared" si="25"/>
        <v>121</v>
      </c>
    </row>
    <row r="192" spans="1:14" x14ac:dyDescent="0.35">
      <c r="A192" s="154" t="s">
        <v>402</v>
      </c>
      <c r="B192" s="155">
        <v>1</v>
      </c>
      <c r="C192" s="156">
        <v>64</v>
      </c>
      <c r="D192" s="156">
        <v>1</v>
      </c>
      <c r="E192" s="157">
        <v>66</v>
      </c>
      <c r="F192" s="155">
        <v>5</v>
      </c>
      <c r="G192" s="156">
        <v>49</v>
      </c>
      <c r="H192" s="156">
        <v>1</v>
      </c>
      <c r="I192" s="157">
        <v>54</v>
      </c>
      <c r="J192" s="155">
        <v>-3</v>
      </c>
      <c r="K192" s="156">
        <v>15</v>
      </c>
      <c r="L192" s="156">
        <v>0</v>
      </c>
      <c r="M192" s="157">
        <v>12</v>
      </c>
      <c r="N192" s="215">
        <f t="shared" si="25"/>
        <v>120</v>
      </c>
    </row>
    <row r="193" spans="1:14" x14ac:dyDescent="0.35">
      <c r="A193" s="154" t="s">
        <v>469</v>
      </c>
      <c r="B193" s="155">
        <v>6</v>
      </c>
      <c r="C193" s="156">
        <v>55</v>
      </c>
      <c r="D193" s="156">
        <v>4</v>
      </c>
      <c r="E193" s="157">
        <v>65</v>
      </c>
      <c r="F193" s="155">
        <v>5</v>
      </c>
      <c r="G193" s="156">
        <v>48</v>
      </c>
      <c r="H193" s="156">
        <v>1</v>
      </c>
      <c r="I193" s="157">
        <v>54</v>
      </c>
      <c r="J193" s="155">
        <v>2</v>
      </c>
      <c r="K193" s="156">
        <v>7</v>
      </c>
      <c r="L193" s="156">
        <v>2</v>
      </c>
      <c r="M193" s="157">
        <v>11</v>
      </c>
      <c r="N193" s="215">
        <f t="shared" si="25"/>
        <v>119</v>
      </c>
    </row>
    <row r="194" spans="1:14" x14ac:dyDescent="0.35">
      <c r="A194" s="154" t="s">
        <v>237</v>
      </c>
      <c r="B194" s="155">
        <v>12</v>
      </c>
      <c r="C194" s="156">
        <v>42</v>
      </c>
      <c r="D194" s="156">
        <v>0</v>
      </c>
      <c r="E194" s="157">
        <v>54</v>
      </c>
      <c r="F194" s="155">
        <v>7</v>
      </c>
      <c r="G194" s="156">
        <v>55</v>
      </c>
      <c r="H194" s="156">
        <v>3</v>
      </c>
      <c r="I194" s="157">
        <v>65</v>
      </c>
      <c r="J194" s="155">
        <v>5</v>
      </c>
      <c r="K194" s="156">
        <v>-13</v>
      </c>
      <c r="L194" s="156">
        <v>-3</v>
      </c>
      <c r="M194" s="157">
        <v>-10</v>
      </c>
      <c r="N194" s="215">
        <f t="shared" si="25"/>
        <v>119</v>
      </c>
    </row>
    <row r="195" spans="1:14" x14ac:dyDescent="0.35">
      <c r="A195" s="154" t="s">
        <v>387</v>
      </c>
      <c r="B195" s="155">
        <v>4</v>
      </c>
      <c r="C195" s="156">
        <v>52</v>
      </c>
      <c r="D195" s="156">
        <v>1</v>
      </c>
      <c r="E195" s="157">
        <v>57</v>
      </c>
      <c r="F195" s="155">
        <v>10</v>
      </c>
      <c r="G195" s="156">
        <v>49</v>
      </c>
      <c r="H195" s="156">
        <v>1</v>
      </c>
      <c r="I195" s="157">
        <v>61</v>
      </c>
      <c r="J195" s="155">
        <v>-6</v>
      </c>
      <c r="K195" s="156">
        <v>2</v>
      </c>
      <c r="L195" s="156">
        <v>0</v>
      </c>
      <c r="M195" s="157">
        <v>-4</v>
      </c>
      <c r="N195" s="215">
        <f t="shared" si="25"/>
        <v>118</v>
      </c>
    </row>
    <row r="196" spans="1:14" x14ac:dyDescent="0.35">
      <c r="A196" s="154" t="s">
        <v>241</v>
      </c>
      <c r="B196" s="155">
        <v>0</v>
      </c>
      <c r="C196" s="156">
        <v>50</v>
      </c>
      <c r="D196" s="156">
        <v>1</v>
      </c>
      <c r="E196" s="157">
        <v>51</v>
      </c>
      <c r="F196" s="155">
        <v>6</v>
      </c>
      <c r="G196" s="156">
        <v>53</v>
      </c>
      <c r="H196" s="156">
        <v>9</v>
      </c>
      <c r="I196" s="157">
        <v>67</v>
      </c>
      <c r="J196" s="155">
        <v>-6</v>
      </c>
      <c r="K196" s="156">
        <v>-3</v>
      </c>
      <c r="L196" s="156">
        <v>-7</v>
      </c>
      <c r="M196" s="157">
        <v>-16</v>
      </c>
      <c r="N196" s="215">
        <f t="shared" si="25"/>
        <v>118</v>
      </c>
    </row>
    <row r="197" spans="1:14" x14ac:dyDescent="0.35">
      <c r="A197" s="154" t="s">
        <v>366</v>
      </c>
      <c r="B197" s="155">
        <v>14</v>
      </c>
      <c r="C197" s="156">
        <v>60</v>
      </c>
      <c r="D197" s="156">
        <v>0</v>
      </c>
      <c r="E197" s="157">
        <v>74</v>
      </c>
      <c r="F197" s="155">
        <v>10</v>
      </c>
      <c r="G197" s="156">
        <v>30</v>
      </c>
      <c r="H197" s="156">
        <v>2</v>
      </c>
      <c r="I197" s="157">
        <v>43</v>
      </c>
      <c r="J197" s="155">
        <v>3</v>
      </c>
      <c r="K197" s="156">
        <v>30</v>
      </c>
      <c r="L197" s="156">
        <v>-2</v>
      </c>
      <c r="M197" s="157">
        <v>31</v>
      </c>
      <c r="N197" s="215">
        <f t="shared" si="25"/>
        <v>117</v>
      </c>
    </row>
    <row r="198" spans="1:14" x14ac:dyDescent="0.35">
      <c r="A198" s="154" t="s">
        <v>306</v>
      </c>
      <c r="B198" s="155">
        <v>11</v>
      </c>
      <c r="C198" s="156">
        <v>21</v>
      </c>
      <c r="D198" s="156">
        <v>1</v>
      </c>
      <c r="E198" s="157">
        <v>34</v>
      </c>
      <c r="F198" s="155">
        <v>11</v>
      </c>
      <c r="G198" s="156">
        <v>63</v>
      </c>
      <c r="H198" s="156">
        <v>8</v>
      </c>
      <c r="I198" s="157">
        <v>83</v>
      </c>
      <c r="J198" s="155">
        <v>0</v>
      </c>
      <c r="K198" s="156">
        <v>-42</v>
      </c>
      <c r="L198" s="156">
        <v>-7</v>
      </c>
      <c r="M198" s="157">
        <v>-49</v>
      </c>
      <c r="N198" s="215">
        <f t="shared" si="25"/>
        <v>117</v>
      </c>
    </row>
    <row r="199" spans="1:14" x14ac:dyDescent="0.35">
      <c r="A199" s="154" t="s">
        <v>245</v>
      </c>
      <c r="B199" s="155">
        <v>1</v>
      </c>
      <c r="C199" s="156">
        <v>59</v>
      </c>
      <c r="D199" s="156">
        <v>1</v>
      </c>
      <c r="E199" s="157">
        <v>62</v>
      </c>
      <c r="F199" s="155">
        <v>1</v>
      </c>
      <c r="G199" s="156">
        <v>51</v>
      </c>
      <c r="H199" s="156">
        <v>2</v>
      </c>
      <c r="I199" s="157">
        <v>54</v>
      </c>
      <c r="J199" s="155">
        <v>0</v>
      </c>
      <c r="K199" s="156">
        <v>8</v>
      </c>
      <c r="L199" s="156">
        <v>-1</v>
      </c>
      <c r="M199" s="157">
        <v>7</v>
      </c>
      <c r="N199" s="215">
        <f t="shared" si="25"/>
        <v>116</v>
      </c>
    </row>
    <row r="200" spans="1:14" x14ac:dyDescent="0.35">
      <c r="A200" s="154" t="s">
        <v>158</v>
      </c>
      <c r="B200" s="155">
        <v>0</v>
      </c>
      <c r="C200" s="156">
        <v>35</v>
      </c>
      <c r="D200" s="156">
        <v>4</v>
      </c>
      <c r="E200" s="157">
        <v>39</v>
      </c>
      <c r="F200" s="155">
        <v>4</v>
      </c>
      <c r="G200" s="156">
        <v>59</v>
      </c>
      <c r="H200" s="156">
        <v>14</v>
      </c>
      <c r="I200" s="157">
        <v>77</v>
      </c>
      <c r="J200" s="155">
        <v>-4</v>
      </c>
      <c r="K200" s="156">
        <v>-24</v>
      </c>
      <c r="L200" s="156">
        <v>-10</v>
      </c>
      <c r="M200" s="157">
        <v>-38</v>
      </c>
      <c r="N200" s="215">
        <f t="shared" si="25"/>
        <v>116</v>
      </c>
    </row>
    <row r="201" spans="1:14" x14ac:dyDescent="0.35">
      <c r="A201" s="154" t="s">
        <v>244</v>
      </c>
      <c r="B201" s="155">
        <v>4</v>
      </c>
      <c r="C201" s="156">
        <v>50</v>
      </c>
      <c r="D201" s="156">
        <v>0</v>
      </c>
      <c r="E201" s="157">
        <v>54</v>
      </c>
      <c r="F201" s="155">
        <v>1</v>
      </c>
      <c r="G201" s="156">
        <v>57</v>
      </c>
      <c r="H201" s="156">
        <v>3</v>
      </c>
      <c r="I201" s="157">
        <v>61</v>
      </c>
      <c r="J201" s="155">
        <v>3</v>
      </c>
      <c r="K201" s="156">
        <v>-6</v>
      </c>
      <c r="L201" s="156">
        <v>-3</v>
      </c>
      <c r="M201" s="157">
        <v>-7</v>
      </c>
      <c r="N201" s="215">
        <f t="shared" si="25"/>
        <v>115</v>
      </c>
    </row>
    <row r="202" spans="1:14" x14ac:dyDescent="0.35">
      <c r="A202" s="154" t="s">
        <v>368</v>
      </c>
      <c r="B202" s="155">
        <v>5</v>
      </c>
      <c r="C202" s="156">
        <v>52</v>
      </c>
      <c r="D202" s="156">
        <v>6</v>
      </c>
      <c r="E202" s="157">
        <v>64</v>
      </c>
      <c r="F202" s="155">
        <v>9</v>
      </c>
      <c r="G202" s="156">
        <v>42</v>
      </c>
      <c r="H202" s="156">
        <v>0</v>
      </c>
      <c r="I202" s="157">
        <v>51</v>
      </c>
      <c r="J202" s="155">
        <v>-4</v>
      </c>
      <c r="K202" s="156">
        <v>10</v>
      </c>
      <c r="L202" s="156">
        <v>6</v>
      </c>
      <c r="M202" s="157">
        <v>12</v>
      </c>
      <c r="N202" s="215">
        <f t="shared" si="25"/>
        <v>115</v>
      </c>
    </row>
    <row r="203" spans="1:14" x14ac:dyDescent="0.35">
      <c r="A203" s="154" t="s">
        <v>238</v>
      </c>
      <c r="B203" s="155">
        <v>6</v>
      </c>
      <c r="C203" s="156">
        <v>61</v>
      </c>
      <c r="D203" s="156">
        <v>3</v>
      </c>
      <c r="E203" s="157">
        <v>70</v>
      </c>
      <c r="F203" s="155">
        <v>4</v>
      </c>
      <c r="G203" s="156">
        <v>41</v>
      </c>
      <c r="H203" s="156">
        <v>0</v>
      </c>
      <c r="I203" s="157">
        <v>45</v>
      </c>
      <c r="J203" s="155">
        <v>3</v>
      </c>
      <c r="K203" s="156">
        <v>20</v>
      </c>
      <c r="L203" s="156">
        <v>3</v>
      </c>
      <c r="M203" s="157">
        <v>26</v>
      </c>
      <c r="N203" s="215">
        <f t="shared" si="25"/>
        <v>115</v>
      </c>
    </row>
    <row r="204" spans="1:14" x14ac:dyDescent="0.35">
      <c r="A204" s="154" t="s">
        <v>23</v>
      </c>
      <c r="B204" s="155">
        <v>0</v>
      </c>
      <c r="C204" s="156">
        <v>37</v>
      </c>
      <c r="D204" s="156">
        <v>0</v>
      </c>
      <c r="E204" s="157">
        <v>37</v>
      </c>
      <c r="F204" s="155">
        <v>21</v>
      </c>
      <c r="G204" s="156">
        <v>51</v>
      </c>
      <c r="H204" s="156">
        <v>2</v>
      </c>
      <c r="I204" s="157">
        <v>75</v>
      </c>
      <c r="J204" s="155">
        <v>-21</v>
      </c>
      <c r="K204" s="156">
        <v>-15</v>
      </c>
      <c r="L204" s="156">
        <v>-2</v>
      </c>
      <c r="M204" s="157">
        <v>-38</v>
      </c>
      <c r="N204" s="215">
        <f t="shared" si="25"/>
        <v>112</v>
      </c>
    </row>
    <row r="205" spans="1:14" x14ac:dyDescent="0.35">
      <c r="A205" s="154" t="s">
        <v>360</v>
      </c>
      <c r="B205" s="155">
        <v>0</v>
      </c>
      <c r="C205" s="156">
        <v>51</v>
      </c>
      <c r="D205" s="156">
        <v>2</v>
      </c>
      <c r="E205" s="157">
        <v>54</v>
      </c>
      <c r="F205" s="155">
        <v>4</v>
      </c>
      <c r="G205" s="156">
        <v>52</v>
      </c>
      <c r="H205" s="156">
        <v>3</v>
      </c>
      <c r="I205" s="157">
        <v>58</v>
      </c>
      <c r="J205" s="155">
        <v>-4</v>
      </c>
      <c r="K205" s="156">
        <v>0</v>
      </c>
      <c r="L205" s="156">
        <v>0</v>
      </c>
      <c r="M205" s="157">
        <v>-4</v>
      </c>
      <c r="N205" s="215">
        <f t="shared" si="25"/>
        <v>112</v>
      </c>
    </row>
    <row r="206" spans="1:14" x14ac:dyDescent="0.35">
      <c r="A206" s="154" t="s">
        <v>253</v>
      </c>
      <c r="B206" s="155">
        <v>4</v>
      </c>
      <c r="C206" s="156">
        <v>55</v>
      </c>
      <c r="D206" s="156">
        <v>0</v>
      </c>
      <c r="E206" s="157">
        <v>59</v>
      </c>
      <c r="F206" s="155">
        <v>2</v>
      </c>
      <c r="G206" s="156">
        <v>49</v>
      </c>
      <c r="H206" s="156">
        <v>0</v>
      </c>
      <c r="I206" s="157">
        <v>51</v>
      </c>
      <c r="J206" s="155">
        <v>2</v>
      </c>
      <c r="K206" s="156">
        <v>6</v>
      </c>
      <c r="L206" s="156">
        <v>0</v>
      </c>
      <c r="M206" s="157">
        <v>8</v>
      </c>
      <c r="N206" s="215">
        <f t="shared" si="25"/>
        <v>110</v>
      </c>
    </row>
    <row r="207" spans="1:14" x14ac:dyDescent="0.35">
      <c r="A207" s="154" t="s">
        <v>295</v>
      </c>
      <c r="B207" s="155">
        <v>11</v>
      </c>
      <c r="C207" s="156">
        <v>44</v>
      </c>
      <c r="D207" s="156">
        <v>6</v>
      </c>
      <c r="E207" s="157">
        <v>61</v>
      </c>
      <c r="F207" s="155">
        <v>7</v>
      </c>
      <c r="G207" s="156">
        <v>35</v>
      </c>
      <c r="H207" s="156">
        <v>7</v>
      </c>
      <c r="I207" s="157">
        <v>48</v>
      </c>
      <c r="J207" s="155">
        <v>5</v>
      </c>
      <c r="K207" s="156">
        <v>9</v>
      </c>
      <c r="L207" s="156">
        <v>-1</v>
      </c>
      <c r="M207" s="157">
        <v>13</v>
      </c>
      <c r="N207" s="215">
        <f t="shared" si="25"/>
        <v>109</v>
      </c>
    </row>
    <row r="208" spans="1:14" x14ac:dyDescent="0.35">
      <c r="A208" s="154" t="s">
        <v>153</v>
      </c>
      <c r="B208" s="155">
        <v>1</v>
      </c>
      <c r="C208" s="156">
        <v>42</v>
      </c>
      <c r="D208" s="156">
        <v>5</v>
      </c>
      <c r="E208" s="157">
        <v>48</v>
      </c>
      <c r="F208" s="155">
        <v>12</v>
      </c>
      <c r="G208" s="156">
        <v>39</v>
      </c>
      <c r="H208" s="156">
        <v>9</v>
      </c>
      <c r="I208" s="157">
        <v>60</v>
      </c>
      <c r="J208" s="155">
        <v>-11</v>
      </c>
      <c r="K208" s="156">
        <v>3</v>
      </c>
      <c r="L208" s="156">
        <v>-3</v>
      </c>
      <c r="M208" s="157">
        <v>-11</v>
      </c>
      <c r="N208" s="215">
        <f t="shared" si="25"/>
        <v>108</v>
      </c>
    </row>
    <row r="209" spans="1:14" x14ac:dyDescent="0.35">
      <c r="A209" s="154" t="s">
        <v>400</v>
      </c>
      <c r="B209" s="155">
        <v>0</v>
      </c>
      <c r="C209" s="156">
        <v>66</v>
      </c>
      <c r="D209" s="156">
        <v>1</v>
      </c>
      <c r="E209" s="157">
        <v>67</v>
      </c>
      <c r="F209" s="155">
        <v>1</v>
      </c>
      <c r="G209" s="156">
        <v>36</v>
      </c>
      <c r="H209" s="156">
        <v>4</v>
      </c>
      <c r="I209" s="157">
        <v>41</v>
      </c>
      <c r="J209" s="155">
        <v>-1</v>
      </c>
      <c r="K209" s="156">
        <v>30</v>
      </c>
      <c r="L209" s="156">
        <v>-2</v>
      </c>
      <c r="M209" s="157">
        <v>26</v>
      </c>
      <c r="N209" s="215">
        <f t="shared" si="25"/>
        <v>108</v>
      </c>
    </row>
    <row r="210" spans="1:14" x14ac:dyDescent="0.35">
      <c r="A210" s="154" t="s">
        <v>364</v>
      </c>
      <c r="B210" s="155">
        <v>11</v>
      </c>
      <c r="C210" s="156">
        <v>57</v>
      </c>
      <c r="D210" s="156">
        <v>0</v>
      </c>
      <c r="E210" s="157">
        <v>68</v>
      </c>
      <c r="F210" s="155">
        <v>7</v>
      </c>
      <c r="G210" s="156">
        <v>32</v>
      </c>
      <c r="H210" s="156">
        <v>2</v>
      </c>
      <c r="I210" s="157">
        <v>40</v>
      </c>
      <c r="J210" s="155">
        <v>4</v>
      </c>
      <c r="K210" s="156">
        <v>26</v>
      </c>
      <c r="L210" s="156">
        <v>-2</v>
      </c>
      <c r="M210" s="157">
        <v>28</v>
      </c>
      <c r="N210" s="215">
        <f t="shared" si="25"/>
        <v>108</v>
      </c>
    </row>
    <row r="211" spans="1:14" x14ac:dyDescent="0.35">
      <c r="A211" s="154" t="s">
        <v>249</v>
      </c>
      <c r="B211" s="155">
        <v>2</v>
      </c>
      <c r="C211" s="156">
        <v>48</v>
      </c>
      <c r="D211" s="156">
        <v>0</v>
      </c>
      <c r="E211" s="157">
        <v>50</v>
      </c>
      <c r="F211" s="155">
        <v>2</v>
      </c>
      <c r="G211" s="156">
        <v>55</v>
      </c>
      <c r="H211" s="156">
        <v>1</v>
      </c>
      <c r="I211" s="157">
        <v>58</v>
      </c>
      <c r="J211" s="155">
        <v>1</v>
      </c>
      <c r="K211" s="156">
        <v>-8</v>
      </c>
      <c r="L211" s="156">
        <v>-1</v>
      </c>
      <c r="M211" s="157">
        <v>-8</v>
      </c>
      <c r="N211" s="215">
        <f t="shared" si="25"/>
        <v>108</v>
      </c>
    </row>
    <row r="212" spans="1:14" x14ac:dyDescent="0.35">
      <c r="A212" s="154" t="s">
        <v>301</v>
      </c>
      <c r="B212" s="155">
        <v>9</v>
      </c>
      <c r="C212" s="156">
        <v>45</v>
      </c>
      <c r="D212" s="156">
        <v>0</v>
      </c>
      <c r="E212" s="157">
        <v>54</v>
      </c>
      <c r="F212" s="155">
        <v>0</v>
      </c>
      <c r="G212" s="156">
        <v>51</v>
      </c>
      <c r="H212" s="156">
        <v>0</v>
      </c>
      <c r="I212" s="157">
        <v>51</v>
      </c>
      <c r="J212" s="155">
        <v>9</v>
      </c>
      <c r="K212" s="156">
        <v>-6</v>
      </c>
      <c r="L212" s="156">
        <v>0</v>
      </c>
      <c r="M212" s="157">
        <v>3</v>
      </c>
      <c r="N212" s="215">
        <f t="shared" si="25"/>
        <v>105</v>
      </c>
    </row>
    <row r="213" spans="1:14" x14ac:dyDescent="0.35">
      <c r="A213" s="154" t="s">
        <v>365</v>
      </c>
      <c r="B213" s="155">
        <v>1</v>
      </c>
      <c r="C213" s="156">
        <v>54</v>
      </c>
      <c r="D213" s="156">
        <v>0</v>
      </c>
      <c r="E213" s="157">
        <v>55</v>
      </c>
      <c r="F213" s="155">
        <v>2</v>
      </c>
      <c r="G213" s="156">
        <v>42</v>
      </c>
      <c r="H213" s="156">
        <v>6</v>
      </c>
      <c r="I213" s="157">
        <v>50</v>
      </c>
      <c r="J213" s="155">
        <v>-1</v>
      </c>
      <c r="K213" s="156">
        <v>12</v>
      </c>
      <c r="L213" s="156">
        <v>-6</v>
      </c>
      <c r="M213" s="157">
        <v>5</v>
      </c>
      <c r="N213" s="215">
        <f t="shared" si="25"/>
        <v>105</v>
      </c>
    </row>
    <row r="214" spans="1:14" x14ac:dyDescent="0.35">
      <c r="A214" s="154" t="s">
        <v>308</v>
      </c>
      <c r="B214" s="155">
        <v>3</v>
      </c>
      <c r="C214" s="156">
        <v>47</v>
      </c>
      <c r="D214" s="156">
        <v>2</v>
      </c>
      <c r="E214" s="157">
        <v>52</v>
      </c>
      <c r="F214" s="155">
        <v>4</v>
      </c>
      <c r="G214" s="156">
        <v>46</v>
      </c>
      <c r="H214" s="156">
        <v>2</v>
      </c>
      <c r="I214" s="157">
        <v>52</v>
      </c>
      <c r="J214" s="155">
        <v>-1</v>
      </c>
      <c r="K214" s="156">
        <v>1</v>
      </c>
      <c r="L214" s="156">
        <v>0</v>
      </c>
      <c r="M214" s="157">
        <v>0</v>
      </c>
      <c r="N214" s="215">
        <f t="shared" si="25"/>
        <v>104</v>
      </c>
    </row>
    <row r="215" spans="1:14" x14ac:dyDescent="0.35">
      <c r="A215" s="154" t="s">
        <v>300</v>
      </c>
      <c r="B215" s="155">
        <v>6</v>
      </c>
      <c r="C215" s="156">
        <v>59</v>
      </c>
      <c r="D215" s="156">
        <v>4</v>
      </c>
      <c r="E215" s="157">
        <v>68</v>
      </c>
      <c r="F215" s="155">
        <v>0</v>
      </c>
      <c r="G215" s="156">
        <v>34</v>
      </c>
      <c r="H215" s="156">
        <v>0</v>
      </c>
      <c r="I215" s="157">
        <v>34</v>
      </c>
      <c r="J215" s="155">
        <v>6</v>
      </c>
      <c r="K215" s="156">
        <v>24</v>
      </c>
      <c r="L215" s="156">
        <v>4</v>
      </c>
      <c r="M215" s="157">
        <v>34</v>
      </c>
      <c r="N215" s="215">
        <f t="shared" si="25"/>
        <v>102</v>
      </c>
    </row>
    <row r="216" spans="1:14" x14ac:dyDescent="0.35">
      <c r="A216" s="154" t="s">
        <v>200</v>
      </c>
      <c r="B216" s="155">
        <v>4</v>
      </c>
      <c r="C216" s="156">
        <v>53</v>
      </c>
      <c r="D216" s="156">
        <v>0</v>
      </c>
      <c r="E216" s="157">
        <v>56</v>
      </c>
      <c r="F216" s="155">
        <v>5</v>
      </c>
      <c r="G216" s="156">
        <v>38</v>
      </c>
      <c r="H216" s="156">
        <v>1</v>
      </c>
      <c r="I216" s="157">
        <v>44</v>
      </c>
      <c r="J216" s="155">
        <v>-1</v>
      </c>
      <c r="K216" s="156">
        <v>15</v>
      </c>
      <c r="L216" s="156">
        <v>-1</v>
      </c>
      <c r="M216" s="157">
        <v>13</v>
      </c>
      <c r="N216" s="215">
        <f t="shared" si="25"/>
        <v>100</v>
      </c>
    </row>
    <row r="217" spans="1:14" x14ac:dyDescent="0.35">
      <c r="A217" s="154" t="s">
        <v>246</v>
      </c>
      <c r="B217" s="155">
        <v>3</v>
      </c>
      <c r="C217" s="156">
        <v>39</v>
      </c>
      <c r="D217" s="156">
        <v>1</v>
      </c>
      <c r="E217" s="157">
        <v>43</v>
      </c>
      <c r="F217" s="155">
        <v>9</v>
      </c>
      <c r="G217" s="156">
        <v>49</v>
      </c>
      <c r="H217" s="156">
        <v>0</v>
      </c>
      <c r="I217" s="157">
        <v>57</v>
      </c>
      <c r="J217" s="155">
        <v>-6</v>
      </c>
      <c r="K217" s="156">
        <v>-10</v>
      </c>
      <c r="L217" s="156">
        <v>1</v>
      </c>
      <c r="M217" s="157">
        <v>-14</v>
      </c>
      <c r="N217" s="215">
        <f t="shared" si="25"/>
        <v>100</v>
      </c>
    </row>
    <row r="218" spans="1:14" x14ac:dyDescent="0.35">
      <c r="A218" s="154" t="s">
        <v>195</v>
      </c>
      <c r="B218" s="155">
        <v>0</v>
      </c>
      <c r="C218" s="156">
        <v>46</v>
      </c>
      <c r="D218" s="156">
        <v>0</v>
      </c>
      <c r="E218" s="157">
        <v>46</v>
      </c>
      <c r="F218" s="155">
        <v>9</v>
      </c>
      <c r="G218" s="156">
        <v>43</v>
      </c>
      <c r="H218" s="156">
        <v>2</v>
      </c>
      <c r="I218" s="157">
        <v>54</v>
      </c>
      <c r="J218" s="155">
        <v>-9</v>
      </c>
      <c r="K218" s="156">
        <v>3</v>
      </c>
      <c r="L218" s="156">
        <v>-2</v>
      </c>
      <c r="M218" s="157">
        <v>-8</v>
      </c>
      <c r="N218" s="215">
        <f t="shared" si="25"/>
        <v>100</v>
      </c>
    </row>
    <row r="219" spans="1:14" x14ac:dyDescent="0.35">
      <c r="A219" s="154" t="s">
        <v>259</v>
      </c>
      <c r="B219" s="155">
        <v>3</v>
      </c>
      <c r="C219" s="156">
        <v>48</v>
      </c>
      <c r="D219" s="156">
        <v>0</v>
      </c>
      <c r="E219" s="157">
        <v>50</v>
      </c>
      <c r="F219" s="155">
        <v>4</v>
      </c>
      <c r="G219" s="156">
        <v>44</v>
      </c>
      <c r="H219" s="156">
        <v>2</v>
      </c>
      <c r="I219" s="157">
        <v>50</v>
      </c>
      <c r="J219" s="155">
        <v>-1</v>
      </c>
      <c r="K219" s="156">
        <v>3</v>
      </c>
      <c r="L219" s="156">
        <v>-2</v>
      </c>
      <c r="M219" s="157">
        <v>0</v>
      </c>
      <c r="N219" s="215">
        <f t="shared" si="25"/>
        <v>100</v>
      </c>
    </row>
    <row r="220" spans="1:14" x14ac:dyDescent="0.35">
      <c r="A220" s="154" t="s">
        <v>311</v>
      </c>
      <c r="B220" s="155">
        <v>0</v>
      </c>
      <c r="C220" s="156">
        <v>51</v>
      </c>
      <c r="D220" s="156">
        <v>2</v>
      </c>
      <c r="E220" s="157">
        <v>54</v>
      </c>
      <c r="F220" s="155">
        <v>0</v>
      </c>
      <c r="G220" s="156">
        <v>41</v>
      </c>
      <c r="H220" s="156">
        <v>2</v>
      </c>
      <c r="I220" s="157">
        <v>44</v>
      </c>
      <c r="J220" s="155">
        <v>0</v>
      </c>
      <c r="K220" s="156">
        <v>10</v>
      </c>
      <c r="L220" s="156">
        <v>0</v>
      </c>
      <c r="M220" s="157">
        <v>10</v>
      </c>
      <c r="N220" s="215">
        <f t="shared" si="25"/>
        <v>98</v>
      </c>
    </row>
    <row r="221" spans="1:14" x14ac:dyDescent="0.35">
      <c r="A221" s="154" t="s">
        <v>470</v>
      </c>
      <c r="B221" s="155">
        <v>1</v>
      </c>
      <c r="C221" s="156">
        <v>58</v>
      </c>
      <c r="D221" s="156">
        <v>1</v>
      </c>
      <c r="E221" s="157">
        <v>60</v>
      </c>
      <c r="F221" s="155">
        <v>5</v>
      </c>
      <c r="G221" s="156">
        <v>29</v>
      </c>
      <c r="H221" s="156">
        <v>1</v>
      </c>
      <c r="I221" s="157">
        <v>36</v>
      </c>
      <c r="J221" s="155">
        <v>-4</v>
      </c>
      <c r="K221" s="156">
        <v>28</v>
      </c>
      <c r="L221" s="156">
        <v>0</v>
      </c>
      <c r="M221" s="157">
        <v>25</v>
      </c>
      <c r="N221" s="215">
        <f t="shared" si="25"/>
        <v>96</v>
      </c>
    </row>
    <row r="222" spans="1:14" x14ac:dyDescent="0.35">
      <c r="A222" s="154" t="s">
        <v>324</v>
      </c>
      <c r="B222" s="155">
        <v>1</v>
      </c>
      <c r="C222" s="156">
        <v>34</v>
      </c>
      <c r="D222" s="156">
        <v>6</v>
      </c>
      <c r="E222" s="157">
        <v>42</v>
      </c>
      <c r="F222" s="155">
        <v>4</v>
      </c>
      <c r="G222" s="156">
        <v>45</v>
      </c>
      <c r="H222" s="156">
        <v>5</v>
      </c>
      <c r="I222" s="157">
        <v>53</v>
      </c>
      <c r="J222" s="155">
        <v>-2</v>
      </c>
      <c r="K222" s="156">
        <v>-11</v>
      </c>
      <c r="L222" s="156">
        <v>1</v>
      </c>
      <c r="M222" s="157">
        <v>-12</v>
      </c>
      <c r="N222" s="215">
        <f t="shared" si="25"/>
        <v>95</v>
      </c>
    </row>
    <row r="223" spans="1:14" x14ac:dyDescent="0.35">
      <c r="A223" s="154" t="s">
        <v>367</v>
      </c>
      <c r="B223" s="155">
        <v>9</v>
      </c>
      <c r="C223" s="156">
        <v>38</v>
      </c>
      <c r="D223" s="156">
        <v>0</v>
      </c>
      <c r="E223" s="157">
        <v>47</v>
      </c>
      <c r="F223" s="155">
        <v>1</v>
      </c>
      <c r="G223" s="156">
        <v>43</v>
      </c>
      <c r="H223" s="156">
        <v>4</v>
      </c>
      <c r="I223" s="157">
        <v>47</v>
      </c>
      <c r="J223" s="155">
        <v>8</v>
      </c>
      <c r="K223" s="156">
        <v>-4</v>
      </c>
      <c r="L223" s="156">
        <v>-4</v>
      </c>
      <c r="M223" s="157">
        <v>-1</v>
      </c>
      <c r="N223" s="215">
        <f t="shared" si="25"/>
        <v>94</v>
      </c>
    </row>
    <row r="224" spans="1:14" x14ac:dyDescent="0.35">
      <c r="A224" s="154" t="s">
        <v>326</v>
      </c>
      <c r="B224" s="155">
        <v>0</v>
      </c>
      <c r="C224" s="156">
        <v>44</v>
      </c>
      <c r="D224" s="156">
        <v>1</v>
      </c>
      <c r="E224" s="157">
        <v>45</v>
      </c>
      <c r="F224" s="155">
        <v>6</v>
      </c>
      <c r="G224" s="156">
        <v>41</v>
      </c>
      <c r="H224" s="156">
        <v>2</v>
      </c>
      <c r="I224" s="157">
        <v>49</v>
      </c>
      <c r="J224" s="155">
        <v>-6</v>
      </c>
      <c r="K224" s="156">
        <v>3</v>
      </c>
      <c r="L224" s="156">
        <v>-1</v>
      </c>
      <c r="M224" s="157">
        <v>-4</v>
      </c>
      <c r="N224" s="215">
        <f t="shared" si="25"/>
        <v>94</v>
      </c>
    </row>
    <row r="225" spans="1:14" x14ac:dyDescent="0.35">
      <c r="A225" s="154" t="s">
        <v>319</v>
      </c>
      <c r="B225" s="155">
        <v>0</v>
      </c>
      <c r="C225" s="156">
        <v>45</v>
      </c>
      <c r="D225" s="156">
        <v>0</v>
      </c>
      <c r="E225" s="157">
        <v>45</v>
      </c>
      <c r="F225" s="155">
        <v>8</v>
      </c>
      <c r="G225" s="156">
        <v>40</v>
      </c>
      <c r="H225" s="156">
        <v>0</v>
      </c>
      <c r="I225" s="157">
        <v>47</v>
      </c>
      <c r="J225" s="155">
        <v>-8</v>
      </c>
      <c r="K225" s="156">
        <v>5</v>
      </c>
      <c r="L225" s="156">
        <v>0</v>
      </c>
      <c r="M225" s="157">
        <v>-2</v>
      </c>
      <c r="N225" s="215">
        <f t="shared" si="25"/>
        <v>92</v>
      </c>
    </row>
    <row r="226" spans="1:14" x14ac:dyDescent="0.35">
      <c r="A226" s="154" t="s">
        <v>310</v>
      </c>
      <c r="B226" s="155">
        <v>3</v>
      </c>
      <c r="C226" s="156">
        <v>49</v>
      </c>
      <c r="D226" s="156">
        <v>1</v>
      </c>
      <c r="E226" s="157">
        <v>52</v>
      </c>
      <c r="F226" s="155">
        <v>2</v>
      </c>
      <c r="G226" s="156">
        <v>35</v>
      </c>
      <c r="H226" s="156">
        <v>2</v>
      </c>
      <c r="I226" s="157">
        <v>40</v>
      </c>
      <c r="J226" s="155">
        <v>0</v>
      </c>
      <c r="K226" s="156">
        <v>13</v>
      </c>
      <c r="L226" s="156">
        <v>-1</v>
      </c>
      <c r="M226" s="157">
        <v>12</v>
      </c>
      <c r="N226" s="215">
        <f t="shared" si="25"/>
        <v>92</v>
      </c>
    </row>
    <row r="227" spans="1:14" x14ac:dyDescent="0.35">
      <c r="A227" s="154" t="s">
        <v>309</v>
      </c>
      <c r="B227" s="155">
        <v>12</v>
      </c>
      <c r="C227" s="156">
        <v>41</v>
      </c>
      <c r="D227" s="156">
        <v>1</v>
      </c>
      <c r="E227" s="157">
        <v>54</v>
      </c>
      <c r="F227" s="155">
        <v>8</v>
      </c>
      <c r="G227" s="156">
        <v>29</v>
      </c>
      <c r="H227" s="156">
        <v>0</v>
      </c>
      <c r="I227" s="157">
        <v>38</v>
      </c>
      <c r="J227" s="155">
        <v>3</v>
      </c>
      <c r="K227" s="156">
        <v>12</v>
      </c>
      <c r="L227" s="156">
        <v>1</v>
      </c>
      <c r="M227" s="157">
        <v>16</v>
      </c>
      <c r="N227" s="215">
        <f t="shared" si="25"/>
        <v>92</v>
      </c>
    </row>
    <row r="228" spans="1:14" x14ac:dyDescent="0.35">
      <c r="A228" s="154" t="s">
        <v>205</v>
      </c>
      <c r="B228" s="155">
        <v>1</v>
      </c>
      <c r="C228" s="156">
        <v>57</v>
      </c>
      <c r="D228" s="156">
        <v>0</v>
      </c>
      <c r="E228" s="157">
        <v>58</v>
      </c>
      <c r="F228" s="155">
        <v>7</v>
      </c>
      <c r="G228" s="156">
        <v>26</v>
      </c>
      <c r="H228" s="156">
        <v>0</v>
      </c>
      <c r="I228" s="157">
        <v>33</v>
      </c>
      <c r="J228" s="155">
        <v>-6</v>
      </c>
      <c r="K228" s="156">
        <v>31</v>
      </c>
      <c r="L228" s="156">
        <v>0</v>
      </c>
      <c r="M228" s="157">
        <v>25</v>
      </c>
      <c r="N228" s="215">
        <f t="shared" si="25"/>
        <v>91</v>
      </c>
    </row>
    <row r="229" spans="1:14" x14ac:dyDescent="0.35">
      <c r="A229" s="154" t="s">
        <v>255</v>
      </c>
      <c r="B229" s="155">
        <v>4</v>
      </c>
      <c r="C229" s="156">
        <v>42</v>
      </c>
      <c r="D229" s="156">
        <v>1</v>
      </c>
      <c r="E229" s="157">
        <v>48</v>
      </c>
      <c r="F229" s="155">
        <v>4</v>
      </c>
      <c r="G229" s="156">
        <v>35</v>
      </c>
      <c r="H229" s="156">
        <v>2</v>
      </c>
      <c r="I229" s="157">
        <v>41</v>
      </c>
      <c r="J229" s="155">
        <v>0</v>
      </c>
      <c r="K229" s="156">
        <v>7</v>
      </c>
      <c r="L229" s="156">
        <v>-1</v>
      </c>
      <c r="M229" s="157">
        <v>6</v>
      </c>
      <c r="N229" s="215">
        <f t="shared" si="25"/>
        <v>89</v>
      </c>
    </row>
    <row r="230" spans="1:14" x14ac:dyDescent="0.35">
      <c r="A230" s="154" t="s">
        <v>307</v>
      </c>
      <c r="B230" s="155">
        <v>4</v>
      </c>
      <c r="C230" s="156">
        <v>36</v>
      </c>
      <c r="D230" s="156">
        <v>0</v>
      </c>
      <c r="E230" s="157">
        <v>40</v>
      </c>
      <c r="F230" s="155">
        <v>12</v>
      </c>
      <c r="G230" s="156">
        <v>29</v>
      </c>
      <c r="H230" s="156">
        <v>6</v>
      </c>
      <c r="I230" s="157">
        <v>48</v>
      </c>
      <c r="J230" s="155">
        <v>-8</v>
      </c>
      <c r="K230" s="156">
        <v>7</v>
      </c>
      <c r="L230" s="156">
        <v>-6</v>
      </c>
      <c r="M230" s="157">
        <v>-8</v>
      </c>
      <c r="N230" s="215">
        <f t="shared" si="25"/>
        <v>88</v>
      </c>
    </row>
    <row r="231" spans="1:14" x14ac:dyDescent="0.35">
      <c r="A231" s="154" t="s">
        <v>250</v>
      </c>
      <c r="B231" s="155">
        <v>1</v>
      </c>
      <c r="C231" s="156">
        <v>45</v>
      </c>
      <c r="D231" s="156">
        <v>3</v>
      </c>
      <c r="E231" s="157">
        <v>49</v>
      </c>
      <c r="F231" s="155">
        <v>1</v>
      </c>
      <c r="G231" s="156">
        <v>38</v>
      </c>
      <c r="H231" s="156">
        <v>0</v>
      </c>
      <c r="I231" s="157">
        <v>39</v>
      </c>
      <c r="J231" s="155">
        <v>0</v>
      </c>
      <c r="K231" s="156">
        <v>7</v>
      </c>
      <c r="L231" s="156">
        <v>3</v>
      </c>
      <c r="M231" s="157">
        <v>10</v>
      </c>
      <c r="N231" s="215">
        <f t="shared" si="25"/>
        <v>88</v>
      </c>
    </row>
    <row r="232" spans="1:14" x14ac:dyDescent="0.35">
      <c r="A232" s="154" t="s">
        <v>198</v>
      </c>
      <c r="B232" s="155">
        <v>4</v>
      </c>
      <c r="C232" s="156">
        <v>39</v>
      </c>
      <c r="D232" s="156">
        <v>1</v>
      </c>
      <c r="E232" s="157">
        <v>44</v>
      </c>
      <c r="F232" s="155">
        <v>8</v>
      </c>
      <c r="G232" s="156">
        <v>32</v>
      </c>
      <c r="H232" s="156">
        <v>4</v>
      </c>
      <c r="I232" s="157">
        <v>43</v>
      </c>
      <c r="J232" s="155">
        <v>-4</v>
      </c>
      <c r="K232" s="156">
        <v>8</v>
      </c>
      <c r="L232" s="156">
        <v>-2</v>
      </c>
      <c r="M232" s="157">
        <v>1</v>
      </c>
      <c r="N232" s="215">
        <f t="shared" si="25"/>
        <v>87</v>
      </c>
    </row>
    <row r="233" spans="1:14" x14ac:dyDescent="0.35">
      <c r="A233" s="154" t="s">
        <v>317</v>
      </c>
      <c r="B233" s="155">
        <v>4</v>
      </c>
      <c r="C233" s="156">
        <v>37</v>
      </c>
      <c r="D233" s="156">
        <v>0</v>
      </c>
      <c r="E233" s="157">
        <v>41</v>
      </c>
      <c r="F233" s="155">
        <v>7</v>
      </c>
      <c r="G233" s="156">
        <v>37</v>
      </c>
      <c r="H233" s="156">
        <v>1</v>
      </c>
      <c r="I233" s="157">
        <v>45</v>
      </c>
      <c r="J233" s="155">
        <v>-3</v>
      </c>
      <c r="K233" s="156">
        <v>1</v>
      </c>
      <c r="L233" s="156">
        <v>-1</v>
      </c>
      <c r="M233" s="157">
        <v>-4</v>
      </c>
      <c r="N233" s="215">
        <f t="shared" si="25"/>
        <v>86</v>
      </c>
    </row>
    <row r="234" spans="1:14" x14ac:dyDescent="0.35">
      <c r="A234" s="154" t="s">
        <v>157</v>
      </c>
      <c r="B234" s="155">
        <v>0</v>
      </c>
      <c r="C234" s="156">
        <v>35</v>
      </c>
      <c r="D234" s="156">
        <v>1</v>
      </c>
      <c r="E234" s="157">
        <v>36</v>
      </c>
      <c r="F234" s="155">
        <v>6</v>
      </c>
      <c r="G234" s="156">
        <v>38</v>
      </c>
      <c r="H234" s="156">
        <v>6</v>
      </c>
      <c r="I234" s="157">
        <v>49</v>
      </c>
      <c r="J234" s="155">
        <v>-6</v>
      </c>
      <c r="K234" s="156">
        <v>-3</v>
      </c>
      <c r="L234" s="156">
        <v>-5</v>
      </c>
      <c r="M234" s="157">
        <v>-13</v>
      </c>
      <c r="N234" s="215">
        <f t="shared" si="25"/>
        <v>85</v>
      </c>
    </row>
    <row r="235" spans="1:14" x14ac:dyDescent="0.35">
      <c r="A235" s="154" t="s">
        <v>257</v>
      </c>
      <c r="B235" s="155">
        <v>2</v>
      </c>
      <c r="C235" s="156">
        <v>40</v>
      </c>
      <c r="D235" s="156">
        <v>0</v>
      </c>
      <c r="E235" s="157">
        <v>43</v>
      </c>
      <c r="F235" s="155">
        <v>2</v>
      </c>
      <c r="G235" s="156">
        <v>39</v>
      </c>
      <c r="H235" s="156">
        <v>1</v>
      </c>
      <c r="I235" s="157">
        <v>42</v>
      </c>
      <c r="J235" s="155">
        <v>0</v>
      </c>
      <c r="K235" s="156">
        <v>2</v>
      </c>
      <c r="L235" s="156">
        <v>-1</v>
      </c>
      <c r="M235" s="157">
        <v>0</v>
      </c>
      <c r="N235" s="215">
        <f t="shared" si="25"/>
        <v>85</v>
      </c>
    </row>
    <row r="236" spans="1:14" x14ac:dyDescent="0.35">
      <c r="A236" s="154" t="s">
        <v>172</v>
      </c>
      <c r="B236" s="155">
        <v>3</v>
      </c>
      <c r="C236" s="156">
        <v>21</v>
      </c>
      <c r="D236" s="156">
        <v>1</v>
      </c>
      <c r="E236" s="157">
        <v>25</v>
      </c>
      <c r="F236" s="155">
        <v>12</v>
      </c>
      <c r="G236" s="156">
        <v>37</v>
      </c>
      <c r="H236" s="156">
        <v>9</v>
      </c>
      <c r="I236" s="157">
        <v>58</v>
      </c>
      <c r="J236" s="155">
        <v>-10</v>
      </c>
      <c r="K236" s="156">
        <v>-16</v>
      </c>
      <c r="L236" s="156">
        <v>-7</v>
      </c>
      <c r="M236" s="157">
        <v>-33</v>
      </c>
      <c r="N236" s="215">
        <f t="shared" si="25"/>
        <v>83</v>
      </c>
    </row>
    <row r="237" spans="1:14" x14ac:dyDescent="0.35">
      <c r="A237" s="154" t="s">
        <v>270</v>
      </c>
      <c r="B237" s="155">
        <v>4</v>
      </c>
      <c r="C237" s="156">
        <v>36</v>
      </c>
      <c r="D237" s="156">
        <v>1</v>
      </c>
      <c r="E237" s="157">
        <v>41</v>
      </c>
      <c r="F237" s="155">
        <v>2</v>
      </c>
      <c r="G237" s="156">
        <v>35</v>
      </c>
      <c r="H237" s="156">
        <v>4</v>
      </c>
      <c r="I237" s="157">
        <v>41</v>
      </c>
      <c r="J237" s="155">
        <v>1</v>
      </c>
      <c r="K237" s="156">
        <v>2</v>
      </c>
      <c r="L237" s="156">
        <v>-2</v>
      </c>
      <c r="M237" s="157">
        <v>0</v>
      </c>
      <c r="N237" s="215">
        <f t="shared" si="25"/>
        <v>82</v>
      </c>
    </row>
    <row r="238" spans="1:14" x14ac:dyDescent="0.35">
      <c r="A238" s="154" t="s">
        <v>152</v>
      </c>
      <c r="B238" s="155">
        <v>0</v>
      </c>
      <c r="C238" s="156">
        <v>29</v>
      </c>
      <c r="D238" s="156">
        <v>4</v>
      </c>
      <c r="E238" s="157">
        <v>33</v>
      </c>
      <c r="F238" s="155">
        <v>12</v>
      </c>
      <c r="G238" s="156">
        <v>29</v>
      </c>
      <c r="H238" s="156">
        <v>7</v>
      </c>
      <c r="I238" s="157">
        <v>48</v>
      </c>
      <c r="J238" s="155">
        <v>-12</v>
      </c>
      <c r="K238" s="156">
        <v>0</v>
      </c>
      <c r="L238" s="156">
        <v>-3</v>
      </c>
      <c r="M238" s="157">
        <v>-15</v>
      </c>
      <c r="N238" s="215">
        <f t="shared" si="25"/>
        <v>81</v>
      </c>
    </row>
    <row r="239" spans="1:14" x14ac:dyDescent="0.35">
      <c r="A239" s="154" t="s">
        <v>251</v>
      </c>
      <c r="B239" s="155">
        <v>0</v>
      </c>
      <c r="C239" s="156">
        <v>33</v>
      </c>
      <c r="D239" s="156">
        <v>1</v>
      </c>
      <c r="E239" s="157">
        <v>34</v>
      </c>
      <c r="F239" s="155">
        <v>5</v>
      </c>
      <c r="G239" s="156">
        <v>41</v>
      </c>
      <c r="H239" s="156">
        <v>0</v>
      </c>
      <c r="I239" s="157">
        <v>46</v>
      </c>
      <c r="J239" s="155">
        <v>-5</v>
      </c>
      <c r="K239" s="156">
        <v>-8</v>
      </c>
      <c r="L239" s="156">
        <v>1</v>
      </c>
      <c r="M239" s="157">
        <v>-12</v>
      </c>
      <c r="N239" s="215">
        <f t="shared" si="25"/>
        <v>80</v>
      </c>
    </row>
    <row r="240" spans="1:14" x14ac:dyDescent="0.35">
      <c r="A240" s="154" t="s">
        <v>247</v>
      </c>
      <c r="B240" s="155">
        <v>4</v>
      </c>
      <c r="C240" s="156">
        <v>32</v>
      </c>
      <c r="D240" s="156">
        <v>1</v>
      </c>
      <c r="E240" s="157">
        <v>37</v>
      </c>
      <c r="F240" s="155">
        <v>3</v>
      </c>
      <c r="G240" s="156">
        <v>32</v>
      </c>
      <c r="H240" s="156">
        <v>5</v>
      </c>
      <c r="I240" s="157">
        <v>40</v>
      </c>
      <c r="J240" s="155">
        <v>1</v>
      </c>
      <c r="K240" s="156">
        <v>1</v>
      </c>
      <c r="L240" s="156">
        <v>-4</v>
      </c>
      <c r="M240" s="157">
        <v>-2</v>
      </c>
      <c r="N240" s="215">
        <f t="shared" si="25"/>
        <v>77</v>
      </c>
    </row>
    <row r="241" spans="1:14" x14ac:dyDescent="0.35">
      <c r="A241" s="154" t="s">
        <v>322</v>
      </c>
      <c r="B241" s="155">
        <v>1</v>
      </c>
      <c r="C241" s="156">
        <v>30</v>
      </c>
      <c r="D241" s="156">
        <v>0</v>
      </c>
      <c r="E241" s="157">
        <v>31</v>
      </c>
      <c r="F241" s="155">
        <v>6</v>
      </c>
      <c r="G241" s="156">
        <v>39</v>
      </c>
      <c r="H241" s="156">
        <v>1</v>
      </c>
      <c r="I241" s="157">
        <v>46</v>
      </c>
      <c r="J241" s="155">
        <v>-4</v>
      </c>
      <c r="K241" s="156">
        <v>-9</v>
      </c>
      <c r="L241" s="156">
        <v>-1</v>
      </c>
      <c r="M241" s="157">
        <v>-15</v>
      </c>
      <c r="N241" s="215">
        <f t="shared" si="25"/>
        <v>77</v>
      </c>
    </row>
    <row r="242" spans="1:14" x14ac:dyDescent="0.35">
      <c r="A242" s="154" t="s">
        <v>199</v>
      </c>
      <c r="B242" s="155">
        <v>0</v>
      </c>
      <c r="C242" s="156">
        <v>42</v>
      </c>
      <c r="D242" s="156">
        <v>1</v>
      </c>
      <c r="E242" s="157">
        <v>43</v>
      </c>
      <c r="F242" s="155">
        <v>0</v>
      </c>
      <c r="G242" s="156">
        <v>33</v>
      </c>
      <c r="H242" s="156">
        <v>1</v>
      </c>
      <c r="I242" s="157">
        <v>34</v>
      </c>
      <c r="J242" s="155">
        <v>0</v>
      </c>
      <c r="K242" s="156">
        <v>9</v>
      </c>
      <c r="L242" s="156">
        <v>0</v>
      </c>
      <c r="M242" s="157">
        <v>9</v>
      </c>
      <c r="N242" s="215">
        <f t="shared" si="25"/>
        <v>77</v>
      </c>
    </row>
    <row r="243" spans="1:14" x14ac:dyDescent="0.35">
      <c r="A243" s="154" t="s">
        <v>369</v>
      </c>
      <c r="B243" s="155">
        <v>0</v>
      </c>
      <c r="C243" s="156">
        <v>41</v>
      </c>
      <c r="D243" s="156">
        <v>0</v>
      </c>
      <c r="E243" s="157">
        <v>41</v>
      </c>
      <c r="F243" s="155">
        <v>0</v>
      </c>
      <c r="G243" s="156">
        <v>32</v>
      </c>
      <c r="H243" s="156">
        <v>3</v>
      </c>
      <c r="I243" s="157">
        <v>35</v>
      </c>
      <c r="J243" s="155">
        <v>0</v>
      </c>
      <c r="K243" s="156">
        <v>9</v>
      </c>
      <c r="L243" s="156">
        <v>-3</v>
      </c>
      <c r="M243" s="157">
        <v>7</v>
      </c>
      <c r="N243" s="215">
        <f t="shared" si="25"/>
        <v>76</v>
      </c>
    </row>
    <row r="244" spans="1:14" x14ac:dyDescent="0.35">
      <c r="A244" s="154" t="s">
        <v>327</v>
      </c>
      <c r="B244" s="155">
        <v>2</v>
      </c>
      <c r="C244" s="156">
        <v>36</v>
      </c>
      <c r="D244" s="156">
        <v>1</v>
      </c>
      <c r="E244" s="157">
        <v>40</v>
      </c>
      <c r="F244" s="155">
        <v>1</v>
      </c>
      <c r="G244" s="156">
        <v>31</v>
      </c>
      <c r="H244" s="156">
        <v>1</v>
      </c>
      <c r="I244" s="157">
        <v>34</v>
      </c>
      <c r="J244" s="155">
        <v>1</v>
      </c>
      <c r="K244" s="156">
        <v>5</v>
      </c>
      <c r="L244" s="156">
        <v>0</v>
      </c>
      <c r="M244" s="157">
        <v>6</v>
      </c>
      <c r="N244" s="215">
        <f t="shared" si="25"/>
        <v>74</v>
      </c>
    </row>
    <row r="245" spans="1:14" x14ac:dyDescent="0.35">
      <c r="A245" s="154" t="s">
        <v>320</v>
      </c>
      <c r="B245" s="155">
        <v>5</v>
      </c>
      <c r="C245" s="156">
        <v>36</v>
      </c>
      <c r="D245" s="156">
        <v>0</v>
      </c>
      <c r="E245" s="157">
        <v>41</v>
      </c>
      <c r="F245" s="155">
        <v>9</v>
      </c>
      <c r="G245" s="156">
        <v>24</v>
      </c>
      <c r="H245" s="156">
        <v>0</v>
      </c>
      <c r="I245" s="157">
        <v>33</v>
      </c>
      <c r="J245" s="155">
        <v>-4</v>
      </c>
      <c r="K245" s="156">
        <v>12</v>
      </c>
      <c r="L245" s="156">
        <v>0</v>
      </c>
      <c r="M245" s="157">
        <v>8</v>
      </c>
      <c r="N245" s="215">
        <f t="shared" si="25"/>
        <v>74</v>
      </c>
    </row>
    <row r="246" spans="1:14" x14ac:dyDescent="0.35">
      <c r="A246" s="154" t="s">
        <v>256</v>
      </c>
      <c r="B246" s="155">
        <v>6</v>
      </c>
      <c r="C246" s="156">
        <v>28</v>
      </c>
      <c r="D246" s="156">
        <v>1</v>
      </c>
      <c r="E246" s="157">
        <v>36</v>
      </c>
      <c r="F246" s="155">
        <v>3</v>
      </c>
      <c r="G246" s="156">
        <v>32</v>
      </c>
      <c r="H246" s="156">
        <v>3</v>
      </c>
      <c r="I246" s="157">
        <v>37</v>
      </c>
      <c r="J246" s="155">
        <v>4</v>
      </c>
      <c r="K246" s="156">
        <v>-4</v>
      </c>
      <c r="L246" s="156">
        <v>-1</v>
      </c>
      <c r="M246" s="157">
        <v>-1</v>
      </c>
      <c r="N246" s="215">
        <f t="shared" si="25"/>
        <v>73</v>
      </c>
    </row>
    <row r="247" spans="1:14" x14ac:dyDescent="0.35">
      <c r="A247" s="154" t="s">
        <v>243</v>
      </c>
      <c r="B247" s="155">
        <v>5</v>
      </c>
      <c r="C247" s="156">
        <v>23</v>
      </c>
      <c r="D247" s="156">
        <v>0</v>
      </c>
      <c r="E247" s="157">
        <v>29</v>
      </c>
      <c r="F247" s="155">
        <v>7</v>
      </c>
      <c r="G247" s="156">
        <v>35</v>
      </c>
      <c r="H247" s="156">
        <v>2</v>
      </c>
      <c r="I247" s="157">
        <v>44</v>
      </c>
      <c r="J247" s="155">
        <v>-1</v>
      </c>
      <c r="K247" s="156">
        <v>-11</v>
      </c>
      <c r="L247" s="156">
        <v>-2</v>
      </c>
      <c r="M247" s="157">
        <v>-15</v>
      </c>
      <c r="N247" s="215">
        <f t="shared" si="25"/>
        <v>73</v>
      </c>
    </row>
    <row r="248" spans="1:14" x14ac:dyDescent="0.35">
      <c r="A248" s="154" t="s">
        <v>328</v>
      </c>
      <c r="B248" s="155">
        <v>4</v>
      </c>
      <c r="C248" s="156">
        <v>32</v>
      </c>
      <c r="D248" s="156">
        <v>1</v>
      </c>
      <c r="E248" s="157">
        <v>37</v>
      </c>
      <c r="F248" s="155">
        <v>2</v>
      </c>
      <c r="G248" s="156">
        <v>33</v>
      </c>
      <c r="H248" s="156">
        <v>0</v>
      </c>
      <c r="I248" s="157">
        <v>35</v>
      </c>
      <c r="J248" s="155">
        <v>2</v>
      </c>
      <c r="K248" s="156">
        <v>-1</v>
      </c>
      <c r="L248" s="156">
        <v>1</v>
      </c>
      <c r="M248" s="157">
        <v>2</v>
      </c>
      <c r="N248" s="215">
        <f t="shared" si="25"/>
        <v>72</v>
      </c>
    </row>
    <row r="249" spans="1:14" x14ac:dyDescent="0.35">
      <c r="A249" s="154" t="s">
        <v>144</v>
      </c>
      <c r="B249" s="155">
        <v>3</v>
      </c>
      <c r="C249" s="156">
        <v>19</v>
      </c>
      <c r="D249" s="156">
        <v>0</v>
      </c>
      <c r="E249" s="157">
        <v>21</v>
      </c>
      <c r="F249" s="155">
        <v>15</v>
      </c>
      <c r="G249" s="156">
        <v>33</v>
      </c>
      <c r="H249" s="156">
        <v>3</v>
      </c>
      <c r="I249" s="157">
        <v>51</v>
      </c>
      <c r="J249" s="155">
        <v>-13</v>
      </c>
      <c r="K249" s="156">
        <v>-14</v>
      </c>
      <c r="L249" s="156">
        <v>-3</v>
      </c>
      <c r="M249" s="157">
        <v>-29</v>
      </c>
      <c r="N249" s="215">
        <f t="shared" si="25"/>
        <v>72</v>
      </c>
    </row>
    <row r="250" spans="1:14" x14ac:dyDescent="0.35">
      <c r="A250" s="154" t="s">
        <v>254</v>
      </c>
      <c r="B250" s="155">
        <v>5</v>
      </c>
      <c r="C250" s="156">
        <v>35</v>
      </c>
      <c r="D250" s="156">
        <v>0</v>
      </c>
      <c r="E250" s="157">
        <v>40</v>
      </c>
      <c r="F250" s="155">
        <v>1</v>
      </c>
      <c r="G250" s="156">
        <v>29</v>
      </c>
      <c r="H250" s="156">
        <v>1</v>
      </c>
      <c r="I250" s="157">
        <v>32</v>
      </c>
      <c r="J250" s="155">
        <v>4</v>
      </c>
      <c r="K250" s="156">
        <v>6</v>
      </c>
      <c r="L250" s="156">
        <v>-1</v>
      </c>
      <c r="M250" s="157">
        <v>8</v>
      </c>
      <c r="N250" s="215">
        <f t="shared" si="25"/>
        <v>72</v>
      </c>
    </row>
    <row r="251" spans="1:14" x14ac:dyDescent="0.35">
      <c r="A251" s="154" t="s">
        <v>374</v>
      </c>
      <c r="B251" s="155">
        <v>5</v>
      </c>
      <c r="C251" s="156">
        <v>34</v>
      </c>
      <c r="D251" s="156">
        <v>0</v>
      </c>
      <c r="E251" s="157">
        <v>39</v>
      </c>
      <c r="F251" s="155">
        <v>6</v>
      </c>
      <c r="G251" s="156">
        <v>25</v>
      </c>
      <c r="H251" s="156">
        <v>0</v>
      </c>
      <c r="I251" s="157">
        <v>32</v>
      </c>
      <c r="J251" s="155">
        <v>-1</v>
      </c>
      <c r="K251" s="156">
        <v>9</v>
      </c>
      <c r="L251" s="156">
        <v>0</v>
      </c>
      <c r="M251" s="157">
        <v>7</v>
      </c>
      <c r="N251" s="215">
        <f t="shared" ref="N251:N314" si="26">E251+I251</f>
        <v>71</v>
      </c>
    </row>
    <row r="252" spans="1:14" x14ac:dyDescent="0.35">
      <c r="A252" s="154" t="s">
        <v>389</v>
      </c>
      <c r="B252" s="155">
        <v>0</v>
      </c>
      <c r="C252" s="156">
        <v>30</v>
      </c>
      <c r="D252" s="156">
        <v>1</v>
      </c>
      <c r="E252" s="157">
        <v>32</v>
      </c>
      <c r="F252" s="155">
        <v>2</v>
      </c>
      <c r="G252" s="156">
        <v>36</v>
      </c>
      <c r="H252" s="156">
        <v>0</v>
      </c>
      <c r="I252" s="157">
        <v>38</v>
      </c>
      <c r="J252" s="155">
        <v>-2</v>
      </c>
      <c r="K252" s="156">
        <v>-6</v>
      </c>
      <c r="L252" s="156">
        <v>1</v>
      </c>
      <c r="M252" s="157">
        <v>-6</v>
      </c>
      <c r="N252" s="215">
        <f t="shared" si="26"/>
        <v>70</v>
      </c>
    </row>
    <row r="253" spans="1:14" x14ac:dyDescent="0.35">
      <c r="A253" s="154" t="s">
        <v>212</v>
      </c>
      <c r="B253" s="155">
        <v>6</v>
      </c>
      <c r="C253" s="156">
        <v>23</v>
      </c>
      <c r="D253" s="156">
        <v>0</v>
      </c>
      <c r="E253" s="157">
        <v>29</v>
      </c>
      <c r="F253" s="155">
        <v>8</v>
      </c>
      <c r="G253" s="156">
        <v>32</v>
      </c>
      <c r="H253" s="156">
        <v>1</v>
      </c>
      <c r="I253" s="157">
        <v>41</v>
      </c>
      <c r="J253" s="155">
        <v>-1</v>
      </c>
      <c r="K253" s="156">
        <v>-9</v>
      </c>
      <c r="L253" s="156">
        <v>-1</v>
      </c>
      <c r="M253" s="157">
        <v>-12</v>
      </c>
      <c r="N253" s="215">
        <f t="shared" si="26"/>
        <v>70</v>
      </c>
    </row>
    <row r="254" spans="1:14" x14ac:dyDescent="0.35">
      <c r="A254" s="154" t="s">
        <v>260</v>
      </c>
      <c r="B254" s="155">
        <v>5</v>
      </c>
      <c r="C254" s="156">
        <v>36</v>
      </c>
      <c r="D254" s="156">
        <v>2</v>
      </c>
      <c r="E254" s="157">
        <v>43</v>
      </c>
      <c r="F254" s="155">
        <v>2</v>
      </c>
      <c r="G254" s="156">
        <v>26</v>
      </c>
      <c r="H254" s="156">
        <v>0</v>
      </c>
      <c r="I254" s="157">
        <v>27</v>
      </c>
      <c r="J254" s="155">
        <v>3</v>
      </c>
      <c r="K254" s="156">
        <v>10</v>
      </c>
      <c r="L254" s="156">
        <v>2</v>
      </c>
      <c r="M254" s="157">
        <v>16</v>
      </c>
      <c r="N254" s="215">
        <f t="shared" si="26"/>
        <v>70</v>
      </c>
    </row>
    <row r="255" spans="1:14" x14ac:dyDescent="0.35">
      <c r="A255" s="154" t="s">
        <v>252</v>
      </c>
      <c r="B255" s="155">
        <v>1</v>
      </c>
      <c r="C255" s="156">
        <v>39</v>
      </c>
      <c r="D255" s="156">
        <v>0</v>
      </c>
      <c r="E255" s="157">
        <v>41</v>
      </c>
      <c r="F255" s="155">
        <v>0</v>
      </c>
      <c r="G255" s="156">
        <v>27</v>
      </c>
      <c r="H255" s="156">
        <v>2</v>
      </c>
      <c r="I255" s="157">
        <v>29</v>
      </c>
      <c r="J255" s="155">
        <v>1</v>
      </c>
      <c r="K255" s="156">
        <v>13</v>
      </c>
      <c r="L255" s="156">
        <v>-2</v>
      </c>
      <c r="M255" s="157">
        <v>11</v>
      </c>
      <c r="N255" s="215">
        <f t="shared" si="26"/>
        <v>70</v>
      </c>
    </row>
    <row r="256" spans="1:14" x14ac:dyDescent="0.35">
      <c r="A256" s="154" t="s">
        <v>209</v>
      </c>
      <c r="B256" s="155">
        <v>7</v>
      </c>
      <c r="C256" s="156">
        <v>39</v>
      </c>
      <c r="D256" s="156">
        <v>0</v>
      </c>
      <c r="E256" s="157">
        <v>47</v>
      </c>
      <c r="F256" s="155">
        <v>7</v>
      </c>
      <c r="G256" s="156">
        <v>16</v>
      </c>
      <c r="H256" s="156">
        <v>0</v>
      </c>
      <c r="I256" s="157">
        <v>23</v>
      </c>
      <c r="J256" s="155">
        <v>0</v>
      </c>
      <c r="K256" s="156">
        <v>24</v>
      </c>
      <c r="L256" s="156">
        <v>0</v>
      </c>
      <c r="M256" s="157">
        <v>24</v>
      </c>
      <c r="N256" s="215">
        <f t="shared" si="26"/>
        <v>70</v>
      </c>
    </row>
    <row r="257" spans="1:14" x14ac:dyDescent="0.35">
      <c r="A257" s="154" t="s">
        <v>388</v>
      </c>
      <c r="B257" s="155">
        <v>0</v>
      </c>
      <c r="C257" s="156">
        <v>32</v>
      </c>
      <c r="D257" s="156">
        <v>3</v>
      </c>
      <c r="E257" s="157">
        <v>35</v>
      </c>
      <c r="F257" s="155">
        <v>1</v>
      </c>
      <c r="G257" s="156">
        <v>33</v>
      </c>
      <c r="H257" s="156">
        <v>0</v>
      </c>
      <c r="I257" s="157">
        <v>34</v>
      </c>
      <c r="J257" s="155">
        <v>-1</v>
      </c>
      <c r="K257" s="156">
        <v>0</v>
      </c>
      <c r="L257" s="156">
        <v>3</v>
      </c>
      <c r="M257" s="157">
        <v>1</v>
      </c>
      <c r="N257" s="215">
        <f t="shared" si="26"/>
        <v>69</v>
      </c>
    </row>
    <row r="258" spans="1:14" x14ac:dyDescent="0.35">
      <c r="A258" s="154" t="s">
        <v>201</v>
      </c>
      <c r="B258" s="155">
        <v>4</v>
      </c>
      <c r="C258" s="156">
        <v>31</v>
      </c>
      <c r="D258" s="156">
        <v>1</v>
      </c>
      <c r="E258" s="157">
        <v>37</v>
      </c>
      <c r="F258" s="155">
        <v>7</v>
      </c>
      <c r="G258" s="156">
        <v>21</v>
      </c>
      <c r="H258" s="156">
        <v>3</v>
      </c>
      <c r="I258" s="157">
        <v>31</v>
      </c>
      <c r="J258" s="155">
        <v>-4</v>
      </c>
      <c r="K258" s="156">
        <v>10</v>
      </c>
      <c r="L258" s="156">
        <v>-1</v>
      </c>
      <c r="M258" s="157">
        <v>6</v>
      </c>
      <c r="N258" s="215">
        <f t="shared" si="26"/>
        <v>68</v>
      </c>
    </row>
    <row r="259" spans="1:14" x14ac:dyDescent="0.35">
      <c r="A259" s="154" t="s">
        <v>263</v>
      </c>
      <c r="B259" s="155">
        <v>4</v>
      </c>
      <c r="C259" s="156">
        <v>31</v>
      </c>
      <c r="D259" s="156">
        <v>1</v>
      </c>
      <c r="E259" s="157">
        <v>36</v>
      </c>
      <c r="F259" s="155">
        <v>11</v>
      </c>
      <c r="G259" s="156">
        <v>20</v>
      </c>
      <c r="H259" s="156">
        <v>1</v>
      </c>
      <c r="I259" s="157">
        <v>32</v>
      </c>
      <c r="J259" s="155">
        <v>-7</v>
      </c>
      <c r="K259" s="156">
        <v>11</v>
      </c>
      <c r="L259" s="156">
        <v>0</v>
      </c>
      <c r="M259" s="157">
        <v>4</v>
      </c>
      <c r="N259" s="215">
        <f t="shared" si="26"/>
        <v>68</v>
      </c>
    </row>
    <row r="260" spans="1:14" x14ac:dyDescent="0.35">
      <c r="A260" s="154" t="s">
        <v>302</v>
      </c>
      <c r="B260" s="155">
        <v>0</v>
      </c>
      <c r="C260" s="156">
        <v>29</v>
      </c>
      <c r="D260" s="156">
        <v>1</v>
      </c>
      <c r="E260" s="157">
        <v>30</v>
      </c>
      <c r="F260" s="155">
        <v>1</v>
      </c>
      <c r="G260" s="156">
        <v>35</v>
      </c>
      <c r="H260" s="156">
        <v>1</v>
      </c>
      <c r="I260" s="157">
        <v>38</v>
      </c>
      <c r="J260" s="155">
        <v>-1</v>
      </c>
      <c r="K260" s="156">
        <v>-6</v>
      </c>
      <c r="L260" s="156">
        <v>0</v>
      </c>
      <c r="M260" s="157">
        <v>-7</v>
      </c>
      <c r="N260" s="215">
        <f t="shared" si="26"/>
        <v>68</v>
      </c>
    </row>
    <row r="261" spans="1:14" x14ac:dyDescent="0.35">
      <c r="A261" s="154" t="s">
        <v>159</v>
      </c>
      <c r="B261" s="155">
        <v>4</v>
      </c>
      <c r="C261" s="156">
        <v>24</v>
      </c>
      <c r="D261" s="156">
        <v>2</v>
      </c>
      <c r="E261" s="157">
        <v>30</v>
      </c>
      <c r="F261" s="155">
        <v>9</v>
      </c>
      <c r="G261" s="156">
        <v>27</v>
      </c>
      <c r="H261" s="156">
        <v>1</v>
      </c>
      <c r="I261" s="157">
        <v>37</v>
      </c>
      <c r="J261" s="155">
        <v>-5</v>
      </c>
      <c r="K261" s="156">
        <v>-4</v>
      </c>
      <c r="L261" s="156">
        <v>1</v>
      </c>
      <c r="M261" s="157">
        <v>-7</v>
      </c>
      <c r="N261" s="215">
        <f t="shared" si="26"/>
        <v>67</v>
      </c>
    </row>
    <row r="262" spans="1:14" x14ac:dyDescent="0.35">
      <c r="A262" s="154" t="s">
        <v>269</v>
      </c>
      <c r="B262" s="155">
        <v>0</v>
      </c>
      <c r="C262" s="156">
        <v>34</v>
      </c>
      <c r="D262" s="156">
        <v>1</v>
      </c>
      <c r="E262" s="157">
        <v>35</v>
      </c>
      <c r="F262" s="155">
        <v>0</v>
      </c>
      <c r="G262" s="156">
        <v>30</v>
      </c>
      <c r="H262" s="156">
        <v>2</v>
      </c>
      <c r="I262" s="157">
        <v>32</v>
      </c>
      <c r="J262" s="155">
        <v>0</v>
      </c>
      <c r="K262" s="156">
        <v>4</v>
      </c>
      <c r="L262" s="156">
        <v>-1</v>
      </c>
      <c r="M262" s="157">
        <v>3</v>
      </c>
      <c r="N262" s="215">
        <f t="shared" si="26"/>
        <v>67</v>
      </c>
    </row>
    <row r="263" spans="1:14" x14ac:dyDescent="0.35">
      <c r="A263" s="154" t="s">
        <v>371</v>
      </c>
      <c r="B263" s="155">
        <v>5</v>
      </c>
      <c r="C263" s="156">
        <v>44</v>
      </c>
      <c r="D263" s="156">
        <v>0</v>
      </c>
      <c r="E263" s="157">
        <v>49</v>
      </c>
      <c r="F263" s="155">
        <v>1</v>
      </c>
      <c r="G263" s="156">
        <v>16</v>
      </c>
      <c r="H263" s="156">
        <v>0</v>
      </c>
      <c r="I263" s="157">
        <v>17</v>
      </c>
      <c r="J263" s="155">
        <v>4</v>
      </c>
      <c r="K263" s="156">
        <v>28</v>
      </c>
      <c r="L263" s="156">
        <v>0</v>
      </c>
      <c r="M263" s="157">
        <v>32</v>
      </c>
      <c r="N263" s="215">
        <f t="shared" si="26"/>
        <v>66</v>
      </c>
    </row>
    <row r="264" spans="1:14" x14ac:dyDescent="0.35">
      <c r="A264" s="154" t="s">
        <v>313</v>
      </c>
      <c r="B264" s="155">
        <v>0</v>
      </c>
      <c r="C264" s="156">
        <v>27</v>
      </c>
      <c r="D264" s="156">
        <v>1</v>
      </c>
      <c r="E264" s="157">
        <v>28</v>
      </c>
      <c r="F264" s="155">
        <v>7</v>
      </c>
      <c r="G264" s="156">
        <v>32</v>
      </c>
      <c r="H264" s="156">
        <v>0</v>
      </c>
      <c r="I264" s="157">
        <v>38</v>
      </c>
      <c r="J264" s="155">
        <v>-7</v>
      </c>
      <c r="K264" s="156">
        <v>-5</v>
      </c>
      <c r="L264" s="156">
        <v>1</v>
      </c>
      <c r="M264" s="157">
        <v>-10</v>
      </c>
      <c r="N264" s="215">
        <f t="shared" si="26"/>
        <v>66</v>
      </c>
    </row>
    <row r="265" spans="1:14" x14ac:dyDescent="0.35">
      <c r="A265" s="154" t="s">
        <v>211</v>
      </c>
      <c r="B265" s="155">
        <v>6</v>
      </c>
      <c r="C265" s="156">
        <v>34</v>
      </c>
      <c r="D265" s="156">
        <v>3</v>
      </c>
      <c r="E265" s="157">
        <v>43</v>
      </c>
      <c r="F265" s="155">
        <v>4</v>
      </c>
      <c r="G265" s="156">
        <v>18</v>
      </c>
      <c r="H265" s="156">
        <v>1</v>
      </c>
      <c r="I265" s="157">
        <v>23</v>
      </c>
      <c r="J265" s="155">
        <v>3</v>
      </c>
      <c r="K265" s="156">
        <v>16</v>
      </c>
      <c r="L265" s="156">
        <v>1</v>
      </c>
      <c r="M265" s="157">
        <v>20</v>
      </c>
      <c r="N265" s="215">
        <f t="shared" si="26"/>
        <v>66</v>
      </c>
    </row>
    <row r="266" spans="1:14" x14ac:dyDescent="0.35">
      <c r="A266" s="154" t="s">
        <v>207</v>
      </c>
      <c r="B266" s="155">
        <v>0</v>
      </c>
      <c r="C266" s="156">
        <v>37</v>
      </c>
      <c r="D266" s="156">
        <v>0</v>
      </c>
      <c r="E266" s="157">
        <v>37</v>
      </c>
      <c r="F266" s="155">
        <v>0</v>
      </c>
      <c r="G266" s="156">
        <v>27</v>
      </c>
      <c r="H266" s="156">
        <v>1</v>
      </c>
      <c r="I266" s="157">
        <v>28</v>
      </c>
      <c r="J266" s="155">
        <v>0</v>
      </c>
      <c r="K266" s="156">
        <v>10</v>
      </c>
      <c r="L266" s="156">
        <v>-1</v>
      </c>
      <c r="M266" s="157">
        <v>9</v>
      </c>
      <c r="N266" s="215">
        <f t="shared" si="26"/>
        <v>65</v>
      </c>
    </row>
    <row r="267" spans="1:14" x14ac:dyDescent="0.35">
      <c r="A267" s="154" t="s">
        <v>305</v>
      </c>
      <c r="B267" s="155">
        <v>4</v>
      </c>
      <c r="C267" s="156">
        <v>32</v>
      </c>
      <c r="D267" s="156">
        <v>4</v>
      </c>
      <c r="E267" s="157">
        <v>40</v>
      </c>
      <c r="F267" s="155">
        <v>0</v>
      </c>
      <c r="G267" s="156">
        <v>24</v>
      </c>
      <c r="H267" s="156">
        <v>0</v>
      </c>
      <c r="I267" s="157">
        <v>24</v>
      </c>
      <c r="J267" s="155">
        <v>4</v>
      </c>
      <c r="K267" s="156">
        <v>8</v>
      </c>
      <c r="L267" s="156">
        <v>4</v>
      </c>
      <c r="M267" s="157">
        <v>15</v>
      </c>
      <c r="N267" s="215">
        <f t="shared" si="26"/>
        <v>64</v>
      </c>
    </row>
    <row r="268" spans="1:14" x14ac:dyDescent="0.35">
      <c r="A268" s="154" t="s">
        <v>323</v>
      </c>
      <c r="B268" s="155">
        <v>1</v>
      </c>
      <c r="C268" s="156">
        <v>38</v>
      </c>
      <c r="D268" s="156">
        <v>1</v>
      </c>
      <c r="E268" s="157">
        <v>40</v>
      </c>
      <c r="F268" s="155">
        <v>0</v>
      </c>
      <c r="G268" s="156">
        <v>22</v>
      </c>
      <c r="H268" s="156">
        <v>1</v>
      </c>
      <c r="I268" s="157">
        <v>23</v>
      </c>
      <c r="J268" s="155">
        <v>1</v>
      </c>
      <c r="K268" s="156">
        <v>16</v>
      </c>
      <c r="L268" s="156">
        <v>0</v>
      </c>
      <c r="M268" s="157">
        <v>17</v>
      </c>
      <c r="N268" s="215">
        <f t="shared" si="26"/>
        <v>63</v>
      </c>
    </row>
    <row r="269" spans="1:14" x14ac:dyDescent="0.35">
      <c r="A269" s="154" t="s">
        <v>329</v>
      </c>
      <c r="B269" s="155">
        <v>2</v>
      </c>
      <c r="C269" s="156">
        <v>32</v>
      </c>
      <c r="D269" s="156">
        <v>0</v>
      </c>
      <c r="E269" s="157">
        <v>35</v>
      </c>
      <c r="F269" s="155">
        <v>0</v>
      </c>
      <c r="G269" s="156">
        <v>26</v>
      </c>
      <c r="H269" s="156">
        <v>2</v>
      </c>
      <c r="I269" s="157">
        <v>28</v>
      </c>
      <c r="J269" s="155">
        <v>2</v>
      </c>
      <c r="K269" s="156">
        <v>7</v>
      </c>
      <c r="L269" s="156">
        <v>-2</v>
      </c>
      <c r="M269" s="157">
        <v>7</v>
      </c>
      <c r="N269" s="215">
        <f t="shared" si="26"/>
        <v>63</v>
      </c>
    </row>
    <row r="270" spans="1:14" x14ac:dyDescent="0.35">
      <c r="A270" s="154" t="s">
        <v>171</v>
      </c>
      <c r="B270" s="155">
        <v>0</v>
      </c>
      <c r="C270" s="156">
        <v>23</v>
      </c>
      <c r="D270" s="156">
        <v>0</v>
      </c>
      <c r="E270" s="157">
        <v>23</v>
      </c>
      <c r="F270" s="155">
        <v>1</v>
      </c>
      <c r="G270" s="156">
        <v>36</v>
      </c>
      <c r="H270" s="156">
        <v>3</v>
      </c>
      <c r="I270" s="157">
        <v>40</v>
      </c>
      <c r="J270" s="155">
        <v>-1</v>
      </c>
      <c r="K270" s="156">
        <v>-14</v>
      </c>
      <c r="L270" s="156">
        <v>-3</v>
      </c>
      <c r="M270" s="157">
        <v>-17</v>
      </c>
      <c r="N270" s="215">
        <f t="shared" si="26"/>
        <v>63</v>
      </c>
    </row>
    <row r="271" spans="1:14" x14ac:dyDescent="0.35">
      <c r="A271" s="154" t="s">
        <v>370</v>
      </c>
      <c r="B271" s="155">
        <v>3</v>
      </c>
      <c r="C271" s="156">
        <v>36</v>
      </c>
      <c r="D271" s="156">
        <v>0</v>
      </c>
      <c r="E271" s="157">
        <v>38</v>
      </c>
      <c r="F271" s="155">
        <v>5</v>
      </c>
      <c r="G271" s="156">
        <v>17</v>
      </c>
      <c r="H271" s="156">
        <v>1</v>
      </c>
      <c r="I271" s="157">
        <v>24</v>
      </c>
      <c r="J271" s="155">
        <v>-2</v>
      </c>
      <c r="K271" s="156">
        <v>18</v>
      </c>
      <c r="L271" s="156">
        <v>-1</v>
      </c>
      <c r="M271" s="157">
        <v>15</v>
      </c>
      <c r="N271" s="215">
        <f t="shared" si="26"/>
        <v>62</v>
      </c>
    </row>
    <row r="272" spans="1:14" x14ac:dyDescent="0.35">
      <c r="A272" s="154" t="s">
        <v>316</v>
      </c>
      <c r="B272" s="155">
        <v>1</v>
      </c>
      <c r="C272" s="156">
        <v>32</v>
      </c>
      <c r="D272" s="156">
        <v>0</v>
      </c>
      <c r="E272" s="157">
        <v>34</v>
      </c>
      <c r="F272" s="155">
        <v>2</v>
      </c>
      <c r="G272" s="156">
        <v>26</v>
      </c>
      <c r="H272" s="156">
        <v>0</v>
      </c>
      <c r="I272" s="157">
        <v>28</v>
      </c>
      <c r="J272" s="155">
        <v>-1</v>
      </c>
      <c r="K272" s="156">
        <v>7</v>
      </c>
      <c r="L272" s="156">
        <v>0</v>
      </c>
      <c r="M272" s="157">
        <v>5</v>
      </c>
      <c r="N272" s="215">
        <f t="shared" si="26"/>
        <v>62</v>
      </c>
    </row>
    <row r="273" spans="1:14" x14ac:dyDescent="0.35">
      <c r="A273" s="154" t="s">
        <v>332</v>
      </c>
      <c r="B273" s="155">
        <v>8</v>
      </c>
      <c r="C273" s="156">
        <v>22</v>
      </c>
      <c r="D273" s="156">
        <v>3</v>
      </c>
      <c r="E273" s="157">
        <v>32</v>
      </c>
      <c r="F273" s="155">
        <v>6</v>
      </c>
      <c r="G273" s="156">
        <v>22</v>
      </c>
      <c r="H273" s="156">
        <v>1</v>
      </c>
      <c r="I273" s="157">
        <v>29</v>
      </c>
      <c r="J273" s="155">
        <v>2</v>
      </c>
      <c r="K273" s="156">
        <v>0</v>
      </c>
      <c r="L273" s="156">
        <v>1</v>
      </c>
      <c r="M273" s="157">
        <v>3</v>
      </c>
      <c r="N273" s="215">
        <f t="shared" si="26"/>
        <v>61</v>
      </c>
    </row>
    <row r="274" spans="1:14" x14ac:dyDescent="0.35">
      <c r="A274" s="154" t="s">
        <v>334</v>
      </c>
      <c r="B274" s="155">
        <v>3</v>
      </c>
      <c r="C274" s="156">
        <v>26</v>
      </c>
      <c r="D274" s="156">
        <v>1</v>
      </c>
      <c r="E274" s="157">
        <v>30</v>
      </c>
      <c r="F274" s="155">
        <v>1</v>
      </c>
      <c r="G274" s="156">
        <v>29</v>
      </c>
      <c r="H274" s="156">
        <v>0</v>
      </c>
      <c r="I274" s="157">
        <v>30</v>
      </c>
      <c r="J274" s="155">
        <v>1</v>
      </c>
      <c r="K274" s="156">
        <v>-3</v>
      </c>
      <c r="L274" s="156">
        <v>1</v>
      </c>
      <c r="M274" s="157">
        <v>0</v>
      </c>
      <c r="N274" s="215">
        <f t="shared" si="26"/>
        <v>60</v>
      </c>
    </row>
    <row r="275" spans="1:14" x14ac:dyDescent="0.35">
      <c r="A275" s="154" t="s">
        <v>160</v>
      </c>
      <c r="B275" s="155">
        <v>4</v>
      </c>
      <c r="C275" s="156">
        <v>24</v>
      </c>
      <c r="D275" s="156">
        <v>1</v>
      </c>
      <c r="E275" s="157">
        <v>29</v>
      </c>
      <c r="F275" s="155">
        <v>7</v>
      </c>
      <c r="G275" s="156">
        <v>22</v>
      </c>
      <c r="H275" s="156">
        <v>1</v>
      </c>
      <c r="I275" s="157">
        <v>31</v>
      </c>
      <c r="J275" s="155">
        <v>-3</v>
      </c>
      <c r="K275" s="156">
        <v>2</v>
      </c>
      <c r="L275" s="156">
        <v>0</v>
      </c>
      <c r="M275" s="157">
        <v>-1</v>
      </c>
      <c r="N275" s="215">
        <f t="shared" si="26"/>
        <v>60</v>
      </c>
    </row>
    <row r="276" spans="1:14" x14ac:dyDescent="0.35">
      <c r="A276" s="158" t="s">
        <v>390</v>
      </c>
      <c r="B276" s="155">
        <v>4</v>
      </c>
      <c r="C276" s="156">
        <v>30</v>
      </c>
      <c r="D276" s="156">
        <v>1</v>
      </c>
      <c r="E276" s="157">
        <v>35</v>
      </c>
      <c r="F276" s="155">
        <v>0</v>
      </c>
      <c r="G276" s="156">
        <v>24</v>
      </c>
      <c r="H276" s="156">
        <v>0</v>
      </c>
      <c r="I276" s="157">
        <v>24</v>
      </c>
      <c r="J276" s="155">
        <v>4</v>
      </c>
      <c r="K276" s="156">
        <v>6</v>
      </c>
      <c r="L276" s="156">
        <v>1</v>
      </c>
      <c r="M276" s="157">
        <v>11</v>
      </c>
      <c r="N276" s="215">
        <f t="shared" si="26"/>
        <v>59</v>
      </c>
    </row>
    <row r="277" spans="1:14" x14ac:dyDescent="0.35">
      <c r="A277" s="154" t="s">
        <v>372</v>
      </c>
      <c r="B277" s="155">
        <v>0</v>
      </c>
      <c r="C277" s="156">
        <v>37</v>
      </c>
      <c r="D277" s="156">
        <v>0</v>
      </c>
      <c r="E277" s="157">
        <v>37</v>
      </c>
      <c r="F277" s="155">
        <v>0</v>
      </c>
      <c r="G277" s="156">
        <v>21</v>
      </c>
      <c r="H277" s="156">
        <v>1</v>
      </c>
      <c r="I277" s="157">
        <v>22</v>
      </c>
      <c r="J277" s="155">
        <v>0</v>
      </c>
      <c r="K277" s="156">
        <v>16</v>
      </c>
      <c r="L277" s="156">
        <v>-1</v>
      </c>
      <c r="M277" s="157">
        <v>15</v>
      </c>
      <c r="N277" s="215">
        <f t="shared" si="26"/>
        <v>59</v>
      </c>
    </row>
    <row r="278" spans="1:14" x14ac:dyDescent="0.35">
      <c r="A278" s="154" t="s">
        <v>303</v>
      </c>
      <c r="B278" s="155">
        <v>0</v>
      </c>
      <c r="C278" s="156">
        <v>33</v>
      </c>
      <c r="D278" s="156">
        <v>0</v>
      </c>
      <c r="E278" s="157">
        <v>33</v>
      </c>
      <c r="F278" s="155">
        <v>4</v>
      </c>
      <c r="G278" s="156">
        <v>21</v>
      </c>
      <c r="H278" s="156">
        <v>1</v>
      </c>
      <c r="I278" s="157">
        <v>26</v>
      </c>
      <c r="J278" s="155">
        <v>-4</v>
      </c>
      <c r="K278" s="156">
        <v>12</v>
      </c>
      <c r="L278" s="156">
        <v>-1</v>
      </c>
      <c r="M278" s="157">
        <v>6</v>
      </c>
      <c r="N278" s="215">
        <f t="shared" si="26"/>
        <v>59</v>
      </c>
    </row>
    <row r="279" spans="1:14" x14ac:dyDescent="0.35">
      <c r="A279" s="154" t="s">
        <v>248</v>
      </c>
      <c r="B279" s="155">
        <v>6</v>
      </c>
      <c r="C279" s="156">
        <v>32</v>
      </c>
      <c r="D279" s="156">
        <v>0</v>
      </c>
      <c r="E279" s="157">
        <v>39</v>
      </c>
      <c r="F279" s="155">
        <v>0</v>
      </c>
      <c r="G279" s="156">
        <v>16</v>
      </c>
      <c r="H279" s="156">
        <v>1</v>
      </c>
      <c r="I279" s="157">
        <v>17</v>
      </c>
      <c r="J279" s="155">
        <v>6</v>
      </c>
      <c r="K279" s="156">
        <v>16</v>
      </c>
      <c r="L279" s="156">
        <v>-1</v>
      </c>
      <c r="M279" s="157">
        <v>21</v>
      </c>
      <c r="N279" s="215">
        <f t="shared" si="26"/>
        <v>56</v>
      </c>
    </row>
    <row r="280" spans="1:14" x14ac:dyDescent="0.35">
      <c r="A280" s="154" t="s">
        <v>206</v>
      </c>
      <c r="B280" s="155">
        <v>0</v>
      </c>
      <c r="C280" s="156">
        <v>16</v>
      </c>
      <c r="D280" s="156">
        <v>2</v>
      </c>
      <c r="E280" s="157">
        <v>19</v>
      </c>
      <c r="F280" s="155">
        <v>2</v>
      </c>
      <c r="G280" s="156">
        <v>34</v>
      </c>
      <c r="H280" s="156">
        <v>1</v>
      </c>
      <c r="I280" s="157">
        <v>37</v>
      </c>
      <c r="J280" s="155">
        <v>-2</v>
      </c>
      <c r="K280" s="156">
        <v>-18</v>
      </c>
      <c r="L280" s="156">
        <v>1</v>
      </c>
      <c r="M280" s="157">
        <v>-18</v>
      </c>
      <c r="N280" s="215">
        <f t="shared" si="26"/>
        <v>56</v>
      </c>
    </row>
    <row r="281" spans="1:14" x14ac:dyDescent="0.35">
      <c r="A281" s="154" t="s">
        <v>318</v>
      </c>
      <c r="B281" s="155">
        <v>4</v>
      </c>
      <c r="C281" s="156">
        <v>22</v>
      </c>
      <c r="D281" s="156">
        <v>1</v>
      </c>
      <c r="E281" s="157">
        <v>27</v>
      </c>
      <c r="F281" s="155">
        <v>6</v>
      </c>
      <c r="G281" s="156">
        <v>19</v>
      </c>
      <c r="H281" s="156">
        <v>4</v>
      </c>
      <c r="I281" s="157">
        <v>29</v>
      </c>
      <c r="J281" s="155">
        <v>-2</v>
      </c>
      <c r="K281" s="156">
        <v>3</v>
      </c>
      <c r="L281" s="156">
        <v>-3</v>
      </c>
      <c r="M281" s="157">
        <v>-2</v>
      </c>
      <c r="N281" s="215">
        <f t="shared" si="26"/>
        <v>56</v>
      </c>
    </row>
    <row r="282" spans="1:14" x14ac:dyDescent="0.35">
      <c r="A282" s="154" t="s">
        <v>375</v>
      </c>
      <c r="B282" s="155">
        <v>11</v>
      </c>
      <c r="C282" s="156">
        <v>29</v>
      </c>
      <c r="D282" s="156">
        <v>0</v>
      </c>
      <c r="E282" s="157">
        <v>39</v>
      </c>
      <c r="F282" s="155">
        <v>2</v>
      </c>
      <c r="G282" s="156">
        <v>15</v>
      </c>
      <c r="H282" s="156">
        <v>0</v>
      </c>
      <c r="I282" s="157">
        <v>17</v>
      </c>
      <c r="J282" s="155">
        <v>8</v>
      </c>
      <c r="K282" s="156">
        <v>14</v>
      </c>
      <c r="L282" s="156">
        <v>0</v>
      </c>
      <c r="M282" s="157">
        <v>22</v>
      </c>
      <c r="N282" s="215">
        <f t="shared" si="26"/>
        <v>56</v>
      </c>
    </row>
    <row r="283" spans="1:14" x14ac:dyDescent="0.35">
      <c r="A283" s="154" t="s">
        <v>203</v>
      </c>
      <c r="B283" s="155">
        <v>0</v>
      </c>
      <c r="C283" s="156">
        <v>20</v>
      </c>
      <c r="D283" s="156">
        <v>1</v>
      </c>
      <c r="E283" s="157">
        <v>21</v>
      </c>
      <c r="F283" s="155">
        <v>6</v>
      </c>
      <c r="G283" s="156">
        <v>26</v>
      </c>
      <c r="H283" s="156">
        <v>2</v>
      </c>
      <c r="I283" s="157">
        <v>34</v>
      </c>
      <c r="J283" s="155">
        <v>-6</v>
      </c>
      <c r="K283" s="156">
        <v>-6</v>
      </c>
      <c r="L283" s="156">
        <v>-1</v>
      </c>
      <c r="M283" s="157">
        <v>-13</v>
      </c>
      <c r="N283" s="215">
        <f t="shared" si="26"/>
        <v>55</v>
      </c>
    </row>
    <row r="284" spans="1:14" x14ac:dyDescent="0.35">
      <c r="A284" s="154" t="s">
        <v>325</v>
      </c>
      <c r="B284" s="155">
        <v>5</v>
      </c>
      <c r="C284" s="156">
        <v>30</v>
      </c>
      <c r="D284" s="156">
        <v>2</v>
      </c>
      <c r="E284" s="157">
        <v>37</v>
      </c>
      <c r="F284" s="155">
        <v>0</v>
      </c>
      <c r="G284" s="156">
        <v>18</v>
      </c>
      <c r="H284" s="156">
        <v>0</v>
      </c>
      <c r="I284" s="157">
        <v>18</v>
      </c>
      <c r="J284" s="155">
        <v>5</v>
      </c>
      <c r="K284" s="156">
        <v>12</v>
      </c>
      <c r="L284" s="156">
        <v>2</v>
      </c>
      <c r="M284" s="157">
        <v>19</v>
      </c>
      <c r="N284" s="215">
        <f t="shared" si="26"/>
        <v>55</v>
      </c>
    </row>
    <row r="285" spans="1:14" x14ac:dyDescent="0.35">
      <c r="A285" s="154" t="s">
        <v>315</v>
      </c>
      <c r="B285" s="155">
        <v>1</v>
      </c>
      <c r="C285" s="156">
        <v>31</v>
      </c>
      <c r="D285" s="156">
        <v>1</v>
      </c>
      <c r="E285" s="157">
        <v>34</v>
      </c>
      <c r="F285" s="155">
        <v>0</v>
      </c>
      <c r="G285" s="156">
        <v>21</v>
      </c>
      <c r="H285" s="156">
        <v>0</v>
      </c>
      <c r="I285" s="157">
        <v>21</v>
      </c>
      <c r="J285" s="155">
        <v>1</v>
      </c>
      <c r="K285" s="156">
        <v>10</v>
      </c>
      <c r="L285" s="156">
        <v>1</v>
      </c>
      <c r="M285" s="157">
        <v>13</v>
      </c>
      <c r="N285" s="215">
        <f t="shared" si="26"/>
        <v>55</v>
      </c>
    </row>
    <row r="286" spans="1:14" x14ac:dyDescent="0.35">
      <c r="A286" s="154" t="s">
        <v>261</v>
      </c>
      <c r="B286" s="155">
        <v>3</v>
      </c>
      <c r="C286" s="156">
        <v>28</v>
      </c>
      <c r="D286" s="156">
        <v>0</v>
      </c>
      <c r="E286" s="157">
        <v>30</v>
      </c>
      <c r="F286" s="155">
        <v>2</v>
      </c>
      <c r="G286" s="156">
        <v>18</v>
      </c>
      <c r="H286" s="156">
        <v>5</v>
      </c>
      <c r="I286" s="157">
        <v>25</v>
      </c>
      <c r="J286" s="155">
        <v>0</v>
      </c>
      <c r="K286" s="156">
        <v>10</v>
      </c>
      <c r="L286" s="156">
        <v>-5</v>
      </c>
      <c r="M286" s="157">
        <v>5</v>
      </c>
      <c r="N286" s="215">
        <f t="shared" si="26"/>
        <v>55</v>
      </c>
    </row>
    <row r="287" spans="1:14" x14ac:dyDescent="0.35">
      <c r="A287" s="154" t="s">
        <v>272</v>
      </c>
      <c r="B287" s="155">
        <v>2</v>
      </c>
      <c r="C287" s="156">
        <v>27</v>
      </c>
      <c r="D287" s="156">
        <v>0</v>
      </c>
      <c r="E287" s="157">
        <v>29</v>
      </c>
      <c r="F287" s="155">
        <v>1</v>
      </c>
      <c r="G287" s="156">
        <v>22</v>
      </c>
      <c r="H287" s="156">
        <v>1</v>
      </c>
      <c r="I287" s="157">
        <v>24</v>
      </c>
      <c r="J287" s="155">
        <v>1</v>
      </c>
      <c r="K287" s="156">
        <v>5</v>
      </c>
      <c r="L287" s="156">
        <v>-1</v>
      </c>
      <c r="M287" s="157">
        <v>5</v>
      </c>
      <c r="N287" s="215">
        <f t="shared" si="26"/>
        <v>53</v>
      </c>
    </row>
    <row r="288" spans="1:14" x14ac:dyDescent="0.35">
      <c r="A288" s="154" t="s">
        <v>175</v>
      </c>
      <c r="B288" s="155">
        <v>5</v>
      </c>
      <c r="C288" s="156">
        <v>17</v>
      </c>
      <c r="D288" s="156">
        <v>0</v>
      </c>
      <c r="E288" s="157">
        <v>22</v>
      </c>
      <c r="F288" s="155">
        <v>1</v>
      </c>
      <c r="G288" s="156">
        <v>29</v>
      </c>
      <c r="H288" s="156">
        <v>0</v>
      </c>
      <c r="I288" s="157">
        <v>31</v>
      </c>
      <c r="J288" s="155">
        <v>4</v>
      </c>
      <c r="K288" s="156">
        <v>-13</v>
      </c>
      <c r="L288" s="156">
        <v>0</v>
      </c>
      <c r="M288" s="157">
        <v>-9</v>
      </c>
      <c r="N288" s="215">
        <f t="shared" si="26"/>
        <v>53</v>
      </c>
    </row>
    <row r="289" spans="1:14" x14ac:dyDescent="0.35">
      <c r="A289" s="154" t="s">
        <v>391</v>
      </c>
      <c r="B289" s="155">
        <v>0</v>
      </c>
      <c r="C289" s="156">
        <v>26</v>
      </c>
      <c r="D289" s="156">
        <v>0</v>
      </c>
      <c r="E289" s="157">
        <v>26</v>
      </c>
      <c r="F289" s="155">
        <v>1</v>
      </c>
      <c r="G289" s="156">
        <v>23</v>
      </c>
      <c r="H289" s="156">
        <v>2</v>
      </c>
      <c r="I289" s="157">
        <v>27</v>
      </c>
      <c r="J289" s="155">
        <v>-1</v>
      </c>
      <c r="K289" s="156">
        <v>3</v>
      </c>
      <c r="L289" s="156">
        <v>-2</v>
      </c>
      <c r="M289" s="157">
        <v>0</v>
      </c>
      <c r="N289" s="215">
        <f t="shared" si="26"/>
        <v>53</v>
      </c>
    </row>
    <row r="290" spans="1:14" x14ac:dyDescent="0.35">
      <c r="A290" s="154" t="s">
        <v>204</v>
      </c>
      <c r="B290" s="155">
        <v>6</v>
      </c>
      <c r="C290" s="156">
        <v>17</v>
      </c>
      <c r="D290" s="156">
        <v>1</v>
      </c>
      <c r="E290" s="157">
        <v>24</v>
      </c>
      <c r="F290" s="155">
        <v>4</v>
      </c>
      <c r="G290" s="156">
        <v>26</v>
      </c>
      <c r="H290" s="156">
        <v>0</v>
      </c>
      <c r="I290" s="157">
        <v>29</v>
      </c>
      <c r="J290" s="155">
        <v>3</v>
      </c>
      <c r="K290" s="156">
        <v>-9</v>
      </c>
      <c r="L290" s="156">
        <v>1</v>
      </c>
      <c r="M290" s="157">
        <v>-5</v>
      </c>
      <c r="N290" s="215">
        <f t="shared" si="26"/>
        <v>53</v>
      </c>
    </row>
    <row r="291" spans="1:14" x14ac:dyDescent="0.35">
      <c r="A291" s="154" t="s">
        <v>208</v>
      </c>
      <c r="B291" s="155">
        <v>0</v>
      </c>
      <c r="C291" s="156">
        <v>23</v>
      </c>
      <c r="D291" s="156">
        <v>3</v>
      </c>
      <c r="E291" s="157">
        <v>25</v>
      </c>
      <c r="F291" s="155">
        <v>6</v>
      </c>
      <c r="G291" s="156">
        <v>21</v>
      </c>
      <c r="H291" s="156">
        <v>0</v>
      </c>
      <c r="I291" s="157">
        <v>27</v>
      </c>
      <c r="J291" s="155">
        <v>-6</v>
      </c>
      <c r="K291" s="156">
        <v>2</v>
      </c>
      <c r="L291" s="156">
        <v>3</v>
      </c>
      <c r="M291" s="157">
        <v>-2</v>
      </c>
      <c r="N291" s="215">
        <f t="shared" si="26"/>
        <v>52</v>
      </c>
    </row>
    <row r="292" spans="1:14" x14ac:dyDescent="0.35">
      <c r="A292" s="154" t="s">
        <v>262</v>
      </c>
      <c r="B292" s="155">
        <v>4</v>
      </c>
      <c r="C292" s="156">
        <v>22</v>
      </c>
      <c r="D292" s="156">
        <v>0</v>
      </c>
      <c r="E292" s="157">
        <v>26</v>
      </c>
      <c r="F292" s="155">
        <v>4</v>
      </c>
      <c r="G292" s="156">
        <v>22</v>
      </c>
      <c r="H292" s="156">
        <v>0</v>
      </c>
      <c r="I292" s="157">
        <v>26</v>
      </c>
      <c r="J292" s="155">
        <v>0</v>
      </c>
      <c r="K292" s="156">
        <v>0</v>
      </c>
      <c r="L292" s="156">
        <v>0</v>
      </c>
      <c r="M292" s="157">
        <v>0</v>
      </c>
      <c r="N292" s="215">
        <f t="shared" si="26"/>
        <v>52</v>
      </c>
    </row>
    <row r="293" spans="1:14" x14ac:dyDescent="0.35">
      <c r="A293" s="154" t="s">
        <v>210</v>
      </c>
      <c r="B293" s="155">
        <v>4</v>
      </c>
      <c r="C293" s="156">
        <v>24</v>
      </c>
      <c r="D293" s="156">
        <v>1</v>
      </c>
      <c r="E293" s="157">
        <v>29</v>
      </c>
      <c r="F293" s="155">
        <v>0</v>
      </c>
      <c r="G293" s="156">
        <v>21</v>
      </c>
      <c r="H293" s="156">
        <v>1</v>
      </c>
      <c r="I293" s="157">
        <v>22</v>
      </c>
      <c r="J293" s="155">
        <v>4</v>
      </c>
      <c r="K293" s="156">
        <v>4</v>
      </c>
      <c r="L293" s="156">
        <v>0</v>
      </c>
      <c r="M293" s="157">
        <v>7</v>
      </c>
      <c r="N293" s="215">
        <f t="shared" si="26"/>
        <v>51</v>
      </c>
    </row>
    <row r="294" spans="1:14" x14ac:dyDescent="0.35">
      <c r="A294" s="154" t="s">
        <v>173</v>
      </c>
      <c r="B294" s="155">
        <v>0</v>
      </c>
      <c r="C294" s="156">
        <v>32</v>
      </c>
      <c r="D294" s="156">
        <v>1</v>
      </c>
      <c r="E294" s="157">
        <v>33</v>
      </c>
      <c r="F294" s="155">
        <v>1</v>
      </c>
      <c r="G294" s="156">
        <v>17</v>
      </c>
      <c r="H294" s="156">
        <v>0</v>
      </c>
      <c r="I294" s="157">
        <v>18</v>
      </c>
      <c r="J294" s="155">
        <v>-1</v>
      </c>
      <c r="K294" s="156">
        <v>15</v>
      </c>
      <c r="L294" s="156">
        <v>1</v>
      </c>
      <c r="M294" s="157">
        <v>15</v>
      </c>
      <c r="N294" s="215">
        <f t="shared" si="26"/>
        <v>51</v>
      </c>
    </row>
    <row r="295" spans="1:14" x14ac:dyDescent="0.35">
      <c r="A295" s="154" t="s">
        <v>314</v>
      </c>
      <c r="B295" s="155">
        <v>0</v>
      </c>
      <c r="C295" s="156">
        <v>24</v>
      </c>
      <c r="D295" s="156">
        <v>0</v>
      </c>
      <c r="E295" s="157">
        <v>24</v>
      </c>
      <c r="F295" s="155">
        <v>2</v>
      </c>
      <c r="G295" s="156">
        <v>24</v>
      </c>
      <c r="H295" s="156">
        <v>0</v>
      </c>
      <c r="I295" s="157">
        <v>26</v>
      </c>
      <c r="J295" s="155">
        <v>-2</v>
      </c>
      <c r="K295" s="156">
        <v>0</v>
      </c>
      <c r="L295" s="156">
        <v>0</v>
      </c>
      <c r="M295" s="157">
        <v>-3</v>
      </c>
      <c r="N295" s="215">
        <f t="shared" si="26"/>
        <v>50</v>
      </c>
    </row>
    <row r="296" spans="1:14" x14ac:dyDescent="0.35">
      <c r="A296" s="154" t="s">
        <v>202</v>
      </c>
      <c r="B296" s="155">
        <v>1</v>
      </c>
      <c r="C296" s="156">
        <v>17</v>
      </c>
      <c r="D296" s="156">
        <v>0</v>
      </c>
      <c r="E296" s="157">
        <v>18</v>
      </c>
      <c r="F296" s="155">
        <v>0</v>
      </c>
      <c r="G296" s="156">
        <v>26</v>
      </c>
      <c r="H296" s="156">
        <v>6</v>
      </c>
      <c r="I296" s="157">
        <v>32</v>
      </c>
      <c r="J296" s="155">
        <v>1</v>
      </c>
      <c r="K296" s="156">
        <v>-9</v>
      </c>
      <c r="L296" s="156">
        <v>-6</v>
      </c>
      <c r="M296" s="157">
        <v>-14</v>
      </c>
      <c r="N296" s="215">
        <f t="shared" si="26"/>
        <v>50</v>
      </c>
    </row>
    <row r="297" spans="1:14" x14ac:dyDescent="0.35">
      <c r="A297" s="154" t="s">
        <v>258</v>
      </c>
      <c r="B297" s="155">
        <v>0</v>
      </c>
      <c r="C297" s="156">
        <v>18</v>
      </c>
      <c r="D297" s="156">
        <v>0</v>
      </c>
      <c r="E297" s="157">
        <v>18</v>
      </c>
      <c r="F297" s="155">
        <v>2</v>
      </c>
      <c r="G297" s="156">
        <v>26</v>
      </c>
      <c r="H297" s="156">
        <v>1</v>
      </c>
      <c r="I297" s="157">
        <v>30</v>
      </c>
      <c r="J297" s="155">
        <v>-2</v>
      </c>
      <c r="K297" s="156">
        <v>-8</v>
      </c>
      <c r="L297" s="156">
        <v>-1</v>
      </c>
      <c r="M297" s="157">
        <v>-12</v>
      </c>
      <c r="N297" s="215">
        <f t="shared" si="26"/>
        <v>48</v>
      </c>
    </row>
    <row r="298" spans="1:14" x14ac:dyDescent="0.35">
      <c r="A298" s="154" t="s">
        <v>321</v>
      </c>
      <c r="B298" s="155">
        <v>0</v>
      </c>
      <c r="C298" s="156">
        <v>25</v>
      </c>
      <c r="D298" s="156">
        <v>1</v>
      </c>
      <c r="E298" s="157">
        <v>26</v>
      </c>
      <c r="F298" s="155">
        <v>0</v>
      </c>
      <c r="G298" s="156">
        <v>22</v>
      </c>
      <c r="H298" s="156">
        <v>0</v>
      </c>
      <c r="I298" s="157">
        <v>22</v>
      </c>
      <c r="J298" s="155">
        <v>0</v>
      </c>
      <c r="K298" s="156">
        <v>3</v>
      </c>
      <c r="L298" s="156">
        <v>1</v>
      </c>
      <c r="M298" s="157">
        <v>5</v>
      </c>
      <c r="N298" s="215">
        <f t="shared" si="26"/>
        <v>48</v>
      </c>
    </row>
    <row r="299" spans="1:14" x14ac:dyDescent="0.35">
      <c r="A299" s="154" t="s">
        <v>215</v>
      </c>
      <c r="B299" s="155">
        <v>8</v>
      </c>
      <c r="C299" s="156">
        <v>9</v>
      </c>
      <c r="D299" s="156">
        <v>0</v>
      </c>
      <c r="E299" s="157">
        <v>16</v>
      </c>
      <c r="F299" s="155">
        <v>1</v>
      </c>
      <c r="G299" s="156">
        <v>24</v>
      </c>
      <c r="H299" s="156">
        <v>6</v>
      </c>
      <c r="I299" s="157">
        <v>32</v>
      </c>
      <c r="J299" s="155">
        <v>6</v>
      </c>
      <c r="K299" s="156">
        <v>-15</v>
      </c>
      <c r="L299" s="156">
        <v>-6</v>
      </c>
      <c r="M299" s="157">
        <v>-15</v>
      </c>
      <c r="N299" s="215">
        <f t="shared" si="26"/>
        <v>48</v>
      </c>
    </row>
    <row r="300" spans="1:14" x14ac:dyDescent="0.35">
      <c r="A300" s="154" t="s">
        <v>266</v>
      </c>
      <c r="B300" s="155">
        <v>0</v>
      </c>
      <c r="C300" s="156">
        <v>26</v>
      </c>
      <c r="D300" s="156">
        <v>0</v>
      </c>
      <c r="E300" s="157">
        <v>26</v>
      </c>
      <c r="F300" s="155">
        <v>0</v>
      </c>
      <c r="G300" s="156">
        <v>20</v>
      </c>
      <c r="H300" s="156">
        <v>1</v>
      </c>
      <c r="I300" s="157">
        <v>21</v>
      </c>
      <c r="J300" s="155">
        <v>0</v>
      </c>
      <c r="K300" s="156">
        <v>6</v>
      </c>
      <c r="L300" s="156">
        <v>-1</v>
      </c>
      <c r="M300" s="157">
        <v>5</v>
      </c>
      <c r="N300" s="215">
        <f t="shared" si="26"/>
        <v>47</v>
      </c>
    </row>
    <row r="301" spans="1:14" x14ac:dyDescent="0.35">
      <c r="A301" s="154" t="s">
        <v>268</v>
      </c>
      <c r="B301" s="155">
        <v>5</v>
      </c>
      <c r="C301" s="156">
        <v>28</v>
      </c>
      <c r="D301" s="156">
        <v>0</v>
      </c>
      <c r="E301" s="157">
        <v>33</v>
      </c>
      <c r="F301" s="155">
        <v>0</v>
      </c>
      <c r="G301" s="156">
        <v>14</v>
      </c>
      <c r="H301" s="156">
        <v>0</v>
      </c>
      <c r="I301" s="157">
        <v>14</v>
      </c>
      <c r="J301" s="155">
        <v>5</v>
      </c>
      <c r="K301" s="156">
        <v>13</v>
      </c>
      <c r="L301" s="156">
        <v>0</v>
      </c>
      <c r="M301" s="157">
        <v>18</v>
      </c>
      <c r="N301" s="215">
        <f t="shared" si="26"/>
        <v>47</v>
      </c>
    </row>
    <row r="302" spans="1:14" x14ac:dyDescent="0.35">
      <c r="A302" s="154" t="s">
        <v>274</v>
      </c>
      <c r="B302" s="155">
        <v>0</v>
      </c>
      <c r="C302" s="156">
        <v>26</v>
      </c>
      <c r="D302" s="156">
        <v>0</v>
      </c>
      <c r="E302" s="157">
        <v>26</v>
      </c>
      <c r="F302" s="155">
        <v>7</v>
      </c>
      <c r="G302" s="156">
        <v>14</v>
      </c>
      <c r="H302" s="156">
        <v>0</v>
      </c>
      <c r="I302" s="157">
        <v>21</v>
      </c>
      <c r="J302" s="155">
        <v>-7</v>
      </c>
      <c r="K302" s="156">
        <v>12</v>
      </c>
      <c r="L302" s="156">
        <v>0</v>
      </c>
      <c r="M302" s="157">
        <v>5</v>
      </c>
      <c r="N302" s="215">
        <f t="shared" si="26"/>
        <v>47</v>
      </c>
    </row>
    <row r="303" spans="1:14" x14ac:dyDescent="0.35">
      <c r="A303" s="154" t="s">
        <v>333</v>
      </c>
      <c r="B303" s="155">
        <v>1</v>
      </c>
      <c r="C303" s="156">
        <v>23</v>
      </c>
      <c r="D303" s="156">
        <v>0</v>
      </c>
      <c r="E303" s="157">
        <v>24</v>
      </c>
      <c r="F303" s="155">
        <v>4</v>
      </c>
      <c r="G303" s="156">
        <v>17</v>
      </c>
      <c r="H303" s="156">
        <v>0</v>
      </c>
      <c r="I303" s="157">
        <v>22</v>
      </c>
      <c r="J303" s="155">
        <v>-3</v>
      </c>
      <c r="K303" s="156">
        <v>6</v>
      </c>
      <c r="L303" s="156">
        <v>0</v>
      </c>
      <c r="M303" s="157">
        <v>3</v>
      </c>
      <c r="N303" s="215">
        <f t="shared" si="26"/>
        <v>46</v>
      </c>
    </row>
    <row r="304" spans="1:14" x14ac:dyDescent="0.35">
      <c r="A304" s="154" t="s">
        <v>216</v>
      </c>
      <c r="B304" s="155">
        <v>0</v>
      </c>
      <c r="C304" s="156">
        <v>24</v>
      </c>
      <c r="D304" s="156">
        <v>0</v>
      </c>
      <c r="E304" s="157">
        <v>24</v>
      </c>
      <c r="F304" s="155">
        <v>3</v>
      </c>
      <c r="G304" s="156">
        <v>19</v>
      </c>
      <c r="H304" s="156">
        <v>0</v>
      </c>
      <c r="I304" s="157">
        <v>22</v>
      </c>
      <c r="J304" s="155">
        <v>-3</v>
      </c>
      <c r="K304" s="156">
        <v>5</v>
      </c>
      <c r="L304" s="156">
        <v>0</v>
      </c>
      <c r="M304" s="157">
        <v>2</v>
      </c>
      <c r="N304" s="215">
        <f t="shared" si="26"/>
        <v>46</v>
      </c>
    </row>
    <row r="305" spans="1:14" x14ac:dyDescent="0.35">
      <c r="A305" s="154" t="s">
        <v>161</v>
      </c>
      <c r="B305" s="155">
        <v>1</v>
      </c>
      <c r="C305" s="156">
        <v>20</v>
      </c>
      <c r="D305" s="156">
        <v>0</v>
      </c>
      <c r="E305" s="157">
        <v>21</v>
      </c>
      <c r="F305" s="155">
        <v>1</v>
      </c>
      <c r="G305" s="156">
        <v>22</v>
      </c>
      <c r="H305" s="156">
        <v>0</v>
      </c>
      <c r="I305" s="157">
        <v>24</v>
      </c>
      <c r="J305" s="155">
        <v>0</v>
      </c>
      <c r="K305" s="156">
        <v>-3</v>
      </c>
      <c r="L305" s="156">
        <v>0</v>
      </c>
      <c r="M305" s="157">
        <v>-3</v>
      </c>
      <c r="N305" s="215">
        <f t="shared" si="26"/>
        <v>45</v>
      </c>
    </row>
    <row r="306" spans="1:14" x14ac:dyDescent="0.35">
      <c r="A306" s="154" t="s">
        <v>373</v>
      </c>
      <c r="B306" s="155">
        <v>0</v>
      </c>
      <c r="C306" s="156">
        <v>17</v>
      </c>
      <c r="D306" s="156">
        <v>4</v>
      </c>
      <c r="E306" s="157">
        <v>20</v>
      </c>
      <c r="F306" s="155">
        <v>0</v>
      </c>
      <c r="G306" s="156">
        <v>16</v>
      </c>
      <c r="H306" s="156">
        <v>9</v>
      </c>
      <c r="I306" s="157">
        <v>25</v>
      </c>
      <c r="J306" s="155">
        <v>0</v>
      </c>
      <c r="K306" s="156">
        <v>1</v>
      </c>
      <c r="L306" s="156">
        <v>-5</v>
      </c>
      <c r="M306" s="157">
        <v>-4</v>
      </c>
      <c r="N306" s="215">
        <f t="shared" si="26"/>
        <v>45</v>
      </c>
    </row>
    <row r="307" spans="1:14" x14ac:dyDescent="0.35">
      <c r="A307" s="154" t="s">
        <v>278</v>
      </c>
      <c r="B307" s="155">
        <v>0</v>
      </c>
      <c r="C307" s="156">
        <v>24</v>
      </c>
      <c r="D307" s="156">
        <v>1</v>
      </c>
      <c r="E307" s="157">
        <v>25</v>
      </c>
      <c r="F307" s="155">
        <v>0</v>
      </c>
      <c r="G307" s="156">
        <v>20</v>
      </c>
      <c r="H307" s="156">
        <v>0</v>
      </c>
      <c r="I307" s="157">
        <v>20</v>
      </c>
      <c r="J307" s="155">
        <v>0</v>
      </c>
      <c r="K307" s="156">
        <v>4</v>
      </c>
      <c r="L307" s="156">
        <v>1</v>
      </c>
      <c r="M307" s="157">
        <v>5</v>
      </c>
      <c r="N307" s="215">
        <f t="shared" si="26"/>
        <v>45</v>
      </c>
    </row>
    <row r="308" spans="1:14" x14ac:dyDescent="0.35">
      <c r="A308" s="154" t="s">
        <v>174</v>
      </c>
      <c r="B308" s="155">
        <v>0</v>
      </c>
      <c r="C308" s="156">
        <v>13</v>
      </c>
      <c r="D308" s="156">
        <v>1</v>
      </c>
      <c r="E308" s="157">
        <v>14</v>
      </c>
      <c r="F308" s="155">
        <v>1</v>
      </c>
      <c r="G308" s="156">
        <v>19</v>
      </c>
      <c r="H308" s="156">
        <v>9</v>
      </c>
      <c r="I308" s="157">
        <v>29</v>
      </c>
      <c r="J308" s="155">
        <v>-1</v>
      </c>
      <c r="K308" s="156">
        <v>-6</v>
      </c>
      <c r="L308" s="156">
        <v>-8</v>
      </c>
      <c r="M308" s="157">
        <v>-14</v>
      </c>
      <c r="N308" s="215">
        <f t="shared" si="26"/>
        <v>43</v>
      </c>
    </row>
    <row r="309" spans="1:14" x14ac:dyDescent="0.35">
      <c r="A309" s="154" t="s">
        <v>468</v>
      </c>
      <c r="B309" s="155">
        <v>0</v>
      </c>
      <c r="C309" s="156">
        <v>26</v>
      </c>
      <c r="D309" s="156">
        <v>0</v>
      </c>
      <c r="E309" s="157">
        <v>26</v>
      </c>
      <c r="F309" s="155">
        <v>0</v>
      </c>
      <c r="G309" s="156">
        <v>17</v>
      </c>
      <c r="H309" s="156">
        <v>0</v>
      </c>
      <c r="I309" s="157">
        <v>17</v>
      </c>
      <c r="J309" s="155">
        <v>0</v>
      </c>
      <c r="K309" s="156">
        <v>9</v>
      </c>
      <c r="L309" s="156">
        <v>0</v>
      </c>
      <c r="M309" s="157">
        <v>9</v>
      </c>
      <c r="N309" s="215">
        <f t="shared" si="26"/>
        <v>43</v>
      </c>
    </row>
    <row r="310" spans="1:14" x14ac:dyDescent="0.35">
      <c r="A310" s="154" t="s">
        <v>267</v>
      </c>
      <c r="B310" s="155">
        <v>0</v>
      </c>
      <c r="C310" s="156">
        <v>19</v>
      </c>
      <c r="D310" s="156">
        <v>0</v>
      </c>
      <c r="E310" s="157">
        <v>19</v>
      </c>
      <c r="F310" s="155">
        <v>0</v>
      </c>
      <c r="G310" s="156">
        <v>21</v>
      </c>
      <c r="H310" s="156">
        <v>2</v>
      </c>
      <c r="I310" s="157">
        <v>23</v>
      </c>
      <c r="J310" s="155">
        <v>0</v>
      </c>
      <c r="K310" s="156">
        <v>-2</v>
      </c>
      <c r="L310" s="156">
        <v>-2</v>
      </c>
      <c r="M310" s="157">
        <v>-4</v>
      </c>
      <c r="N310" s="215">
        <f t="shared" si="26"/>
        <v>42</v>
      </c>
    </row>
    <row r="311" spans="1:14" x14ac:dyDescent="0.35">
      <c r="A311" s="154" t="s">
        <v>213</v>
      </c>
      <c r="B311" s="155">
        <v>3</v>
      </c>
      <c r="C311" s="156">
        <v>18</v>
      </c>
      <c r="D311" s="156">
        <v>1</v>
      </c>
      <c r="E311" s="157">
        <v>22</v>
      </c>
      <c r="F311" s="155">
        <v>0</v>
      </c>
      <c r="G311" s="156">
        <v>19</v>
      </c>
      <c r="H311" s="156">
        <v>1</v>
      </c>
      <c r="I311" s="157">
        <v>20</v>
      </c>
      <c r="J311" s="155">
        <v>3</v>
      </c>
      <c r="K311" s="156">
        <v>-1</v>
      </c>
      <c r="L311" s="156">
        <v>0</v>
      </c>
      <c r="M311" s="157">
        <v>1</v>
      </c>
      <c r="N311" s="215">
        <f t="shared" si="26"/>
        <v>42</v>
      </c>
    </row>
    <row r="312" spans="1:14" x14ac:dyDescent="0.35">
      <c r="A312" s="154" t="s">
        <v>331</v>
      </c>
      <c r="B312" s="155">
        <v>0</v>
      </c>
      <c r="C312" s="156">
        <v>18</v>
      </c>
      <c r="D312" s="156">
        <v>1</v>
      </c>
      <c r="E312" s="157">
        <v>20</v>
      </c>
      <c r="F312" s="155">
        <v>1</v>
      </c>
      <c r="G312" s="156">
        <v>20</v>
      </c>
      <c r="H312" s="156">
        <v>1</v>
      </c>
      <c r="I312" s="157">
        <v>22</v>
      </c>
      <c r="J312" s="155">
        <v>-1</v>
      </c>
      <c r="K312" s="156">
        <v>-2</v>
      </c>
      <c r="L312" s="156">
        <v>0</v>
      </c>
      <c r="M312" s="157">
        <v>-3</v>
      </c>
      <c r="N312" s="215">
        <f t="shared" si="26"/>
        <v>42</v>
      </c>
    </row>
    <row r="313" spans="1:14" x14ac:dyDescent="0.35">
      <c r="A313" s="154" t="s">
        <v>214</v>
      </c>
      <c r="B313" s="155">
        <v>4</v>
      </c>
      <c r="C313" s="156">
        <v>18</v>
      </c>
      <c r="D313" s="156">
        <v>0</v>
      </c>
      <c r="E313" s="157">
        <v>22</v>
      </c>
      <c r="F313" s="155">
        <v>1</v>
      </c>
      <c r="G313" s="156">
        <v>14</v>
      </c>
      <c r="H313" s="156">
        <v>4</v>
      </c>
      <c r="I313" s="157">
        <v>19</v>
      </c>
      <c r="J313" s="155">
        <v>3</v>
      </c>
      <c r="K313" s="156">
        <v>5</v>
      </c>
      <c r="L313" s="156">
        <v>-4</v>
      </c>
      <c r="M313" s="157">
        <v>4</v>
      </c>
      <c r="N313" s="215">
        <f t="shared" si="26"/>
        <v>41</v>
      </c>
    </row>
    <row r="314" spans="1:14" x14ac:dyDescent="0.35">
      <c r="A314" s="154" t="s">
        <v>341</v>
      </c>
      <c r="B314" s="155">
        <v>0</v>
      </c>
      <c r="C314" s="156">
        <v>18</v>
      </c>
      <c r="D314" s="156">
        <v>1</v>
      </c>
      <c r="E314" s="157">
        <v>19</v>
      </c>
      <c r="F314" s="155">
        <v>0</v>
      </c>
      <c r="G314" s="156">
        <v>21</v>
      </c>
      <c r="H314" s="156">
        <v>0</v>
      </c>
      <c r="I314" s="157">
        <v>21</v>
      </c>
      <c r="J314" s="155">
        <v>0</v>
      </c>
      <c r="K314" s="156">
        <v>-3</v>
      </c>
      <c r="L314" s="156">
        <v>1</v>
      </c>
      <c r="M314" s="157">
        <v>-2</v>
      </c>
      <c r="N314" s="215">
        <f t="shared" si="26"/>
        <v>40</v>
      </c>
    </row>
    <row r="315" spans="1:14" x14ac:dyDescent="0.35">
      <c r="A315" s="154" t="s">
        <v>330</v>
      </c>
      <c r="B315" s="155">
        <v>0</v>
      </c>
      <c r="C315" s="156">
        <v>22</v>
      </c>
      <c r="D315" s="156">
        <v>0</v>
      </c>
      <c r="E315" s="157">
        <v>22</v>
      </c>
      <c r="F315" s="155">
        <v>0</v>
      </c>
      <c r="G315" s="156">
        <v>18</v>
      </c>
      <c r="H315" s="156">
        <v>0</v>
      </c>
      <c r="I315" s="157">
        <v>18</v>
      </c>
      <c r="J315" s="155">
        <v>0</v>
      </c>
      <c r="K315" s="156">
        <v>4</v>
      </c>
      <c r="L315" s="156">
        <v>0</v>
      </c>
      <c r="M315" s="157">
        <v>4</v>
      </c>
      <c r="N315" s="215">
        <f t="shared" ref="N315:N345" si="27">E315+I315</f>
        <v>40</v>
      </c>
    </row>
    <row r="316" spans="1:14" x14ac:dyDescent="0.35">
      <c r="A316" s="154" t="s">
        <v>276</v>
      </c>
      <c r="B316" s="155">
        <v>0</v>
      </c>
      <c r="C316" s="156">
        <v>23</v>
      </c>
      <c r="D316" s="156">
        <v>0</v>
      </c>
      <c r="E316" s="157">
        <v>23</v>
      </c>
      <c r="F316" s="155">
        <v>1</v>
      </c>
      <c r="G316" s="156">
        <v>16</v>
      </c>
      <c r="H316" s="156">
        <v>0</v>
      </c>
      <c r="I316" s="157">
        <v>17</v>
      </c>
      <c r="J316" s="155">
        <v>-1</v>
      </c>
      <c r="K316" s="156">
        <v>7</v>
      </c>
      <c r="L316" s="156">
        <v>0</v>
      </c>
      <c r="M316" s="157">
        <v>6</v>
      </c>
      <c r="N316" s="215">
        <f t="shared" si="27"/>
        <v>40</v>
      </c>
    </row>
    <row r="317" spans="1:14" x14ac:dyDescent="0.35">
      <c r="A317" s="154" t="s">
        <v>271</v>
      </c>
      <c r="B317" s="155">
        <v>1</v>
      </c>
      <c r="C317" s="156">
        <v>14</v>
      </c>
      <c r="D317" s="156">
        <v>0</v>
      </c>
      <c r="E317" s="157">
        <v>15</v>
      </c>
      <c r="F317" s="155">
        <v>4</v>
      </c>
      <c r="G317" s="156">
        <v>19</v>
      </c>
      <c r="H317" s="156">
        <v>0</v>
      </c>
      <c r="I317" s="157">
        <v>24</v>
      </c>
      <c r="J317" s="155">
        <v>-3</v>
      </c>
      <c r="K317" s="156">
        <v>-5</v>
      </c>
      <c r="L317" s="156">
        <v>0</v>
      </c>
      <c r="M317" s="157">
        <v>-8</v>
      </c>
      <c r="N317" s="215">
        <f t="shared" si="27"/>
        <v>39</v>
      </c>
    </row>
    <row r="318" spans="1:14" x14ac:dyDescent="0.35">
      <c r="A318" s="154" t="s">
        <v>340</v>
      </c>
      <c r="B318" s="155">
        <v>9</v>
      </c>
      <c r="C318" s="156">
        <v>14</v>
      </c>
      <c r="D318" s="156">
        <v>0</v>
      </c>
      <c r="E318" s="157">
        <v>23</v>
      </c>
      <c r="F318" s="155">
        <v>0</v>
      </c>
      <c r="G318" s="156">
        <v>15</v>
      </c>
      <c r="H318" s="156">
        <v>0</v>
      </c>
      <c r="I318" s="157">
        <v>15</v>
      </c>
      <c r="J318" s="155">
        <v>9</v>
      </c>
      <c r="K318" s="156">
        <v>0</v>
      </c>
      <c r="L318" s="156">
        <v>0</v>
      </c>
      <c r="M318" s="157">
        <v>8</v>
      </c>
      <c r="N318" s="215">
        <f t="shared" si="27"/>
        <v>38</v>
      </c>
    </row>
    <row r="319" spans="1:14" x14ac:dyDescent="0.35">
      <c r="A319" s="154" t="s">
        <v>277</v>
      </c>
      <c r="B319" s="155">
        <v>2</v>
      </c>
      <c r="C319" s="156">
        <v>19</v>
      </c>
      <c r="D319" s="156">
        <v>0</v>
      </c>
      <c r="E319" s="157">
        <v>21</v>
      </c>
      <c r="F319" s="155">
        <v>4</v>
      </c>
      <c r="G319" s="156">
        <v>10</v>
      </c>
      <c r="H319" s="156">
        <v>4</v>
      </c>
      <c r="I319" s="157">
        <v>17</v>
      </c>
      <c r="J319" s="155">
        <v>-1</v>
      </c>
      <c r="K319" s="156">
        <v>9</v>
      </c>
      <c r="L319" s="156">
        <v>-4</v>
      </c>
      <c r="M319" s="157">
        <v>4</v>
      </c>
      <c r="N319" s="215">
        <f t="shared" si="27"/>
        <v>38</v>
      </c>
    </row>
    <row r="320" spans="1:14" x14ac:dyDescent="0.35">
      <c r="A320" s="154" t="s">
        <v>275</v>
      </c>
      <c r="B320" s="155">
        <v>0</v>
      </c>
      <c r="C320" s="156">
        <v>19</v>
      </c>
      <c r="D320" s="156">
        <v>0</v>
      </c>
      <c r="E320" s="157">
        <v>19</v>
      </c>
      <c r="F320" s="155">
        <v>0</v>
      </c>
      <c r="G320" s="156">
        <v>17</v>
      </c>
      <c r="H320" s="156">
        <v>1</v>
      </c>
      <c r="I320" s="157">
        <v>18</v>
      </c>
      <c r="J320" s="155">
        <v>0</v>
      </c>
      <c r="K320" s="156">
        <v>2</v>
      </c>
      <c r="L320" s="156">
        <v>-1</v>
      </c>
      <c r="M320" s="157">
        <v>1</v>
      </c>
      <c r="N320" s="215">
        <f t="shared" si="27"/>
        <v>37</v>
      </c>
    </row>
    <row r="321" spans="1:14" x14ac:dyDescent="0.35">
      <c r="A321" s="154" t="s">
        <v>217</v>
      </c>
      <c r="B321" s="155">
        <v>0</v>
      </c>
      <c r="C321" s="156">
        <v>21</v>
      </c>
      <c r="D321" s="156">
        <v>0</v>
      </c>
      <c r="E321" s="157">
        <v>21</v>
      </c>
      <c r="F321" s="155">
        <v>1</v>
      </c>
      <c r="G321" s="156">
        <v>11</v>
      </c>
      <c r="H321" s="156">
        <v>2</v>
      </c>
      <c r="I321" s="157">
        <v>15</v>
      </c>
      <c r="J321" s="155">
        <v>-1</v>
      </c>
      <c r="K321" s="156">
        <v>10</v>
      </c>
      <c r="L321" s="156">
        <v>-2</v>
      </c>
      <c r="M321" s="157">
        <v>6</v>
      </c>
      <c r="N321" s="215">
        <f t="shared" si="27"/>
        <v>36</v>
      </c>
    </row>
    <row r="322" spans="1:14" x14ac:dyDescent="0.35">
      <c r="A322" s="154" t="s">
        <v>265</v>
      </c>
      <c r="B322" s="155">
        <v>0</v>
      </c>
      <c r="C322" s="156">
        <v>13</v>
      </c>
      <c r="D322" s="156">
        <v>0</v>
      </c>
      <c r="E322" s="157">
        <v>13</v>
      </c>
      <c r="F322" s="155">
        <v>4</v>
      </c>
      <c r="G322" s="156">
        <v>16</v>
      </c>
      <c r="H322" s="156">
        <v>1</v>
      </c>
      <c r="I322" s="157">
        <v>21</v>
      </c>
      <c r="J322" s="155">
        <v>-4</v>
      </c>
      <c r="K322" s="156">
        <v>-3</v>
      </c>
      <c r="L322" s="156">
        <v>-1</v>
      </c>
      <c r="M322" s="157">
        <v>-8</v>
      </c>
      <c r="N322" s="215">
        <f t="shared" si="27"/>
        <v>34</v>
      </c>
    </row>
    <row r="323" spans="1:14" x14ac:dyDescent="0.35">
      <c r="A323" s="154" t="s">
        <v>264</v>
      </c>
      <c r="B323" s="155">
        <v>0</v>
      </c>
      <c r="C323" s="156">
        <v>15</v>
      </c>
      <c r="D323" s="156">
        <v>1</v>
      </c>
      <c r="E323" s="157">
        <v>16</v>
      </c>
      <c r="F323" s="155">
        <v>2</v>
      </c>
      <c r="G323" s="156">
        <v>13</v>
      </c>
      <c r="H323" s="156">
        <v>1</v>
      </c>
      <c r="I323" s="157">
        <v>17</v>
      </c>
      <c r="J323" s="155">
        <v>-2</v>
      </c>
      <c r="K323" s="156">
        <v>2</v>
      </c>
      <c r="L323" s="156">
        <v>0</v>
      </c>
      <c r="M323" s="157">
        <v>-1</v>
      </c>
      <c r="N323" s="215">
        <f t="shared" si="27"/>
        <v>33</v>
      </c>
    </row>
    <row r="324" spans="1:14" x14ac:dyDescent="0.35">
      <c r="A324" s="154" t="s">
        <v>337</v>
      </c>
      <c r="B324" s="155">
        <v>0</v>
      </c>
      <c r="C324" s="156">
        <v>17</v>
      </c>
      <c r="D324" s="156">
        <v>0</v>
      </c>
      <c r="E324" s="157">
        <v>17</v>
      </c>
      <c r="F324" s="155">
        <v>0</v>
      </c>
      <c r="G324" s="156">
        <v>11</v>
      </c>
      <c r="H324" s="156">
        <v>5</v>
      </c>
      <c r="I324" s="157">
        <v>16</v>
      </c>
      <c r="J324" s="155">
        <v>0</v>
      </c>
      <c r="K324" s="156">
        <v>5</v>
      </c>
      <c r="L324" s="156">
        <v>-5</v>
      </c>
      <c r="M324" s="157">
        <v>1</v>
      </c>
      <c r="N324" s="215">
        <f t="shared" si="27"/>
        <v>33</v>
      </c>
    </row>
    <row r="325" spans="1:14" x14ac:dyDescent="0.35">
      <c r="A325" s="154" t="s">
        <v>335</v>
      </c>
      <c r="B325" s="155">
        <v>1</v>
      </c>
      <c r="C325" s="156">
        <v>9</v>
      </c>
      <c r="D325" s="156">
        <v>1</v>
      </c>
      <c r="E325" s="157">
        <v>11</v>
      </c>
      <c r="F325" s="155">
        <v>7</v>
      </c>
      <c r="G325" s="156">
        <v>14</v>
      </c>
      <c r="H325" s="156">
        <v>0</v>
      </c>
      <c r="I325" s="157">
        <v>21</v>
      </c>
      <c r="J325" s="155">
        <v>-6</v>
      </c>
      <c r="K325" s="156">
        <v>-5</v>
      </c>
      <c r="L325" s="156">
        <v>1</v>
      </c>
      <c r="M325" s="157">
        <v>-10</v>
      </c>
      <c r="N325" s="215">
        <f t="shared" si="27"/>
        <v>32</v>
      </c>
    </row>
    <row r="326" spans="1:14" x14ac:dyDescent="0.35">
      <c r="A326" s="154" t="s">
        <v>376</v>
      </c>
      <c r="B326" s="155">
        <v>5</v>
      </c>
      <c r="C326" s="156">
        <v>9</v>
      </c>
      <c r="D326" s="156">
        <v>0</v>
      </c>
      <c r="E326" s="157">
        <v>14</v>
      </c>
      <c r="F326" s="155">
        <v>3</v>
      </c>
      <c r="G326" s="156">
        <v>13</v>
      </c>
      <c r="H326" s="156">
        <v>2</v>
      </c>
      <c r="I326" s="157">
        <v>18</v>
      </c>
      <c r="J326" s="155">
        <v>2</v>
      </c>
      <c r="K326" s="156">
        <v>-4</v>
      </c>
      <c r="L326" s="156">
        <v>-2</v>
      </c>
      <c r="M326" s="157">
        <v>-4</v>
      </c>
      <c r="N326" s="215">
        <f t="shared" si="27"/>
        <v>32</v>
      </c>
    </row>
    <row r="327" spans="1:14" x14ac:dyDescent="0.35">
      <c r="A327" s="154" t="s">
        <v>279</v>
      </c>
      <c r="B327" s="155">
        <v>0</v>
      </c>
      <c r="C327" s="156">
        <v>15</v>
      </c>
      <c r="D327" s="156">
        <v>0</v>
      </c>
      <c r="E327" s="157">
        <v>15</v>
      </c>
      <c r="F327" s="155">
        <v>2</v>
      </c>
      <c r="G327" s="156">
        <v>14</v>
      </c>
      <c r="H327" s="156">
        <v>0</v>
      </c>
      <c r="I327" s="157">
        <v>16</v>
      </c>
      <c r="J327" s="155">
        <v>-2</v>
      </c>
      <c r="K327" s="156">
        <v>2</v>
      </c>
      <c r="L327" s="156">
        <v>0</v>
      </c>
      <c r="M327" s="157">
        <v>-1</v>
      </c>
      <c r="N327" s="215">
        <f t="shared" si="27"/>
        <v>31</v>
      </c>
    </row>
    <row r="328" spans="1:14" x14ac:dyDescent="0.35">
      <c r="A328" s="154" t="s">
        <v>336</v>
      </c>
      <c r="B328" s="155">
        <v>0</v>
      </c>
      <c r="C328" s="156">
        <v>12</v>
      </c>
      <c r="D328" s="156">
        <v>0</v>
      </c>
      <c r="E328" s="157">
        <v>12</v>
      </c>
      <c r="F328" s="155">
        <v>0</v>
      </c>
      <c r="G328" s="156">
        <v>18</v>
      </c>
      <c r="H328" s="156">
        <v>0</v>
      </c>
      <c r="I328" s="157">
        <v>18</v>
      </c>
      <c r="J328" s="155">
        <v>0</v>
      </c>
      <c r="K328" s="156">
        <v>-7</v>
      </c>
      <c r="L328" s="156">
        <v>0</v>
      </c>
      <c r="M328" s="157">
        <v>-7</v>
      </c>
      <c r="N328" s="215">
        <f t="shared" si="27"/>
        <v>30</v>
      </c>
    </row>
    <row r="329" spans="1:14" x14ac:dyDescent="0.35">
      <c r="A329" s="154" t="s">
        <v>343</v>
      </c>
      <c r="B329" s="155">
        <v>0</v>
      </c>
      <c r="C329" s="156">
        <v>10</v>
      </c>
      <c r="D329" s="156">
        <v>1</v>
      </c>
      <c r="E329" s="157">
        <v>11</v>
      </c>
      <c r="F329" s="155">
        <v>3</v>
      </c>
      <c r="G329" s="156">
        <v>11</v>
      </c>
      <c r="H329" s="156">
        <v>3</v>
      </c>
      <c r="I329" s="157">
        <v>17</v>
      </c>
      <c r="J329" s="155">
        <v>-3</v>
      </c>
      <c r="K329" s="156">
        <v>-1</v>
      </c>
      <c r="L329" s="156">
        <v>-2</v>
      </c>
      <c r="M329" s="157">
        <v>-5</v>
      </c>
      <c r="N329" s="215">
        <f t="shared" si="27"/>
        <v>28</v>
      </c>
    </row>
    <row r="330" spans="1:14" x14ac:dyDescent="0.35">
      <c r="A330" s="154" t="s">
        <v>339</v>
      </c>
      <c r="B330" s="155">
        <v>0</v>
      </c>
      <c r="C330" s="156">
        <v>13</v>
      </c>
      <c r="D330" s="156">
        <v>0</v>
      </c>
      <c r="E330" s="157">
        <v>13</v>
      </c>
      <c r="F330" s="155">
        <v>0</v>
      </c>
      <c r="G330" s="156">
        <v>11</v>
      </c>
      <c r="H330" s="156">
        <v>4</v>
      </c>
      <c r="I330" s="157">
        <v>15</v>
      </c>
      <c r="J330" s="155">
        <v>0</v>
      </c>
      <c r="K330" s="156">
        <v>2</v>
      </c>
      <c r="L330" s="156">
        <v>-4</v>
      </c>
      <c r="M330" s="157">
        <v>-2</v>
      </c>
      <c r="N330" s="215">
        <f t="shared" si="27"/>
        <v>28</v>
      </c>
    </row>
    <row r="331" spans="1:14" x14ac:dyDescent="0.35">
      <c r="A331" s="154" t="s">
        <v>273</v>
      </c>
      <c r="B331" s="155">
        <v>0</v>
      </c>
      <c r="C331" s="156">
        <v>16</v>
      </c>
      <c r="D331" s="156">
        <v>1</v>
      </c>
      <c r="E331" s="157">
        <v>18</v>
      </c>
      <c r="F331" s="155">
        <v>1</v>
      </c>
      <c r="G331" s="156">
        <v>9</v>
      </c>
      <c r="H331" s="156">
        <v>0</v>
      </c>
      <c r="I331" s="157">
        <v>10</v>
      </c>
      <c r="J331" s="155">
        <v>-1</v>
      </c>
      <c r="K331" s="156">
        <v>8</v>
      </c>
      <c r="L331" s="156">
        <v>1</v>
      </c>
      <c r="M331" s="157">
        <v>8</v>
      </c>
      <c r="N331" s="215">
        <f t="shared" si="27"/>
        <v>28</v>
      </c>
    </row>
    <row r="332" spans="1:14" x14ac:dyDescent="0.35">
      <c r="A332" s="154" t="s">
        <v>338</v>
      </c>
      <c r="B332" s="155">
        <v>0</v>
      </c>
      <c r="C332" s="156">
        <v>12</v>
      </c>
      <c r="D332" s="156">
        <v>1</v>
      </c>
      <c r="E332" s="157">
        <v>13</v>
      </c>
      <c r="F332" s="155">
        <v>0</v>
      </c>
      <c r="G332" s="156">
        <v>14</v>
      </c>
      <c r="H332" s="156">
        <v>1</v>
      </c>
      <c r="I332" s="157">
        <v>15</v>
      </c>
      <c r="J332" s="155">
        <v>0</v>
      </c>
      <c r="K332" s="156">
        <v>-2</v>
      </c>
      <c r="L332" s="156">
        <v>0</v>
      </c>
      <c r="M332" s="157">
        <v>-2</v>
      </c>
      <c r="N332" s="215">
        <f t="shared" si="27"/>
        <v>28</v>
      </c>
    </row>
    <row r="333" spans="1:14" x14ac:dyDescent="0.35">
      <c r="A333" s="154" t="s">
        <v>312</v>
      </c>
      <c r="B333" s="155">
        <v>0</v>
      </c>
      <c r="C333" s="156">
        <v>12</v>
      </c>
      <c r="D333" s="156">
        <v>0</v>
      </c>
      <c r="E333" s="157">
        <v>12</v>
      </c>
      <c r="F333" s="155">
        <v>0</v>
      </c>
      <c r="G333" s="156">
        <v>11</v>
      </c>
      <c r="H333" s="156">
        <v>1</v>
      </c>
      <c r="I333" s="157">
        <v>12</v>
      </c>
      <c r="J333" s="155">
        <v>0</v>
      </c>
      <c r="K333" s="156">
        <v>1</v>
      </c>
      <c r="L333" s="156">
        <v>-1</v>
      </c>
      <c r="M333" s="157">
        <v>-1</v>
      </c>
      <c r="N333" s="215">
        <f t="shared" si="27"/>
        <v>24</v>
      </c>
    </row>
    <row r="334" spans="1:14" x14ac:dyDescent="0.35">
      <c r="A334" s="154" t="s">
        <v>342</v>
      </c>
      <c r="B334" s="155">
        <v>0</v>
      </c>
      <c r="C334" s="156">
        <v>13</v>
      </c>
      <c r="D334" s="156">
        <v>0</v>
      </c>
      <c r="E334" s="157">
        <v>13</v>
      </c>
      <c r="F334" s="155">
        <v>0</v>
      </c>
      <c r="G334" s="156">
        <v>10</v>
      </c>
      <c r="H334" s="156">
        <v>0</v>
      </c>
      <c r="I334" s="157">
        <v>10</v>
      </c>
      <c r="J334" s="155">
        <v>0</v>
      </c>
      <c r="K334" s="156">
        <v>3</v>
      </c>
      <c r="L334" s="156">
        <v>0</v>
      </c>
      <c r="M334" s="157">
        <v>3</v>
      </c>
      <c r="N334" s="215">
        <f t="shared" si="27"/>
        <v>23</v>
      </c>
    </row>
    <row r="335" spans="1:14" x14ac:dyDescent="0.35">
      <c r="A335" s="154" t="s">
        <v>281</v>
      </c>
      <c r="B335" s="155">
        <v>1</v>
      </c>
      <c r="C335" s="156">
        <v>11</v>
      </c>
      <c r="D335" s="156">
        <v>0</v>
      </c>
      <c r="E335" s="157">
        <v>13</v>
      </c>
      <c r="F335" s="155">
        <v>0</v>
      </c>
      <c r="G335" s="156">
        <v>10</v>
      </c>
      <c r="H335" s="156">
        <v>0</v>
      </c>
      <c r="I335" s="157">
        <v>10</v>
      </c>
      <c r="J335" s="155">
        <v>1</v>
      </c>
      <c r="K335" s="156">
        <v>2</v>
      </c>
      <c r="L335" s="156">
        <v>0</v>
      </c>
      <c r="M335" s="157">
        <v>3</v>
      </c>
      <c r="N335" s="215">
        <f t="shared" si="27"/>
        <v>23</v>
      </c>
    </row>
    <row r="336" spans="1:14" x14ac:dyDescent="0.35">
      <c r="A336" s="154" t="s">
        <v>176</v>
      </c>
      <c r="B336" s="155">
        <v>0</v>
      </c>
      <c r="C336" s="156">
        <v>8</v>
      </c>
      <c r="D336" s="156">
        <v>0</v>
      </c>
      <c r="E336" s="157">
        <v>8</v>
      </c>
      <c r="F336" s="155">
        <v>1</v>
      </c>
      <c r="G336" s="156">
        <v>12</v>
      </c>
      <c r="H336" s="156">
        <v>0</v>
      </c>
      <c r="I336" s="157">
        <v>14</v>
      </c>
      <c r="J336" s="155">
        <v>-1</v>
      </c>
      <c r="K336" s="156">
        <v>-5</v>
      </c>
      <c r="L336" s="156">
        <v>0</v>
      </c>
      <c r="M336" s="157">
        <v>-6</v>
      </c>
      <c r="N336" s="215">
        <f t="shared" si="27"/>
        <v>22</v>
      </c>
    </row>
    <row r="337" spans="1:14" x14ac:dyDescent="0.35">
      <c r="A337" s="154" t="s">
        <v>219</v>
      </c>
      <c r="B337" s="155">
        <v>0</v>
      </c>
      <c r="C337" s="156">
        <v>10</v>
      </c>
      <c r="D337" s="156">
        <v>1</v>
      </c>
      <c r="E337" s="157">
        <v>11</v>
      </c>
      <c r="F337" s="155">
        <v>0</v>
      </c>
      <c r="G337" s="156">
        <v>11</v>
      </c>
      <c r="H337" s="156">
        <v>0</v>
      </c>
      <c r="I337" s="157">
        <v>11</v>
      </c>
      <c r="J337" s="155">
        <v>0</v>
      </c>
      <c r="K337" s="156">
        <v>-1</v>
      </c>
      <c r="L337" s="156">
        <v>1</v>
      </c>
      <c r="M337" s="157">
        <v>1</v>
      </c>
      <c r="N337" s="215">
        <f t="shared" si="27"/>
        <v>22</v>
      </c>
    </row>
    <row r="338" spans="1:14" x14ac:dyDescent="0.35">
      <c r="A338" s="154" t="s">
        <v>280</v>
      </c>
      <c r="B338" s="155">
        <v>0</v>
      </c>
      <c r="C338" s="156">
        <v>5</v>
      </c>
      <c r="D338" s="156">
        <v>0</v>
      </c>
      <c r="E338" s="157">
        <v>5</v>
      </c>
      <c r="F338" s="155">
        <v>5</v>
      </c>
      <c r="G338" s="156">
        <v>11</v>
      </c>
      <c r="H338" s="156">
        <v>0</v>
      </c>
      <c r="I338" s="157">
        <v>16</v>
      </c>
      <c r="J338" s="155">
        <v>-5</v>
      </c>
      <c r="K338" s="156">
        <v>-6</v>
      </c>
      <c r="L338" s="156">
        <v>0</v>
      </c>
      <c r="M338" s="157">
        <v>-11</v>
      </c>
      <c r="N338" s="215">
        <f t="shared" si="27"/>
        <v>21</v>
      </c>
    </row>
    <row r="339" spans="1:14" x14ac:dyDescent="0.35">
      <c r="A339" s="154" t="s">
        <v>221</v>
      </c>
      <c r="B339" s="155">
        <v>1</v>
      </c>
      <c r="C339" s="156">
        <v>11</v>
      </c>
      <c r="D339" s="156">
        <v>0</v>
      </c>
      <c r="E339" s="157">
        <v>13</v>
      </c>
      <c r="F339" s="155">
        <v>1</v>
      </c>
      <c r="G339" s="156">
        <v>7</v>
      </c>
      <c r="H339" s="156">
        <v>0</v>
      </c>
      <c r="I339" s="157">
        <v>8</v>
      </c>
      <c r="J339" s="155">
        <v>0</v>
      </c>
      <c r="K339" s="156">
        <v>4</v>
      </c>
      <c r="L339" s="156">
        <v>0</v>
      </c>
      <c r="M339" s="157">
        <v>4</v>
      </c>
      <c r="N339" s="215">
        <f t="shared" si="27"/>
        <v>21</v>
      </c>
    </row>
    <row r="340" spans="1:14" x14ac:dyDescent="0.35">
      <c r="A340" s="154" t="s">
        <v>220</v>
      </c>
      <c r="B340" s="155">
        <v>0</v>
      </c>
      <c r="C340" s="156">
        <v>8</v>
      </c>
      <c r="D340" s="156">
        <v>0</v>
      </c>
      <c r="E340" s="157">
        <v>8</v>
      </c>
      <c r="F340" s="155">
        <v>0</v>
      </c>
      <c r="G340" s="156">
        <v>12</v>
      </c>
      <c r="H340" s="156">
        <v>0</v>
      </c>
      <c r="I340" s="157">
        <v>12</v>
      </c>
      <c r="J340" s="155">
        <v>0</v>
      </c>
      <c r="K340" s="156">
        <v>-5</v>
      </c>
      <c r="L340" s="156">
        <v>0</v>
      </c>
      <c r="M340" s="157">
        <v>-5</v>
      </c>
      <c r="N340" s="215">
        <f t="shared" si="27"/>
        <v>20</v>
      </c>
    </row>
    <row r="341" spans="1:14" x14ac:dyDescent="0.35">
      <c r="A341" s="154" t="s">
        <v>344</v>
      </c>
      <c r="B341" s="155">
        <v>0</v>
      </c>
      <c r="C341" s="156">
        <v>8</v>
      </c>
      <c r="D341" s="156">
        <v>0</v>
      </c>
      <c r="E341" s="157">
        <v>8</v>
      </c>
      <c r="F341" s="155">
        <v>0</v>
      </c>
      <c r="G341" s="156">
        <v>10</v>
      </c>
      <c r="H341" s="156">
        <v>1</v>
      </c>
      <c r="I341" s="157">
        <v>11</v>
      </c>
      <c r="J341" s="155">
        <v>0</v>
      </c>
      <c r="K341" s="156">
        <v>-2</v>
      </c>
      <c r="L341" s="156">
        <v>-1</v>
      </c>
      <c r="M341" s="157">
        <v>-3</v>
      </c>
      <c r="N341" s="215">
        <f t="shared" si="27"/>
        <v>19</v>
      </c>
    </row>
    <row r="342" spans="1:14" x14ac:dyDescent="0.35">
      <c r="A342" s="154" t="s">
        <v>283</v>
      </c>
      <c r="B342" s="155">
        <v>0</v>
      </c>
      <c r="C342" s="156">
        <v>2</v>
      </c>
      <c r="D342" s="156">
        <v>0</v>
      </c>
      <c r="E342" s="157">
        <v>2</v>
      </c>
      <c r="F342" s="155">
        <v>0</v>
      </c>
      <c r="G342" s="156">
        <v>8</v>
      </c>
      <c r="H342" s="156">
        <v>0</v>
      </c>
      <c r="I342" s="157">
        <v>8</v>
      </c>
      <c r="J342" s="155">
        <v>0</v>
      </c>
      <c r="K342" s="156">
        <v>-7</v>
      </c>
      <c r="L342" s="156">
        <v>0</v>
      </c>
      <c r="M342" s="157">
        <v>-7</v>
      </c>
      <c r="N342" s="215">
        <f t="shared" si="27"/>
        <v>10</v>
      </c>
    </row>
    <row r="343" spans="1:14" x14ac:dyDescent="0.35">
      <c r="A343" s="154" t="s">
        <v>282</v>
      </c>
      <c r="B343" s="155">
        <v>0</v>
      </c>
      <c r="C343" s="156">
        <v>4</v>
      </c>
      <c r="D343" s="156">
        <v>0</v>
      </c>
      <c r="E343" s="157">
        <v>4</v>
      </c>
      <c r="F343" s="155">
        <v>0</v>
      </c>
      <c r="G343" s="156">
        <v>6</v>
      </c>
      <c r="H343" s="156">
        <v>0</v>
      </c>
      <c r="I343" s="157">
        <v>6</v>
      </c>
      <c r="J343" s="155">
        <v>0</v>
      </c>
      <c r="K343" s="156">
        <v>-2</v>
      </c>
      <c r="L343" s="156">
        <v>0</v>
      </c>
      <c r="M343" s="157">
        <v>-2</v>
      </c>
      <c r="N343" s="215">
        <f t="shared" si="27"/>
        <v>10</v>
      </c>
    </row>
    <row r="344" spans="1:14" x14ac:dyDescent="0.35">
      <c r="A344" s="154" t="s">
        <v>218</v>
      </c>
      <c r="B344" s="155">
        <v>0</v>
      </c>
      <c r="C344" s="156">
        <v>4</v>
      </c>
      <c r="D344" s="156">
        <v>0</v>
      </c>
      <c r="E344" s="157">
        <v>4</v>
      </c>
      <c r="F344" s="155">
        <v>0</v>
      </c>
      <c r="G344" s="156">
        <v>2</v>
      </c>
      <c r="H344" s="156">
        <v>0</v>
      </c>
      <c r="I344" s="157">
        <v>2</v>
      </c>
      <c r="J344" s="155">
        <v>0</v>
      </c>
      <c r="K344" s="156">
        <v>1</v>
      </c>
      <c r="L344" s="156">
        <v>0</v>
      </c>
      <c r="M344" s="157">
        <v>1</v>
      </c>
      <c r="N344" s="215">
        <f t="shared" si="27"/>
        <v>6</v>
      </c>
    </row>
    <row r="345" spans="1:14" x14ac:dyDescent="0.35">
      <c r="A345" s="162" t="s">
        <v>36</v>
      </c>
      <c r="B345" s="159">
        <v>0</v>
      </c>
      <c r="C345" s="160">
        <v>0</v>
      </c>
      <c r="D345" s="160">
        <v>0</v>
      </c>
      <c r="E345" s="161">
        <v>0</v>
      </c>
      <c r="F345" s="159">
        <v>0</v>
      </c>
      <c r="G345" s="160">
        <v>0</v>
      </c>
      <c r="H345" s="160">
        <v>0</v>
      </c>
      <c r="I345" s="161">
        <v>0</v>
      </c>
      <c r="J345" s="159">
        <v>0</v>
      </c>
      <c r="K345" s="160">
        <v>0</v>
      </c>
      <c r="L345" s="160">
        <v>0</v>
      </c>
      <c r="M345" s="161">
        <v>0</v>
      </c>
      <c r="N345" s="215">
        <f t="shared" si="27"/>
        <v>0</v>
      </c>
    </row>
    <row r="346" spans="1:14" ht="15" thickBot="1" x14ac:dyDescent="0.4">
      <c r="A346" s="187" t="s">
        <v>472</v>
      </c>
      <c r="B346" s="186">
        <v>5926</v>
      </c>
      <c r="C346" s="185">
        <v>43815</v>
      </c>
      <c r="D346" s="185">
        <v>1584</v>
      </c>
      <c r="E346" s="184">
        <v>51325</v>
      </c>
      <c r="F346" s="186">
        <v>9209</v>
      </c>
      <c r="G346" s="185">
        <v>50843</v>
      </c>
      <c r="H346" s="185">
        <v>2714</v>
      </c>
      <c r="I346" s="184">
        <v>62766</v>
      </c>
      <c r="J346" s="186">
        <v>-3284</v>
      </c>
      <c r="K346" s="185">
        <v>-7028</v>
      </c>
      <c r="L346" s="185">
        <v>-1129</v>
      </c>
      <c r="M346" s="184">
        <v>-11441</v>
      </c>
      <c r="N346" s="215">
        <f t="shared" ref="N346:N351" si="28">E346+I346</f>
        <v>114091</v>
      </c>
    </row>
    <row r="347" spans="1:14" ht="15" thickTop="1" x14ac:dyDescent="0.35">
      <c r="A347" s="150" t="s">
        <v>53</v>
      </c>
      <c r="B347" s="151">
        <v>91</v>
      </c>
      <c r="C347" s="152">
        <v>423</v>
      </c>
      <c r="D347" s="152">
        <v>16</v>
      </c>
      <c r="E347" s="153">
        <v>531</v>
      </c>
      <c r="F347" s="151">
        <v>97</v>
      </c>
      <c r="G347" s="152">
        <v>499</v>
      </c>
      <c r="H347" s="152">
        <v>24</v>
      </c>
      <c r="I347" s="153">
        <v>620</v>
      </c>
      <c r="J347" s="151">
        <v>-5</v>
      </c>
      <c r="K347" s="152">
        <v>-76</v>
      </c>
      <c r="L347" s="152">
        <v>-8</v>
      </c>
      <c r="M347" s="153">
        <v>-89</v>
      </c>
      <c r="N347" s="215">
        <f t="shared" si="28"/>
        <v>1151</v>
      </c>
    </row>
    <row r="348" spans="1:14" x14ac:dyDescent="0.35">
      <c r="A348" s="162" t="s">
        <v>52</v>
      </c>
      <c r="B348" s="159">
        <v>11</v>
      </c>
      <c r="C348" s="160">
        <v>111</v>
      </c>
      <c r="D348" s="160">
        <v>4</v>
      </c>
      <c r="E348" s="161">
        <v>125</v>
      </c>
      <c r="F348" s="159">
        <v>24</v>
      </c>
      <c r="G348" s="160">
        <v>120</v>
      </c>
      <c r="H348" s="160">
        <v>11</v>
      </c>
      <c r="I348" s="161">
        <v>155</v>
      </c>
      <c r="J348" s="159">
        <v>-13</v>
      </c>
      <c r="K348" s="160">
        <v>-9</v>
      </c>
      <c r="L348" s="160">
        <v>-7</v>
      </c>
      <c r="M348" s="161">
        <v>-30</v>
      </c>
      <c r="N348" s="215">
        <f t="shared" si="28"/>
        <v>280</v>
      </c>
    </row>
    <row r="349" spans="1:14" ht="15" thickBot="1" x14ac:dyDescent="0.4">
      <c r="A349" s="187" t="s">
        <v>473</v>
      </c>
      <c r="B349" s="186">
        <v>102</v>
      </c>
      <c r="C349" s="185">
        <v>534</v>
      </c>
      <c r="D349" s="185">
        <v>20</v>
      </c>
      <c r="E349" s="184">
        <v>656</v>
      </c>
      <c r="F349" s="186">
        <v>121</v>
      </c>
      <c r="G349" s="185">
        <v>619</v>
      </c>
      <c r="H349" s="185">
        <v>35</v>
      </c>
      <c r="I349" s="184">
        <v>775</v>
      </c>
      <c r="J349" s="186">
        <v>-18</v>
      </c>
      <c r="K349" s="185">
        <v>-85</v>
      </c>
      <c r="L349" s="185">
        <v>-16</v>
      </c>
      <c r="M349" s="184">
        <v>-119</v>
      </c>
      <c r="N349" s="215">
        <f t="shared" si="28"/>
        <v>1431</v>
      </c>
    </row>
    <row r="350" spans="1:14" ht="15.5" thickTop="1" thickBot="1" x14ac:dyDescent="0.4">
      <c r="A350" s="183" t="s">
        <v>474</v>
      </c>
      <c r="B350" s="182">
        <v>6028</v>
      </c>
      <c r="C350" s="181">
        <v>44349</v>
      </c>
      <c r="D350" s="181">
        <v>1604</v>
      </c>
      <c r="E350" s="180">
        <v>51981</v>
      </c>
      <c r="F350" s="182">
        <v>9330</v>
      </c>
      <c r="G350" s="181">
        <v>51462</v>
      </c>
      <c r="H350" s="181">
        <v>2749</v>
      </c>
      <c r="I350" s="180">
        <v>63541</v>
      </c>
      <c r="J350" s="182">
        <v>-3302</v>
      </c>
      <c r="K350" s="181">
        <v>-7113</v>
      </c>
      <c r="L350" s="181">
        <v>-1145</v>
      </c>
      <c r="M350" s="180">
        <v>-11560</v>
      </c>
      <c r="N350" s="215">
        <f t="shared" si="28"/>
        <v>115522</v>
      </c>
    </row>
    <row r="351" spans="1:14" x14ac:dyDescent="0.35">
      <c r="A351" s="163" t="s">
        <v>455</v>
      </c>
      <c r="N351" s="215">
        <f t="shared" si="28"/>
        <v>0</v>
      </c>
    </row>
  </sheetData>
  <sortState xmlns:xlrd2="http://schemas.microsoft.com/office/spreadsheetml/2017/richdata2" ref="A5:N340">
    <sortCondition descending="1" ref="N5:N340"/>
  </sortState>
  <pageMargins left="0.23622047244094491" right="0.23622047244094491" top="0.74803149606299213" bottom="0.74803149606299213" header="0.31496062992125984" footer="0.31496062992125984"/>
  <pageSetup paperSize="9" orientation="portrait" r:id="rId1"/>
  <headerFooter>
    <oddHeader>&amp;R&amp;P</oddHeader>
    <oddFooter>&amp;C&amp;7Transport &amp; Connectivity, Inclusive Growth Directorate, www.birmingham.gov.uk/census, brenda.henry@birmingham.gov.uk, 0121 303 4208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R27"/>
  <sheetViews>
    <sheetView workbookViewId="0">
      <selection activeCell="M18" sqref="M18"/>
    </sheetView>
  </sheetViews>
  <sheetFormatPr defaultRowHeight="14.5" x14ac:dyDescent="0.35"/>
  <cols>
    <col min="1" max="10" width="7.7265625" customWidth="1"/>
  </cols>
  <sheetData>
    <row r="1" spans="1:18" s="291" customFormat="1" ht="24.5" thickBot="1" x14ac:dyDescent="0.4">
      <c r="A1" s="384" t="s">
        <v>78</v>
      </c>
      <c r="B1" s="385" t="s">
        <v>547</v>
      </c>
      <c r="C1" s="385" t="s">
        <v>548</v>
      </c>
      <c r="D1" s="385" t="s">
        <v>549</v>
      </c>
      <c r="E1" s="385" t="s">
        <v>554</v>
      </c>
      <c r="F1" s="385" t="s">
        <v>555</v>
      </c>
      <c r="G1" s="385" t="s">
        <v>556</v>
      </c>
      <c r="H1" s="385" t="s">
        <v>557</v>
      </c>
      <c r="I1" s="385" t="s">
        <v>558</v>
      </c>
      <c r="J1" s="386" t="s">
        <v>559</v>
      </c>
      <c r="R1" s="291" t="s">
        <v>561</v>
      </c>
    </row>
    <row r="2" spans="1:18" x14ac:dyDescent="0.35">
      <c r="A2" s="387" t="s">
        <v>432</v>
      </c>
      <c r="B2" s="388">
        <v>2133</v>
      </c>
      <c r="C2" s="388">
        <v>3252</v>
      </c>
      <c r="D2" s="389">
        <v>-1119</v>
      </c>
      <c r="E2" s="389">
        <v>1110</v>
      </c>
      <c r="F2" s="389">
        <v>1704</v>
      </c>
      <c r="G2" s="389">
        <v>-594</v>
      </c>
      <c r="H2" s="389">
        <v>1023</v>
      </c>
      <c r="I2" s="389">
        <v>1548</v>
      </c>
      <c r="J2" s="390">
        <v>-525</v>
      </c>
      <c r="R2" t="s">
        <v>562</v>
      </c>
    </row>
    <row r="3" spans="1:18" x14ac:dyDescent="0.35">
      <c r="A3" s="391" t="s">
        <v>433</v>
      </c>
      <c r="B3" s="392">
        <v>1431</v>
      </c>
      <c r="C3" s="392">
        <v>2523</v>
      </c>
      <c r="D3" s="393">
        <v>-1092</v>
      </c>
      <c r="E3" s="393">
        <v>718</v>
      </c>
      <c r="F3" s="393">
        <v>1306</v>
      </c>
      <c r="G3" s="393">
        <v>-588</v>
      </c>
      <c r="H3" s="393">
        <v>713</v>
      </c>
      <c r="I3" s="393">
        <v>1217</v>
      </c>
      <c r="J3" s="394">
        <v>-504</v>
      </c>
    </row>
    <row r="4" spans="1:18" x14ac:dyDescent="0.35">
      <c r="A4" s="391" t="s">
        <v>434</v>
      </c>
      <c r="B4" s="392">
        <v>1109</v>
      </c>
      <c r="C4" s="392">
        <v>1951</v>
      </c>
      <c r="D4" s="393">
        <v>-842</v>
      </c>
      <c r="E4" s="393">
        <v>573</v>
      </c>
      <c r="F4" s="393">
        <v>1011</v>
      </c>
      <c r="G4" s="393">
        <v>-438</v>
      </c>
      <c r="H4" s="393">
        <v>536</v>
      </c>
      <c r="I4" s="393">
        <v>940</v>
      </c>
      <c r="J4" s="394">
        <v>-404</v>
      </c>
    </row>
    <row r="5" spans="1:18" x14ac:dyDescent="0.35">
      <c r="A5" s="391" t="s">
        <v>435</v>
      </c>
      <c r="B5" s="392">
        <v>7660</v>
      </c>
      <c r="C5" s="392">
        <v>3869</v>
      </c>
      <c r="D5" s="393">
        <v>3791</v>
      </c>
      <c r="E5" s="393">
        <v>2951</v>
      </c>
      <c r="F5" s="393">
        <v>1748</v>
      </c>
      <c r="G5" s="393">
        <v>1203</v>
      </c>
      <c r="H5" s="393">
        <v>4709</v>
      </c>
      <c r="I5" s="393">
        <v>2121</v>
      </c>
      <c r="J5" s="394">
        <v>2588</v>
      </c>
    </row>
    <row r="6" spans="1:18" x14ac:dyDescent="0.35">
      <c r="A6" s="391" t="s">
        <v>436</v>
      </c>
      <c r="B6" s="392">
        <v>12463</v>
      </c>
      <c r="C6" s="392">
        <v>17164</v>
      </c>
      <c r="D6" s="393">
        <v>-4701</v>
      </c>
      <c r="E6" s="393">
        <v>5355</v>
      </c>
      <c r="F6" s="393">
        <v>6803</v>
      </c>
      <c r="G6" s="393">
        <v>-1448</v>
      </c>
      <c r="H6" s="393">
        <v>7108</v>
      </c>
      <c r="I6" s="393">
        <v>10361</v>
      </c>
      <c r="J6" s="394">
        <v>-3253</v>
      </c>
    </row>
    <row r="7" spans="1:18" x14ac:dyDescent="0.35">
      <c r="A7" s="391" t="s">
        <v>437</v>
      </c>
      <c r="B7" s="392">
        <v>6379</v>
      </c>
      <c r="C7" s="392">
        <v>8430</v>
      </c>
      <c r="D7" s="393">
        <v>-2051</v>
      </c>
      <c r="E7" s="393">
        <v>2871</v>
      </c>
      <c r="F7" s="393">
        <v>3619</v>
      </c>
      <c r="G7" s="393">
        <v>-748</v>
      </c>
      <c r="H7" s="393">
        <v>3508</v>
      </c>
      <c r="I7" s="393">
        <v>4811</v>
      </c>
      <c r="J7" s="394">
        <v>-1303</v>
      </c>
    </row>
    <row r="8" spans="1:18" x14ac:dyDescent="0.35">
      <c r="A8" s="391" t="s">
        <v>438</v>
      </c>
      <c r="B8" s="392">
        <v>4519</v>
      </c>
      <c r="C8" s="392">
        <v>6040</v>
      </c>
      <c r="D8" s="393">
        <v>-1521</v>
      </c>
      <c r="E8" s="393">
        <v>2198</v>
      </c>
      <c r="F8" s="393">
        <v>2869</v>
      </c>
      <c r="G8" s="393">
        <v>-671</v>
      </c>
      <c r="H8" s="393">
        <v>2321</v>
      </c>
      <c r="I8" s="393">
        <v>3171</v>
      </c>
      <c r="J8" s="394">
        <v>-850</v>
      </c>
    </row>
    <row r="9" spans="1:18" x14ac:dyDescent="0.35">
      <c r="A9" s="391" t="s">
        <v>439</v>
      </c>
      <c r="B9" s="392">
        <v>3041</v>
      </c>
      <c r="C9" s="392">
        <v>4359</v>
      </c>
      <c r="D9" s="393">
        <v>-1318</v>
      </c>
      <c r="E9" s="393">
        <v>1624</v>
      </c>
      <c r="F9" s="393">
        <v>2304</v>
      </c>
      <c r="G9" s="393">
        <v>-680</v>
      </c>
      <c r="H9" s="393">
        <v>1417</v>
      </c>
      <c r="I9" s="393">
        <v>2055</v>
      </c>
      <c r="J9" s="394">
        <v>-638</v>
      </c>
    </row>
    <row r="10" spans="1:18" x14ac:dyDescent="0.35">
      <c r="A10" s="391" t="s">
        <v>440</v>
      </c>
      <c r="B10" s="392">
        <v>1996</v>
      </c>
      <c r="C10" s="392">
        <v>2838</v>
      </c>
      <c r="D10" s="393">
        <v>-842</v>
      </c>
      <c r="E10" s="393">
        <v>1168</v>
      </c>
      <c r="F10" s="393">
        <v>1552</v>
      </c>
      <c r="G10" s="393">
        <v>-384</v>
      </c>
      <c r="H10" s="393">
        <v>828</v>
      </c>
      <c r="I10" s="393">
        <v>1286</v>
      </c>
      <c r="J10" s="394">
        <v>-458</v>
      </c>
    </row>
    <row r="11" spans="1:18" x14ac:dyDescent="0.35">
      <c r="A11" s="391" t="s">
        <v>441</v>
      </c>
      <c r="B11" s="392">
        <v>1519</v>
      </c>
      <c r="C11" s="392">
        <v>2051</v>
      </c>
      <c r="D11" s="393">
        <v>-532</v>
      </c>
      <c r="E11" s="393">
        <v>941</v>
      </c>
      <c r="F11" s="393">
        <v>1133</v>
      </c>
      <c r="G11" s="393">
        <v>-192</v>
      </c>
      <c r="H11" s="393">
        <v>578</v>
      </c>
      <c r="I11" s="393">
        <v>918</v>
      </c>
      <c r="J11" s="394">
        <v>-340</v>
      </c>
    </row>
    <row r="12" spans="1:18" x14ac:dyDescent="0.35">
      <c r="A12" s="391" t="s">
        <v>442</v>
      </c>
      <c r="B12" s="392">
        <v>1185</v>
      </c>
      <c r="C12" s="392">
        <v>1887</v>
      </c>
      <c r="D12" s="393">
        <v>-702</v>
      </c>
      <c r="E12" s="393">
        <v>702</v>
      </c>
      <c r="F12" s="393">
        <v>1041</v>
      </c>
      <c r="G12" s="393">
        <v>-339</v>
      </c>
      <c r="H12" s="393">
        <v>483</v>
      </c>
      <c r="I12" s="393">
        <v>846</v>
      </c>
      <c r="J12" s="394">
        <v>-363</v>
      </c>
    </row>
    <row r="13" spans="1:18" x14ac:dyDescent="0.35">
      <c r="A13" s="391" t="s">
        <v>443</v>
      </c>
      <c r="B13" s="392">
        <v>821</v>
      </c>
      <c r="C13" s="392">
        <v>1611</v>
      </c>
      <c r="D13" s="393">
        <v>-790</v>
      </c>
      <c r="E13" s="393">
        <v>470</v>
      </c>
      <c r="F13" s="393">
        <v>865</v>
      </c>
      <c r="G13" s="393">
        <v>-395</v>
      </c>
      <c r="H13" s="393">
        <v>351</v>
      </c>
      <c r="I13" s="393">
        <v>746</v>
      </c>
      <c r="J13" s="394">
        <v>-395</v>
      </c>
    </row>
    <row r="14" spans="1:18" x14ac:dyDescent="0.35">
      <c r="A14" s="391" t="s">
        <v>444</v>
      </c>
      <c r="B14" s="392">
        <v>495</v>
      </c>
      <c r="C14" s="392">
        <v>1127</v>
      </c>
      <c r="D14" s="393">
        <v>-632</v>
      </c>
      <c r="E14" s="393">
        <v>296</v>
      </c>
      <c r="F14" s="393">
        <v>580</v>
      </c>
      <c r="G14" s="393">
        <v>-284</v>
      </c>
      <c r="H14" s="393">
        <v>199</v>
      </c>
      <c r="I14" s="393">
        <v>547</v>
      </c>
      <c r="J14" s="394">
        <v>-348</v>
      </c>
    </row>
    <row r="15" spans="1:18" x14ac:dyDescent="0.35">
      <c r="A15" s="391" t="s">
        <v>445</v>
      </c>
      <c r="B15" s="392">
        <v>328</v>
      </c>
      <c r="C15" s="392">
        <v>802</v>
      </c>
      <c r="D15" s="393">
        <v>-474</v>
      </c>
      <c r="E15" s="393">
        <v>199</v>
      </c>
      <c r="F15" s="393">
        <v>447</v>
      </c>
      <c r="G15" s="393">
        <v>-248</v>
      </c>
      <c r="H15" s="393">
        <v>129</v>
      </c>
      <c r="I15" s="393">
        <v>355</v>
      </c>
      <c r="J15" s="394">
        <v>-226</v>
      </c>
    </row>
    <row r="16" spans="1:18" x14ac:dyDescent="0.35">
      <c r="A16" s="391" t="s">
        <v>446</v>
      </c>
      <c r="B16" s="392">
        <v>261</v>
      </c>
      <c r="C16" s="392">
        <v>500</v>
      </c>
      <c r="D16" s="393">
        <v>-239</v>
      </c>
      <c r="E16" s="393">
        <v>127</v>
      </c>
      <c r="F16" s="393">
        <v>266</v>
      </c>
      <c r="G16" s="393">
        <v>-139</v>
      </c>
      <c r="H16" s="393">
        <v>134</v>
      </c>
      <c r="I16" s="393">
        <v>234</v>
      </c>
      <c r="J16" s="394">
        <v>-100</v>
      </c>
    </row>
    <row r="17" spans="1:10" x14ac:dyDescent="0.35">
      <c r="A17" s="391" t="s">
        <v>447</v>
      </c>
      <c r="B17" s="392">
        <v>215</v>
      </c>
      <c r="C17" s="392">
        <v>335</v>
      </c>
      <c r="D17" s="393">
        <v>-120</v>
      </c>
      <c r="E17" s="393">
        <v>99</v>
      </c>
      <c r="F17" s="393">
        <v>152</v>
      </c>
      <c r="G17" s="393">
        <v>-53</v>
      </c>
      <c r="H17" s="393">
        <v>116</v>
      </c>
      <c r="I17" s="393">
        <v>183</v>
      </c>
      <c r="J17" s="394">
        <v>-67</v>
      </c>
    </row>
    <row r="18" spans="1:10" x14ac:dyDescent="0.35">
      <c r="A18" s="391" t="s">
        <v>448</v>
      </c>
      <c r="B18" s="392">
        <v>209</v>
      </c>
      <c r="C18" s="392">
        <v>282</v>
      </c>
      <c r="D18" s="393">
        <v>-73</v>
      </c>
      <c r="E18" s="393">
        <v>86</v>
      </c>
      <c r="F18" s="393">
        <v>111</v>
      </c>
      <c r="G18" s="393">
        <v>-25</v>
      </c>
      <c r="H18" s="393">
        <v>123</v>
      </c>
      <c r="I18" s="393">
        <v>171</v>
      </c>
      <c r="J18" s="394">
        <v>-48</v>
      </c>
    </row>
    <row r="19" spans="1:10" x14ac:dyDescent="0.35">
      <c r="A19" s="391" t="s">
        <v>449</v>
      </c>
      <c r="B19" s="392">
        <v>180</v>
      </c>
      <c r="C19" s="392">
        <v>232</v>
      </c>
      <c r="D19" s="393">
        <v>-52</v>
      </c>
      <c r="E19" s="393">
        <v>66</v>
      </c>
      <c r="F19" s="393">
        <v>82</v>
      </c>
      <c r="G19" s="393">
        <v>-16</v>
      </c>
      <c r="H19" s="393">
        <v>114</v>
      </c>
      <c r="I19" s="393">
        <v>150</v>
      </c>
      <c r="J19" s="394">
        <v>-36</v>
      </c>
    </row>
    <row r="20" spans="1:10" x14ac:dyDescent="0.35">
      <c r="A20" s="395" t="s">
        <v>85</v>
      </c>
      <c r="B20" s="396">
        <v>169</v>
      </c>
      <c r="C20" s="396">
        <v>216</v>
      </c>
      <c r="D20" s="397">
        <v>-47</v>
      </c>
      <c r="E20" s="397">
        <v>53</v>
      </c>
      <c r="F20" s="397">
        <v>56</v>
      </c>
      <c r="G20" s="397">
        <v>-3</v>
      </c>
      <c r="H20" s="397">
        <v>116</v>
      </c>
      <c r="I20" s="397">
        <v>160</v>
      </c>
      <c r="J20" s="398">
        <v>-44</v>
      </c>
    </row>
    <row r="21" spans="1:10" ht="15" thickBot="1" x14ac:dyDescent="0.4">
      <c r="A21" s="399" t="s">
        <v>560</v>
      </c>
      <c r="B21" s="400">
        <f t="shared" ref="B21:J21" si="0">SUM(B2:B20)</f>
        <v>46113</v>
      </c>
      <c r="C21" s="400">
        <f t="shared" si="0"/>
        <v>59469</v>
      </c>
      <c r="D21" s="400">
        <f t="shared" si="0"/>
        <v>-13356</v>
      </c>
      <c r="E21" s="400">
        <f t="shared" si="0"/>
        <v>21607</v>
      </c>
      <c r="F21" s="400">
        <f t="shared" si="0"/>
        <v>27649</v>
      </c>
      <c r="G21" s="400">
        <f t="shared" si="0"/>
        <v>-6042</v>
      </c>
      <c r="H21" s="400">
        <f t="shared" si="0"/>
        <v>24506</v>
      </c>
      <c r="I21" s="400">
        <f t="shared" si="0"/>
        <v>31820</v>
      </c>
      <c r="J21" s="401">
        <f t="shared" si="0"/>
        <v>-7314</v>
      </c>
    </row>
    <row r="22" spans="1:10" ht="25" thickTop="1" x14ac:dyDescent="0.35">
      <c r="A22" s="402" t="s">
        <v>453</v>
      </c>
      <c r="B22" s="403" t="str">
        <f>B1</f>
        <v>Inflow: all</v>
      </c>
      <c r="C22" s="403" t="str">
        <f t="shared" ref="C22:J22" si="1">C1</f>
        <v>Outflow: all</v>
      </c>
      <c r="D22" s="403" t="str">
        <f t="shared" si="1"/>
        <v>Netflow: all</v>
      </c>
      <c r="E22" s="403" t="str">
        <f t="shared" si="1"/>
        <v>Inflow: males</v>
      </c>
      <c r="F22" s="403" t="str">
        <f t="shared" si="1"/>
        <v>Outflow: males</v>
      </c>
      <c r="G22" s="403" t="str">
        <f t="shared" si="1"/>
        <v>Net: males</v>
      </c>
      <c r="H22" s="403" t="str">
        <f t="shared" si="1"/>
        <v>Inflow: females</v>
      </c>
      <c r="I22" s="403" t="str">
        <f t="shared" si="1"/>
        <v>Outflow: females</v>
      </c>
      <c r="J22" s="403" t="str">
        <f t="shared" si="1"/>
        <v>Net: females</v>
      </c>
    </row>
    <row r="23" spans="1:10" x14ac:dyDescent="0.35">
      <c r="A23" s="404" t="s">
        <v>5</v>
      </c>
      <c r="B23" s="405"/>
      <c r="C23" s="405"/>
      <c r="D23" s="405"/>
      <c r="E23" s="405"/>
      <c r="F23" s="405"/>
      <c r="G23" s="405"/>
      <c r="H23" s="405"/>
      <c r="I23" s="405"/>
      <c r="J23" s="406"/>
    </row>
    <row r="24" spans="1:10" x14ac:dyDescent="0.35">
      <c r="A24" s="407" t="s">
        <v>6</v>
      </c>
      <c r="B24" s="408"/>
      <c r="C24" s="408"/>
      <c r="D24" s="408"/>
      <c r="E24" s="408"/>
      <c r="F24" s="408"/>
      <c r="G24" s="408"/>
      <c r="H24" s="408"/>
      <c r="I24" s="408"/>
      <c r="J24" s="409"/>
    </row>
    <row r="25" spans="1:10" x14ac:dyDescent="0.35">
      <c r="A25" s="410" t="s">
        <v>7</v>
      </c>
      <c r="B25" s="411">
        <f>SUM(B15:B20)</f>
        <v>1362</v>
      </c>
      <c r="C25" s="411">
        <f t="shared" ref="C25:J25" si="2">SUM(C15:C20)</f>
        <v>2367</v>
      </c>
      <c r="D25" s="411">
        <f t="shared" si="2"/>
        <v>-1005</v>
      </c>
      <c r="E25" s="411">
        <f t="shared" si="2"/>
        <v>630</v>
      </c>
      <c r="F25" s="411">
        <f t="shared" si="2"/>
        <v>1114</v>
      </c>
      <c r="G25" s="411">
        <f t="shared" si="2"/>
        <v>-484</v>
      </c>
      <c r="H25" s="411">
        <f t="shared" si="2"/>
        <v>732</v>
      </c>
      <c r="I25" s="411">
        <f t="shared" si="2"/>
        <v>1253</v>
      </c>
      <c r="J25" s="411">
        <f t="shared" si="2"/>
        <v>-521</v>
      </c>
    </row>
    <row r="26" spans="1:10" ht="15" thickBot="1" x14ac:dyDescent="0.4">
      <c r="A26" s="412" t="s">
        <v>81</v>
      </c>
      <c r="B26" s="400">
        <v>51980</v>
      </c>
      <c r="C26" s="400">
        <v>63540</v>
      </c>
      <c r="D26" s="400">
        <v>-11560</v>
      </c>
      <c r="E26" s="400">
        <v>24560</v>
      </c>
      <c r="F26" s="400">
        <v>30140</v>
      </c>
      <c r="G26" s="400">
        <v>-5580</v>
      </c>
      <c r="H26" s="400">
        <v>27420</v>
      </c>
      <c r="I26" s="400">
        <v>33400</v>
      </c>
      <c r="J26" s="401">
        <v>-5980</v>
      </c>
    </row>
    <row r="27" spans="1:10" ht="15" thickTop="1" x14ac:dyDescent="0.35"/>
  </sheetData>
  <sheetProtection sheet="1" objects="1" scenarios="1"/>
  <pageMargins left="0.7" right="0.7" top="0.75" bottom="0.75" header="0.3" footer="0.3"/>
  <pageSetup paperSize="9" orientation="portrait" r:id="rId1"/>
  <ignoredErrors>
    <ignoredError sqref="B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tabColor rgb="FF00B0F0"/>
  </sheetPr>
  <dimension ref="A1:AA958"/>
  <sheetViews>
    <sheetView zoomScaleNormal="100" workbookViewId="0">
      <pane xSplit="1" ySplit="4" topLeftCell="B5" activePane="bottomRight" state="frozen"/>
      <selection activeCell="C15" sqref="C15"/>
      <selection pane="topRight" activeCell="C15" sqref="C15"/>
      <selection pane="bottomLeft" activeCell="C15" sqref="C15"/>
      <selection pane="bottomRight" activeCell="P3" sqref="P3:S3"/>
    </sheetView>
  </sheetViews>
  <sheetFormatPr defaultColWidth="9.1796875" defaultRowHeight="14.5" x14ac:dyDescent="0.35"/>
  <cols>
    <col min="1" max="1" width="18.453125" style="96" customWidth="1"/>
    <col min="2" max="10" width="5.7265625" style="96" customWidth="1"/>
    <col min="11" max="13" width="6.26953125" style="96" customWidth="1"/>
    <col min="14" max="16384" width="9.1796875" style="96"/>
  </cols>
  <sheetData>
    <row r="1" spans="1:27" ht="15.5" x14ac:dyDescent="0.35">
      <c r="A1" s="100" t="s">
        <v>464</v>
      </c>
      <c r="B1" s="61"/>
      <c r="C1" s="61"/>
      <c r="D1" s="61"/>
      <c r="E1" s="61"/>
      <c r="F1" s="61"/>
      <c r="G1" s="61"/>
      <c r="H1" s="61"/>
      <c r="I1" s="61"/>
      <c r="J1" s="61"/>
      <c r="K1" s="61"/>
      <c r="L1" s="61"/>
      <c r="M1" s="61"/>
      <c r="N1" s="116"/>
    </row>
    <row r="2" spans="1:27" ht="15" thickBot="1" x14ac:dyDescent="0.4">
      <c r="A2" s="61"/>
      <c r="B2" s="61"/>
      <c r="C2" s="61"/>
      <c r="D2" s="61"/>
      <c r="E2" s="61"/>
      <c r="F2" s="61"/>
      <c r="G2" s="61"/>
      <c r="H2" s="61"/>
      <c r="I2" s="61"/>
      <c r="J2" s="61"/>
      <c r="K2" s="61"/>
      <c r="L2" s="61"/>
      <c r="M2" s="93"/>
    </row>
    <row r="3" spans="1:27" ht="15" customHeight="1" x14ac:dyDescent="0.35">
      <c r="A3" s="172" t="s">
        <v>131</v>
      </c>
      <c r="B3" s="536" t="s">
        <v>130</v>
      </c>
      <c r="C3" s="537"/>
      <c r="D3" s="537"/>
      <c r="E3" s="538"/>
      <c r="F3" s="536" t="s">
        <v>10</v>
      </c>
      <c r="G3" s="537"/>
      <c r="H3" s="537"/>
      <c r="I3" s="538"/>
      <c r="J3" s="536" t="s">
        <v>105</v>
      </c>
      <c r="K3" s="537"/>
      <c r="L3" s="537"/>
      <c r="M3" s="538"/>
      <c r="N3" s="116"/>
      <c r="O3" s="172" t="s">
        <v>131</v>
      </c>
      <c r="P3" s="536" t="s">
        <v>130</v>
      </c>
      <c r="Q3" s="537"/>
      <c r="R3" s="537"/>
      <c r="S3" s="538"/>
      <c r="T3" s="536" t="s">
        <v>10</v>
      </c>
      <c r="U3" s="537"/>
      <c r="V3" s="537"/>
      <c r="W3" s="538"/>
      <c r="X3" s="536" t="s">
        <v>105</v>
      </c>
      <c r="Y3" s="537"/>
      <c r="Z3" s="537"/>
      <c r="AA3" s="538"/>
    </row>
    <row r="4" spans="1:27" ht="16" thickBot="1" x14ac:dyDescent="0.4">
      <c r="A4" s="173"/>
      <c r="B4" s="164" t="s">
        <v>5</v>
      </c>
      <c r="C4" s="165" t="s">
        <v>6</v>
      </c>
      <c r="D4" s="166" t="s">
        <v>7</v>
      </c>
      <c r="E4" s="167" t="s">
        <v>92</v>
      </c>
      <c r="F4" s="164" t="s">
        <v>5</v>
      </c>
      <c r="G4" s="165" t="s">
        <v>6</v>
      </c>
      <c r="H4" s="166" t="s">
        <v>7</v>
      </c>
      <c r="I4" s="167" t="s">
        <v>92</v>
      </c>
      <c r="J4" s="168" t="s">
        <v>5</v>
      </c>
      <c r="K4" s="166" t="s">
        <v>6</v>
      </c>
      <c r="L4" s="166" t="s">
        <v>7</v>
      </c>
      <c r="M4" s="167" t="s">
        <v>92</v>
      </c>
      <c r="N4" s="115"/>
      <c r="O4" s="173"/>
      <c r="P4" s="164" t="s">
        <v>5</v>
      </c>
      <c r="Q4" s="165" t="s">
        <v>6</v>
      </c>
      <c r="R4" s="166" t="s">
        <v>7</v>
      </c>
      <c r="S4" s="167" t="s">
        <v>92</v>
      </c>
      <c r="T4" s="164" t="s">
        <v>5</v>
      </c>
      <c r="U4" s="165" t="s">
        <v>6</v>
      </c>
      <c r="V4" s="166" t="s">
        <v>7</v>
      </c>
      <c r="W4" s="167" t="s">
        <v>92</v>
      </c>
      <c r="X4" s="168" t="s">
        <v>5</v>
      </c>
      <c r="Y4" s="166" t="s">
        <v>6</v>
      </c>
      <c r="Z4" s="166" t="s">
        <v>7</v>
      </c>
      <c r="AA4" s="167" t="s">
        <v>92</v>
      </c>
    </row>
    <row r="5" spans="1:27" x14ac:dyDescent="0.35">
      <c r="A5" s="150" t="s">
        <v>40</v>
      </c>
      <c r="B5" s="151">
        <v>559</v>
      </c>
      <c r="C5" s="152">
        <v>2363</v>
      </c>
      <c r="D5" s="152">
        <v>318</v>
      </c>
      <c r="E5" s="153">
        <v>3241</v>
      </c>
      <c r="F5" s="151">
        <v>1367</v>
      </c>
      <c r="G5" s="152">
        <v>4038</v>
      </c>
      <c r="H5" s="152">
        <v>397</v>
      </c>
      <c r="I5" s="153">
        <v>5802</v>
      </c>
      <c r="J5" s="151">
        <v>-808</v>
      </c>
      <c r="K5" s="152">
        <v>-1675</v>
      </c>
      <c r="L5" s="152">
        <v>-79</v>
      </c>
      <c r="M5" s="153">
        <v>-2562</v>
      </c>
      <c r="N5" s="116"/>
      <c r="O5" s="150" t="str">
        <f>A5</f>
        <v>Solihull</v>
      </c>
      <c r="P5" s="253">
        <f>B5/B$345*100</f>
        <v>9.2733908427339085</v>
      </c>
      <c r="Q5" s="253">
        <f t="shared" ref="Q5:T20" si="0">C5/C$345*100</f>
        <v>5.3281922929491081</v>
      </c>
      <c r="R5" s="253">
        <f t="shared" si="0"/>
        <v>19.825436408977556</v>
      </c>
      <c r="S5" s="253">
        <f t="shared" si="0"/>
        <v>6.234970469979416</v>
      </c>
      <c r="T5" s="253">
        <f t="shared" si="0"/>
        <v>14.651661307609862</v>
      </c>
      <c r="U5" s="253">
        <f t="shared" ref="U5:U68" si="1">G5/G$345*100</f>
        <v>7.8465663985076368</v>
      </c>
      <c r="V5" s="253">
        <f t="shared" ref="V5:V68" si="2">H5/H$345*100</f>
        <v>14.441615132775553</v>
      </c>
      <c r="W5" s="253">
        <f t="shared" ref="W5:X20" si="3">I5/I$345*100</f>
        <v>9.1311121952754917</v>
      </c>
      <c r="X5" s="253">
        <f t="shared" si="3"/>
        <v>24.47001817080557</v>
      </c>
      <c r="Y5" s="253">
        <f t="shared" ref="Y5:Y68" si="4">K5/K$345*100</f>
        <v>23.5484324476311</v>
      </c>
      <c r="Z5" s="253">
        <f t="shared" ref="Z5:Z68" si="5">L5/L$345*100</f>
        <v>6.8995633187772922</v>
      </c>
      <c r="AA5" s="253">
        <f t="shared" ref="AA5:AA68" si="6">M5/M$345*100</f>
        <v>22.162629757785467</v>
      </c>
    </row>
    <row r="6" spans="1:27" x14ac:dyDescent="0.35">
      <c r="A6" s="154" t="s">
        <v>39</v>
      </c>
      <c r="B6" s="155">
        <v>943</v>
      </c>
      <c r="C6" s="156">
        <v>2913</v>
      </c>
      <c r="D6" s="156">
        <v>168</v>
      </c>
      <c r="E6" s="157">
        <v>4025</v>
      </c>
      <c r="F6" s="155">
        <v>1391</v>
      </c>
      <c r="G6" s="156">
        <v>4201</v>
      </c>
      <c r="H6" s="156">
        <v>235</v>
      </c>
      <c r="I6" s="157">
        <v>5827</v>
      </c>
      <c r="J6" s="155">
        <v>-448</v>
      </c>
      <c r="K6" s="156">
        <v>-1288</v>
      </c>
      <c r="L6" s="156">
        <v>-67</v>
      </c>
      <c r="M6" s="157">
        <v>-1802</v>
      </c>
      <c r="O6" s="150" t="str">
        <f t="shared" ref="O6:O69" si="7">A6</f>
        <v>Sandwell</v>
      </c>
      <c r="P6" s="253">
        <f t="shared" ref="P6:P69" si="8">B6/B$345*100</f>
        <v>15.643662906436628</v>
      </c>
      <c r="Q6" s="253">
        <f t="shared" ref="Q6:Q69" si="9">C6/C$345*100</f>
        <v>6.5683555435297301</v>
      </c>
      <c r="R6" s="253">
        <f t="shared" ref="R6:R69" si="10">D6/D$345*100</f>
        <v>10.473815461346634</v>
      </c>
      <c r="S6" s="253">
        <f t="shared" ref="S6:S69" si="11">E6/E$345*100</f>
        <v>7.7432138666051058</v>
      </c>
      <c r="T6" s="253">
        <f t="shared" si="0"/>
        <v>14.908896034297964</v>
      </c>
      <c r="U6" s="253">
        <f t="shared" si="1"/>
        <v>8.1633049628852365</v>
      </c>
      <c r="V6" s="253">
        <f t="shared" si="2"/>
        <v>8.5485631138595846</v>
      </c>
      <c r="W6" s="253">
        <f t="shared" si="3"/>
        <v>9.1704568703671647</v>
      </c>
      <c r="X6" s="253">
        <f t="shared" si="3"/>
        <v>13.567534827377347</v>
      </c>
      <c r="Y6" s="253">
        <f t="shared" si="4"/>
        <v>18.107690144805286</v>
      </c>
      <c r="Z6" s="253">
        <f t="shared" si="5"/>
        <v>5.8515283842794759</v>
      </c>
      <c r="AA6" s="253">
        <f t="shared" si="6"/>
        <v>15.588235294117647</v>
      </c>
    </row>
    <row r="7" spans="1:27" x14ac:dyDescent="0.35">
      <c r="A7" s="154" t="s">
        <v>41</v>
      </c>
      <c r="B7" s="155">
        <v>317</v>
      </c>
      <c r="C7" s="156">
        <v>1408</v>
      </c>
      <c r="D7" s="156">
        <v>158</v>
      </c>
      <c r="E7" s="157">
        <v>1883</v>
      </c>
      <c r="F7" s="155">
        <v>787</v>
      </c>
      <c r="G7" s="156">
        <v>2450</v>
      </c>
      <c r="H7" s="156">
        <v>168</v>
      </c>
      <c r="I7" s="157">
        <v>3404</v>
      </c>
      <c r="J7" s="155">
        <v>-471</v>
      </c>
      <c r="K7" s="156">
        <v>-1041</v>
      </c>
      <c r="L7" s="156">
        <v>-9</v>
      </c>
      <c r="M7" s="157">
        <v>-1522</v>
      </c>
      <c r="O7" s="150" t="str">
        <f t="shared" si="7"/>
        <v>Walsall</v>
      </c>
      <c r="P7" s="253">
        <f t="shared" si="8"/>
        <v>5.2587923025879233</v>
      </c>
      <c r="Q7" s="253">
        <f t="shared" si="9"/>
        <v>3.1748179214863921</v>
      </c>
      <c r="R7" s="253">
        <f t="shared" si="10"/>
        <v>9.8503740648379043</v>
      </c>
      <c r="S7" s="253">
        <f t="shared" si="11"/>
        <v>3.6224774436813449</v>
      </c>
      <c r="T7" s="253">
        <f t="shared" si="0"/>
        <v>8.435155412647374</v>
      </c>
      <c r="U7" s="253">
        <f t="shared" si="1"/>
        <v>4.7607943725467328</v>
      </c>
      <c r="V7" s="253">
        <f t="shared" si="2"/>
        <v>6.1113132048017462</v>
      </c>
      <c r="W7" s="253">
        <f t="shared" si="3"/>
        <v>5.3571709604822084</v>
      </c>
      <c r="X7" s="253">
        <f t="shared" si="3"/>
        <v>14.264082374318596</v>
      </c>
      <c r="Y7" s="253">
        <f t="shared" si="4"/>
        <v>14.635175031632222</v>
      </c>
      <c r="Z7" s="253">
        <f t="shared" si="5"/>
        <v>0.7860262008733625</v>
      </c>
      <c r="AA7" s="253">
        <f t="shared" si="6"/>
        <v>13.166089965397923</v>
      </c>
    </row>
    <row r="8" spans="1:27" x14ac:dyDescent="0.35">
      <c r="A8" s="154" t="s">
        <v>30</v>
      </c>
      <c r="B8" s="155">
        <v>137</v>
      </c>
      <c r="C8" s="156">
        <v>660</v>
      </c>
      <c r="D8" s="156">
        <v>75</v>
      </c>
      <c r="E8" s="157">
        <v>872</v>
      </c>
      <c r="F8" s="155">
        <v>530</v>
      </c>
      <c r="G8" s="156">
        <v>1489</v>
      </c>
      <c r="H8" s="156">
        <v>214</v>
      </c>
      <c r="I8" s="157">
        <v>2232</v>
      </c>
      <c r="J8" s="155">
        <v>-392</v>
      </c>
      <c r="K8" s="156">
        <v>-829</v>
      </c>
      <c r="L8" s="156">
        <v>-139</v>
      </c>
      <c r="M8" s="157">
        <v>-1360</v>
      </c>
      <c r="O8" s="150" t="str">
        <f t="shared" si="7"/>
        <v>Bromsgrove</v>
      </c>
      <c r="P8" s="253">
        <f t="shared" si="8"/>
        <v>2.2727272727272729</v>
      </c>
      <c r="Q8" s="253">
        <f t="shared" si="9"/>
        <v>1.4881959006967462</v>
      </c>
      <c r="R8" s="253">
        <f t="shared" si="10"/>
        <v>4.6758104738154618</v>
      </c>
      <c r="S8" s="253">
        <f t="shared" si="11"/>
        <v>1.6775360227775533</v>
      </c>
      <c r="T8" s="253">
        <f t="shared" si="0"/>
        <v>5.680600214362272</v>
      </c>
      <c r="U8" s="253">
        <f t="shared" si="1"/>
        <v>2.893397069682484</v>
      </c>
      <c r="V8" s="253">
        <f t="shared" si="2"/>
        <v>7.7846489632593681</v>
      </c>
      <c r="W8" s="253">
        <f t="shared" si="3"/>
        <v>3.5126925921845733</v>
      </c>
      <c r="X8" s="253">
        <f t="shared" si="3"/>
        <v>11.871592973955179</v>
      </c>
      <c r="Y8" s="253">
        <f t="shared" si="4"/>
        <v>11.654716715872345</v>
      </c>
      <c r="Z8" s="253">
        <f t="shared" si="5"/>
        <v>12.139737991266376</v>
      </c>
      <c r="AA8" s="253">
        <f t="shared" si="6"/>
        <v>11.76470588235294</v>
      </c>
    </row>
    <row r="9" spans="1:27" x14ac:dyDescent="0.35">
      <c r="A9" s="154" t="s">
        <v>38</v>
      </c>
      <c r="B9" s="155">
        <v>228</v>
      </c>
      <c r="C9" s="156">
        <v>1010</v>
      </c>
      <c r="D9" s="156">
        <v>57</v>
      </c>
      <c r="E9" s="157">
        <v>1295</v>
      </c>
      <c r="F9" s="155">
        <v>400</v>
      </c>
      <c r="G9" s="156">
        <v>1627</v>
      </c>
      <c r="H9" s="156">
        <v>94</v>
      </c>
      <c r="I9" s="157">
        <v>2121</v>
      </c>
      <c r="J9" s="155">
        <v>-172</v>
      </c>
      <c r="K9" s="156">
        <v>-617</v>
      </c>
      <c r="L9" s="156">
        <v>-37</v>
      </c>
      <c r="M9" s="157">
        <v>-826</v>
      </c>
      <c r="O9" s="150" t="str">
        <f t="shared" si="7"/>
        <v>Dudley</v>
      </c>
      <c r="P9" s="253">
        <f t="shared" si="8"/>
        <v>3.7823490378234901</v>
      </c>
      <c r="Q9" s="253">
        <f t="shared" si="9"/>
        <v>2.2773906965207784</v>
      </c>
      <c r="R9" s="253">
        <f t="shared" si="10"/>
        <v>3.5536159600997506</v>
      </c>
      <c r="S9" s="253">
        <f t="shared" si="11"/>
        <v>2.4912948962120778</v>
      </c>
      <c r="T9" s="253">
        <f t="shared" si="0"/>
        <v>4.287245444801715</v>
      </c>
      <c r="U9" s="253">
        <f t="shared" si="1"/>
        <v>3.1615560996463414</v>
      </c>
      <c r="V9" s="253">
        <f t="shared" si="2"/>
        <v>3.4194252455438341</v>
      </c>
      <c r="W9" s="253">
        <f t="shared" si="3"/>
        <v>3.3380022347775449</v>
      </c>
      <c r="X9" s="253">
        <f t="shared" si="3"/>
        <v>5.2089642640823737</v>
      </c>
      <c r="Y9" s="253">
        <f t="shared" si="4"/>
        <v>8.6742584001124694</v>
      </c>
      <c r="Z9" s="253">
        <f t="shared" si="5"/>
        <v>3.2314410480349345</v>
      </c>
      <c r="AA9" s="253">
        <f t="shared" si="6"/>
        <v>7.1453287197231834</v>
      </c>
    </row>
    <row r="10" spans="1:27" x14ac:dyDescent="0.35">
      <c r="A10" s="154" t="s">
        <v>19</v>
      </c>
      <c r="B10" s="155">
        <v>55</v>
      </c>
      <c r="C10" s="156">
        <v>340</v>
      </c>
      <c r="D10" s="156">
        <v>63</v>
      </c>
      <c r="E10" s="157">
        <v>459</v>
      </c>
      <c r="F10" s="155">
        <v>243</v>
      </c>
      <c r="G10" s="156">
        <v>876</v>
      </c>
      <c r="H10" s="156">
        <v>111</v>
      </c>
      <c r="I10" s="157">
        <v>1230</v>
      </c>
      <c r="J10" s="155">
        <v>-188</v>
      </c>
      <c r="K10" s="156">
        <v>-536</v>
      </c>
      <c r="L10" s="156">
        <v>-48</v>
      </c>
      <c r="M10" s="157">
        <v>-771</v>
      </c>
      <c r="O10" s="150" t="str">
        <f t="shared" si="7"/>
        <v>Lichfield</v>
      </c>
      <c r="P10" s="253">
        <f t="shared" si="8"/>
        <v>0.91240875912408748</v>
      </c>
      <c r="Q10" s="253">
        <f t="shared" si="9"/>
        <v>0.76664637308620265</v>
      </c>
      <c r="R10" s="253">
        <f t="shared" si="10"/>
        <v>3.9276807980049879</v>
      </c>
      <c r="S10" s="253">
        <f t="shared" si="11"/>
        <v>0.88301494776937728</v>
      </c>
      <c r="T10" s="253">
        <f t="shared" si="0"/>
        <v>2.6045016077170415</v>
      </c>
      <c r="U10" s="253">
        <f t="shared" si="1"/>
        <v>1.702226885857526</v>
      </c>
      <c r="V10" s="253">
        <f t="shared" si="2"/>
        <v>4.0378319388868675</v>
      </c>
      <c r="W10" s="253">
        <f t="shared" si="3"/>
        <v>1.9357580145103161</v>
      </c>
      <c r="X10" s="253">
        <f t="shared" si="3"/>
        <v>5.693519079345851</v>
      </c>
      <c r="Y10" s="253">
        <f t="shared" si="4"/>
        <v>7.5354983832419506</v>
      </c>
      <c r="Z10" s="253">
        <f t="shared" si="5"/>
        <v>4.1921397379912664</v>
      </c>
      <c r="AA10" s="253">
        <f t="shared" si="6"/>
        <v>6.6695501730103803</v>
      </c>
    </row>
    <row r="11" spans="1:27" x14ac:dyDescent="0.35">
      <c r="A11" s="154" t="s">
        <v>25</v>
      </c>
      <c r="B11" s="155">
        <v>26</v>
      </c>
      <c r="C11" s="156">
        <v>224</v>
      </c>
      <c r="D11" s="156">
        <v>18</v>
      </c>
      <c r="E11" s="157">
        <v>269</v>
      </c>
      <c r="F11" s="155">
        <v>151</v>
      </c>
      <c r="G11" s="156">
        <v>505</v>
      </c>
      <c r="H11" s="156">
        <v>55</v>
      </c>
      <c r="I11" s="157">
        <v>710</v>
      </c>
      <c r="J11" s="155">
        <v>-124</v>
      </c>
      <c r="K11" s="156">
        <v>-281</v>
      </c>
      <c r="L11" s="156">
        <v>-36</v>
      </c>
      <c r="M11" s="157">
        <v>-441</v>
      </c>
      <c r="O11" s="150" t="str">
        <f t="shared" si="7"/>
        <v>North Warwickshire</v>
      </c>
      <c r="P11" s="253">
        <f t="shared" si="8"/>
        <v>0.43132050431320507</v>
      </c>
      <c r="Q11" s="253">
        <f t="shared" si="9"/>
        <v>0.50508466932738061</v>
      </c>
      <c r="R11" s="253">
        <f t="shared" si="10"/>
        <v>1.1221945137157108</v>
      </c>
      <c r="S11" s="253">
        <f t="shared" si="11"/>
        <v>0.51749677766876356</v>
      </c>
      <c r="T11" s="253">
        <f t="shared" si="0"/>
        <v>1.6184351554126473</v>
      </c>
      <c r="U11" s="253">
        <f t="shared" si="1"/>
        <v>0.981306595157592</v>
      </c>
      <c r="V11" s="253">
        <f t="shared" si="2"/>
        <v>2.0007275372862861</v>
      </c>
      <c r="W11" s="253">
        <f t="shared" si="3"/>
        <v>1.1173887726035159</v>
      </c>
      <c r="X11" s="253">
        <f t="shared" si="3"/>
        <v>3.7552998182919439</v>
      </c>
      <c r="Y11" s="253">
        <f t="shared" si="4"/>
        <v>3.9505131449458739</v>
      </c>
      <c r="Z11" s="253">
        <f t="shared" si="5"/>
        <v>3.14410480349345</v>
      </c>
      <c r="AA11" s="253">
        <f t="shared" si="6"/>
        <v>3.8148788927335642</v>
      </c>
    </row>
    <row r="12" spans="1:27" x14ac:dyDescent="0.35">
      <c r="A12" s="154" t="s">
        <v>24</v>
      </c>
      <c r="B12" s="155">
        <v>39</v>
      </c>
      <c r="C12" s="156">
        <v>251</v>
      </c>
      <c r="D12" s="156">
        <v>21</v>
      </c>
      <c r="E12" s="157">
        <v>312</v>
      </c>
      <c r="F12" s="155">
        <v>151</v>
      </c>
      <c r="G12" s="156">
        <v>544</v>
      </c>
      <c r="H12" s="156">
        <v>42</v>
      </c>
      <c r="I12" s="157">
        <v>736</v>
      </c>
      <c r="J12" s="155">
        <v>-111</v>
      </c>
      <c r="K12" s="156">
        <v>-292</v>
      </c>
      <c r="L12" s="156">
        <v>-21</v>
      </c>
      <c r="M12" s="157">
        <v>-424</v>
      </c>
      <c r="O12" s="150" t="str">
        <f t="shared" si="7"/>
        <v>Tamworth</v>
      </c>
      <c r="P12" s="253">
        <f t="shared" si="8"/>
        <v>0.64698075646980757</v>
      </c>
      <c r="Q12" s="253">
        <f t="shared" si="9"/>
        <v>0.56596541071952011</v>
      </c>
      <c r="R12" s="253">
        <f t="shared" si="10"/>
        <v>1.3092269326683292</v>
      </c>
      <c r="S12" s="253">
        <f t="shared" si="11"/>
        <v>0.60021931090206038</v>
      </c>
      <c r="T12" s="253">
        <f t="shared" si="0"/>
        <v>1.6184351554126473</v>
      </c>
      <c r="U12" s="253">
        <f t="shared" si="1"/>
        <v>1.0570906688430299</v>
      </c>
      <c r="V12" s="253">
        <f t="shared" si="2"/>
        <v>1.5278283012004366</v>
      </c>
      <c r="W12" s="253">
        <f t="shared" si="3"/>
        <v>1.1583072346988559</v>
      </c>
      <c r="X12" s="253">
        <f t="shared" si="3"/>
        <v>3.3615990308903694</v>
      </c>
      <c r="Y12" s="253">
        <f t="shared" si="4"/>
        <v>4.105159566990018</v>
      </c>
      <c r="Z12" s="253">
        <f t="shared" si="5"/>
        <v>1.8340611353711789</v>
      </c>
      <c r="AA12" s="253">
        <f t="shared" si="6"/>
        <v>3.667820069204152</v>
      </c>
    </row>
    <row r="13" spans="1:27" x14ac:dyDescent="0.35">
      <c r="A13" s="154" t="s">
        <v>28</v>
      </c>
      <c r="B13" s="155">
        <v>19</v>
      </c>
      <c r="C13" s="156">
        <v>193</v>
      </c>
      <c r="D13" s="156">
        <v>8</v>
      </c>
      <c r="E13" s="157">
        <v>219</v>
      </c>
      <c r="F13" s="155">
        <v>91</v>
      </c>
      <c r="G13" s="156">
        <v>449</v>
      </c>
      <c r="H13" s="156">
        <v>63</v>
      </c>
      <c r="I13" s="157">
        <v>603</v>
      </c>
      <c r="J13" s="155">
        <v>-73</v>
      </c>
      <c r="K13" s="156">
        <v>-256</v>
      </c>
      <c r="L13" s="156">
        <v>-55</v>
      </c>
      <c r="M13" s="157">
        <v>-384</v>
      </c>
      <c r="O13" s="150" t="str">
        <f t="shared" si="7"/>
        <v>Stratford-on-Avon</v>
      </c>
      <c r="P13" s="253">
        <f t="shared" si="8"/>
        <v>0.31519575315195753</v>
      </c>
      <c r="Q13" s="253">
        <f t="shared" si="9"/>
        <v>0.4351845588401092</v>
      </c>
      <c r="R13" s="253">
        <f t="shared" si="10"/>
        <v>0.49875311720698251</v>
      </c>
      <c r="S13" s="253">
        <f t="shared" si="11"/>
        <v>0.42130778553702314</v>
      </c>
      <c r="T13" s="253">
        <f t="shared" si="0"/>
        <v>0.97534833869239013</v>
      </c>
      <c r="U13" s="253">
        <f t="shared" si="1"/>
        <v>0.87248843807080956</v>
      </c>
      <c r="V13" s="253">
        <f t="shared" si="2"/>
        <v>2.2917424518006548</v>
      </c>
      <c r="W13" s="253">
        <f t="shared" si="3"/>
        <v>0.94899356321115502</v>
      </c>
      <c r="X13" s="253">
        <f t="shared" si="3"/>
        <v>2.2107813446396123</v>
      </c>
      <c r="Y13" s="253">
        <f t="shared" si="4"/>
        <v>3.5990440039364544</v>
      </c>
      <c r="Z13" s="253">
        <f t="shared" si="5"/>
        <v>4.8034934497816595</v>
      </c>
      <c r="AA13" s="253">
        <f t="shared" si="6"/>
        <v>3.3217993079584778</v>
      </c>
    </row>
    <row r="14" spans="1:27" x14ac:dyDescent="0.35">
      <c r="A14" s="154" t="s">
        <v>32</v>
      </c>
      <c r="B14" s="155">
        <v>44</v>
      </c>
      <c r="C14" s="156">
        <v>291</v>
      </c>
      <c r="D14" s="156">
        <v>12</v>
      </c>
      <c r="E14" s="157">
        <v>346</v>
      </c>
      <c r="F14" s="155">
        <v>120</v>
      </c>
      <c r="G14" s="156">
        <v>472</v>
      </c>
      <c r="H14" s="156">
        <v>47</v>
      </c>
      <c r="I14" s="157">
        <v>640</v>
      </c>
      <c r="J14" s="155">
        <v>-76</v>
      </c>
      <c r="K14" s="156">
        <v>-182</v>
      </c>
      <c r="L14" s="156">
        <v>-36</v>
      </c>
      <c r="M14" s="157">
        <v>-293</v>
      </c>
      <c r="O14" s="150" t="str">
        <f t="shared" si="7"/>
        <v>Redditch</v>
      </c>
      <c r="P14" s="253">
        <f t="shared" si="8"/>
        <v>0.72992700729927007</v>
      </c>
      <c r="Q14" s="253">
        <f t="shared" si="9"/>
        <v>0.65615910167083813</v>
      </c>
      <c r="R14" s="253">
        <f t="shared" si="10"/>
        <v>0.74812967581047385</v>
      </c>
      <c r="S14" s="253">
        <f t="shared" si="11"/>
        <v>0.6656278255516439</v>
      </c>
      <c r="T14" s="253">
        <f t="shared" si="0"/>
        <v>1.2861736334405145</v>
      </c>
      <c r="U14" s="253">
        <f t="shared" si="1"/>
        <v>0.91718160973145235</v>
      </c>
      <c r="V14" s="253">
        <f t="shared" si="2"/>
        <v>1.709712622771917</v>
      </c>
      <c r="W14" s="253">
        <f t="shared" si="3"/>
        <v>1.007223682346831</v>
      </c>
      <c r="X14" s="253">
        <f t="shared" si="3"/>
        <v>2.3016353725015142</v>
      </c>
      <c r="Y14" s="253">
        <f t="shared" si="4"/>
        <v>2.5586953465485731</v>
      </c>
      <c r="Z14" s="253">
        <f t="shared" si="5"/>
        <v>3.14410480349345</v>
      </c>
      <c r="AA14" s="253">
        <f t="shared" si="6"/>
        <v>2.5346020761245676</v>
      </c>
    </row>
    <row r="15" spans="1:27" x14ac:dyDescent="0.35">
      <c r="A15" s="154" t="s">
        <v>35</v>
      </c>
      <c r="B15" s="155">
        <v>18</v>
      </c>
      <c r="C15" s="156">
        <v>175</v>
      </c>
      <c r="D15" s="156">
        <v>13</v>
      </c>
      <c r="E15" s="157">
        <v>205</v>
      </c>
      <c r="F15" s="155">
        <v>89</v>
      </c>
      <c r="G15" s="156">
        <v>328</v>
      </c>
      <c r="H15" s="156">
        <v>50</v>
      </c>
      <c r="I15" s="157">
        <v>466</v>
      </c>
      <c r="J15" s="155">
        <v>-72</v>
      </c>
      <c r="K15" s="156">
        <v>-153</v>
      </c>
      <c r="L15" s="156">
        <v>-37</v>
      </c>
      <c r="M15" s="157">
        <v>-261</v>
      </c>
      <c r="O15" s="150" t="str">
        <f t="shared" si="7"/>
        <v>Wyre Forest</v>
      </c>
      <c r="P15" s="253">
        <f t="shared" si="8"/>
        <v>0.29860650298606506</v>
      </c>
      <c r="Q15" s="253">
        <f t="shared" si="9"/>
        <v>0.39459739791201603</v>
      </c>
      <c r="R15" s="253">
        <f t="shared" si="10"/>
        <v>0.81047381546134667</v>
      </c>
      <c r="S15" s="253">
        <f t="shared" si="11"/>
        <v>0.39437486774013586</v>
      </c>
      <c r="T15" s="253">
        <f t="shared" si="0"/>
        <v>0.95391211146838151</v>
      </c>
      <c r="U15" s="253">
        <f t="shared" si="1"/>
        <v>0.63736349150829741</v>
      </c>
      <c r="V15" s="253">
        <f t="shared" si="2"/>
        <v>1.8188432157148053</v>
      </c>
      <c r="W15" s="253">
        <f t="shared" si="3"/>
        <v>0.73338474370878648</v>
      </c>
      <c r="X15" s="253">
        <f t="shared" si="3"/>
        <v>2.1804966686856453</v>
      </c>
      <c r="Y15" s="253">
        <f t="shared" si="4"/>
        <v>2.1509911429776465</v>
      </c>
      <c r="Z15" s="253">
        <f t="shared" si="5"/>
        <v>3.2314410480349345</v>
      </c>
      <c r="AA15" s="253">
        <f t="shared" si="6"/>
        <v>2.2577854671280275</v>
      </c>
    </row>
    <row r="16" spans="1:27" x14ac:dyDescent="0.35">
      <c r="A16" s="154" t="s">
        <v>34</v>
      </c>
      <c r="B16" s="155">
        <v>24</v>
      </c>
      <c r="C16" s="156">
        <v>217</v>
      </c>
      <c r="D16" s="156">
        <v>13</v>
      </c>
      <c r="E16" s="157">
        <v>254</v>
      </c>
      <c r="F16" s="155">
        <v>90</v>
      </c>
      <c r="G16" s="156">
        <v>337</v>
      </c>
      <c r="H16" s="156">
        <v>56</v>
      </c>
      <c r="I16" s="157">
        <v>483</v>
      </c>
      <c r="J16" s="155">
        <v>-66</v>
      </c>
      <c r="K16" s="156">
        <v>-120</v>
      </c>
      <c r="L16" s="156">
        <v>-43</v>
      </c>
      <c r="M16" s="157">
        <v>-229</v>
      </c>
      <c r="O16" s="150" t="str">
        <f t="shared" si="7"/>
        <v>Wychavon</v>
      </c>
      <c r="P16" s="253">
        <f t="shared" si="8"/>
        <v>0.39814200398142008</v>
      </c>
      <c r="Q16" s="253">
        <f t="shared" si="9"/>
        <v>0.48930077341089989</v>
      </c>
      <c r="R16" s="253">
        <f t="shared" si="10"/>
        <v>0.81047381546134667</v>
      </c>
      <c r="S16" s="253">
        <f t="shared" si="11"/>
        <v>0.48864008002924147</v>
      </c>
      <c r="T16" s="253">
        <f t="shared" si="0"/>
        <v>0.96463022508038598</v>
      </c>
      <c r="U16" s="253">
        <f t="shared" si="1"/>
        <v>0.65485212389724456</v>
      </c>
      <c r="V16" s="253">
        <f t="shared" si="2"/>
        <v>2.0371044016005819</v>
      </c>
      <c r="W16" s="253">
        <f t="shared" si="3"/>
        <v>0.76013912277112416</v>
      </c>
      <c r="X16" s="253">
        <f t="shared" si="3"/>
        <v>1.9987886129618413</v>
      </c>
      <c r="Y16" s="253">
        <f t="shared" si="4"/>
        <v>1.687051876845213</v>
      </c>
      <c r="Z16" s="253">
        <f t="shared" si="5"/>
        <v>3.7554585152838431</v>
      </c>
      <c r="AA16" s="253">
        <f t="shared" si="6"/>
        <v>1.9809688581314882</v>
      </c>
    </row>
    <row r="17" spans="1:27" x14ac:dyDescent="0.35">
      <c r="A17" s="154" t="s">
        <v>154</v>
      </c>
      <c r="B17" s="155">
        <v>11</v>
      </c>
      <c r="C17" s="156">
        <v>98</v>
      </c>
      <c r="D17" s="156">
        <v>5</v>
      </c>
      <c r="E17" s="157">
        <v>114</v>
      </c>
      <c r="F17" s="155">
        <v>44</v>
      </c>
      <c r="G17" s="156">
        <v>248</v>
      </c>
      <c r="H17" s="156">
        <v>10</v>
      </c>
      <c r="I17" s="157">
        <v>303</v>
      </c>
      <c r="J17" s="155">
        <v>-33</v>
      </c>
      <c r="K17" s="156">
        <v>-151</v>
      </c>
      <c r="L17" s="156">
        <v>-5</v>
      </c>
      <c r="M17" s="157">
        <v>-188</v>
      </c>
      <c r="O17" s="150" t="str">
        <f t="shared" si="7"/>
        <v>North West Leicestershire</v>
      </c>
      <c r="P17" s="253">
        <f t="shared" si="8"/>
        <v>0.18248175182481752</v>
      </c>
      <c r="Q17" s="253">
        <f t="shared" si="9"/>
        <v>0.22097454283072898</v>
      </c>
      <c r="R17" s="253">
        <f t="shared" si="10"/>
        <v>0.3117206982543641</v>
      </c>
      <c r="S17" s="253">
        <f t="shared" si="11"/>
        <v>0.21931090206036818</v>
      </c>
      <c r="T17" s="253">
        <f t="shared" si="0"/>
        <v>0.47159699892818863</v>
      </c>
      <c r="U17" s="253">
        <f t="shared" si="1"/>
        <v>0.48190898138432242</v>
      </c>
      <c r="V17" s="253">
        <f t="shared" si="2"/>
        <v>0.36376864314296103</v>
      </c>
      <c r="W17" s="253">
        <f t="shared" si="3"/>
        <v>0.47685746211107782</v>
      </c>
      <c r="X17" s="253">
        <f t="shared" si="3"/>
        <v>0.99939430648092065</v>
      </c>
      <c r="Y17" s="253">
        <f t="shared" si="4"/>
        <v>2.1228736116968929</v>
      </c>
      <c r="Z17" s="253">
        <f t="shared" si="5"/>
        <v>0.43668122270742354</v>
      </c>
      <c r="AA17" s="253">
        <f t="shared" si="6"/>
        <v>1.6262975778546713</v>
      </c>
    </row>
    <row r="18" spans="1:27" x14ac:dyDescent="0.35">
      <c r="A18" s="154" t="s">
        <v>29</v>
      </c>
      <c r="B18" s="155">
        <v>8</v>
      </c>
      <c r="C18" s="156">
        <v>300</v>
      </c>
      <c r="D18" s="156">
        <v>10</v>
      </c>
      <c r="E18" s="157">
        <v>317</v>
      </c>
      <c r="F18" s="155">
        <v>43</v>
      </c>
      <c r="G18" s="156">
        <v>441</v>
      </c>
      <c r="H18" s="156">
        <v>12</v>
      </c>
      <c r="I18" s="157">
        <v>497</v>
      </c>
      <c r="J18" s="155">
        <v>-36</v>
      </c>
      <c r="K18" s="156">
        <v>-142</v>
      </c>
      <c r="L18" s="156">
        <v>-2</v>
      </c>
      <c r="M18" s="157">
        <v>-180</v>
      </c>
      <c r="O18" s="150" t="str">
        <f t="shared" si="7"/>
        <v>Warwick</v>
      </c>
      <c r="P18" s="253">
        <f t="shared" si="8"/>
        <v>0.13271400132714001</v>
      </c>
      <c r="Q18" s="253">
        <f t="shared" si="9"/>
        <v>0.67645268213488463</v>
      </c>
      <c r="R18" s="253">
        <f t="shared" si="10"/>
        <v>0.62344139650872821</v>
      </c>
      <c r="S18" s="253">
        <f t="shared" si="11"/>
        <v>0.60983821011523442</v>
      </c>
      <c r="T18" s="253">
        <f t="shared" si="0"/>
        <v>0.46087888531618432</v>
      </c>
      <c r="U18" s="253">
        <f t="shared" si="1"/>
        <v>0.85694298705841199</v>
      </c>
      <c r="V18" s="253">
        <f t="shared" si="2"/>
        <v>0.43652237177155323</v>
      </c>
      <c r="W18" s="253">
        <f t="shared" si="3"/>
        <v>0.78217214082246111</v>
      </c>
      <c r="X18" s="253">
        <f t="shared" si="3"/>
        <v>1.0902483343428226</v>
      </c>
      <c r="Y18" s="253">
        <f t="shared" si="4"/>
        <v>1.9963447209335021</v>
      </c>
      <c r="Z18" s="253">
        <f t="shared" si="5"/>
        <v>0.17467248908296942</v>
      </c>
      <c r="AA18" s="253">
        <f t="shared" si="6"/>
        <v>1.5570934256055362</v>
      </c>
    </row>
    <row r="19" spans="1:27" x14ac:dyDescent="0.35">
      <c r="A19" s="154" t="s">
        <v>146</v>
      </c>
      <c r="B19" s="155">
        <v>31</v>
      </c>
      <c r="C19" s="156">
        <v>199</v>
      </c>
      <c r="D19" s="156">
        <v>0</v>
      </c>
      <c r="E19" s="157">
        <v>231</v>
      </c>
      <c r="F19" s="155">
        <v>13</v>
      </c>
      <c r="G19" s="156">
        <v>383</v>
      </c>
      <c r="H19" s="156">
        <v>5</v>
      </c>
      <c r="I19" s="157">
        <v>402</v>
      </c>
      <c r="J19" s="155">
        <v>18</v>
      </c>
      <c r="K19" s="156">
        <v>-184</v>
      </c>
      <c r="L19" s="156">
        <v>-5</v>
      </c>
      <c r="M19" s="157">
        <v>-171</v>
      </c>
      <c r="O19" s="150" t="str">
        <f t="shared" si="7"/>
        <v>Tower Hamlets</v>
      </c>
      <c r="P19" s="253">
        <f t="shared" si="8"/>
        <v>0.51426675514266751</v>
      </c>
      <c r="Q19" s="253">
        <f t="shared" si="9"/>
        <v>0.44871361248280683</v>
      </c>
      <c r="R19" s="253">
        <f t="shared" si="10"/>
        <v>0</v>
      </c>
      <c r="S19" s="253">
        <f t="shared" si="11"/>
        <v>0.44439314364864085</v>
      </c>
      <c r="T19" s="253">
        <f t="shared" si="0"/>
        <v>0.13933547695605572</v>
      </c>
      <c r="U19" s="253">
        <f t="shared" si="1"/>
        <v>0.74423846721853015</v>
      </c>
      <c r="V19" s="253">
        <f t="shared" si="2"/>
        <v>0.18188432157148052</v>
      </c>
      <c r="W19" s="253">
        <f t="shared" si="3"/>
        <v>0.63266237547410331</v>
      </c>
      <c r="X19" s="253">
        <f t="shared" si="3"/>
        <v>-0.54512416717141132</v>
      </c>
      <c r="Y19" s="253">
        <f t="shared" si="4"/>
        <v>2.5868128778293267</v>
      </c>
      <c r="Z19" s="253">
        <f t="shared" si="5"/>
        <v>0.43668122270742354</v>
      </c>
      <c r="AA19" s="253">
        <f t="shared" si="6"/>
        <v>1.4792387543252594</v>
      </c>
    </row>
    <row r="20" spans="1:27" x14ac:dyDescent="0.35">
      <c r="A20" s="154" t="s">
        <v>18</v>
      </c>
      <c r="B20" s="155">
        <v>14</v>
      </c>
      <c r="C20" s="156">
        <v>110</v>
      </c>
      <c r="D20" s="156">
        <v>9</v>
      </c>
      <c r="E20" s="157">
        <v>134</v>
      </c>
      <c r="F20" s="155">
        <v>52</v>
      </c>
      <c r="G20" s="156">
        <v>221</v>
      </c>
      <c r="H20" s="156">
        <v>23</v>
      </c>
      <c r="I20" s="157">
        <v>296</v>
      </c>
      <c r="J20" s="155">
        <v>-38</v>
      </c>
      <c r="K20" s="156">
        <v>-110</v>
      </c>
      <c r="L20" s="156">
        <v>-14</v>
      </c>
      <c r="M20" s="157">
        <v>-162</v>
      </c>
      <c r="O20" s="150" t="str">
        <f t="shared" si="7"/>
        <v>East Staffordshire</v>
      </c>
      <c r="P20" s="253">
        <f t="shared" si="8"/>
        <v>0.232249502322495</v>
      </c>
      <c r="Q20" s="253">
        <f t="shared" si="9"/>
        <v>0.24803265011612438</v>
      </c>
      <c r="R20" s="253">
        <f t="shared" si="10"/>
        <v>0.56109725685785539</v>
      </c>
      <c r="S20" s="253">
        <f t="shared" si="11"/>
        <v>0.25778649891306438</v>
      </c>
      <c r="T20" s="253">
        <f t="shared" si="0"/>
        <v>0.55734190782422288</v>
      </c>
      <c r="U20" s="253">
        <f t="shared" si="1"/>
        <v>0.42944308421748084</v>
      </c>
      <c r="V20" s="253">
        <f t="shared" si="2"/>
        <v>0.83666787922881058</v>
      </c>
      <c r="W20" s="253">
        <f t="shared" si="3"/>
        <v>0.4658409530854094</v>
      </c>
      <c r="X20" s="253">
        <f t="shared" si="3"/>
        <v>1.1508176862507571</v>
      </c>
      <c r="Y20" s="253">
        <f t="shared" si="4"/>
        <v>1.5464642204414454</v>
      </c>
      <c r="Z20" s="253">
        <f t="shared" si="5"/>
        <v>1.222707423580786</v>
      </c>
      <c r="AA20" s="253">
        <f t="shared" si="6"/>
        <v>1.4013840830449826</v>
      </c>
    </row>
    <row r="21" spans="1:27" x14ac:dyDescent="0.35">
      <c r="A21" s="154" t="s">
        <v>138</v>
      </c>
      <c r="B21" s="155">
        <v>12</v>
      </c>
      <c r="C21" s="156">
        <v>143</v>
      </c>
      <c r="D21" s="156">
        <v>5</v>
      </c>
      <c r="E21" s="157">
        <v>160</v>
      </c>
      <c r="F21" s="155">
        <v>53</v>
      </c>
      <c r="G21" s="156">
        <v>231</v>
      </c>
      <c r="H21" s="156">
        <v>37</v>
      </c>
      <c r="I21" s="157">
        <v>321</v>
      </c>
      <c r="J21" s="155">
        <v>-41</v>
      </c>
      <c r="K21" s="156">
        <v>-88</v>
      </c>
      <c r="L21" s="156">
        <v>-32</v>
      </c>
      <c r="M21" s="157">
        <v>-160</v>
      </c>
      <c r="O21" s="150" t="str">
        <f t="shared" si="7"/>
        <v>Cornwall</v>
      </c>
      <c r="P21" s="253">
        <f t="shared" si="8"/>
        <v>0.19907100199071004</v>
      </c>
      <c r="Q21" s="253">
        <f t="shared" si="9"/>
        <v>0.32244244515096171</v>
      </c>
      <c r="R21" s="253">
        <f t="shared" si="10"/>
        <v>0.3117206982543641</v>
      </c>
      <c r="S21" s="253">
        <f t="shared" si="11"/>
        <v>0.30780477482156943</v>
      </c>
      <c r="T21" s="253">
        <f t="shared" ref="T21:T84" si="12">F21/F$345*100</f>
        <v>0.56806002143622725</v>
      </c>
      <c r="U21" s="253">
        <f t="shared" si="1"/>
        <v>0.44887489798297769</v>
      </c>
      <c r="V21" s="253">
        <f t="shared" si="2"/>
        <v>1.3459439796289561</v>
      </c>
      <c r="W21" s="253">
        <f t="shared" ref="W21:W84" si="13">I21/I$345*100</f>
        <v>0.50518562817708246</v>
      </c>
      <c r="X21" s="253">
        <f t="shared" ref="X21:X84" si="14">J21/J$345*100</f>
        <v>1.241671714112659</v>
      </c>
      <c r="Y21" s="253">
        <f t="shared" si="4"/>
        <v>1.2371713763531562</v>
      </c>
      <c r="Z21" s="253">
        <f t="shared" si="5"/>
        <v>2.7947598253275108</v>
      </c>
      <c r="AA21" s="253">
        <f t="shared" si="6"/>
        <v>1.3840830449826991</v>
      </c>
    </row>
    <row r="22" spans="1:27" x14ac:dyDescent="0.35">
      <c r="A22" s="154" t="s">
        <v>16</v>
      </c>
      <c r="B22" s="155">
        <v>21</v>
      </c>
      <c r="C22" s="156">
        <v>311</v>
      </c>
      <c r="D22" s="156">
        <v>10</v>
      </c>
      <c r="E22" s="157">
        <v>343</v>
      </c>
      <c r="F22" s="155">
        <v>63</v>
      </c>
      <c r="G22" s="156">
        <v>401</v>
      </c>
      <c r="H22" s="156">
        <v>39</v>
      </c>
      <c r="I22" s="157">
        <v>502</v>
      </c>
      <c r="J22" s="155">
        <v>-42</v>
      </c>
      <c r="K22" s="156">
        <v>-89</v>
      </c>
      <c r="L22" s="156">
        <v>-28</v>
      </c>
      <c r="M22" s="157">
        <v>-159</v>
      </c>
      <c r="O22" s="150" t="str">
        <f t="shared" si="7"/>
        <v>Shropshire</v>
      </c>
      <c r="P22" s="253">
        <f t="shared" si="8"/>
        <v>0.34837425348374251</v>
      </c>
      <c r="Q22" s="253">
        <f t="shared" si="9"/>
        <v>0.70125594714649708</v>
      </c>
      <c r="R22" s="253">
        <f t="shared" si="10"/>
        <v>0.62344139650872821</v>
      </c>
      <c r="S22" s="253">
        <f t="shared" si="11"/>
        <v>0.65985648602373947</v>
      </c>
      <c r="T22" s="253">
        <f t="shared" si="12"/>
        <v>0.67524115755627001</v>
      </c>
      <c r="U22" s="253">
        <f t="shared" si="1"/>
        <v>0.77921573199642458</v>
      </c>
      <c r="V22" s="253">
        <f t="shared" si="2"/>
        <v>1.4186977082575483</v>
      </c>
      <c r="W22" s="253">
        <f t="shared" si="13"/>
        <v>0.79004107584079564</v>
      </c>
      <c r="X22" s="253">
        <f t="shared" si="14"/>
        <v>1.2719563900666264</v>
      </c>
      <c r="Y22" s="253">
        <f t="shared" si="4"/>
        <v>1.251230141993533</v>
      </c>
      <c r="Z22" s="253">
        <f t="shared" si="5"/>
        <v>2.445414847161572</v>
      </c>
      <c r="AA22" s="253">
        <f t="shared" si="6"/>
        <v>1.3754325259515572</v>
      </c>
    </row>
    <row r="23" spans="1:27" x14ac:dyDescent="0.35">
      <c r="A23" s="154" t="s">
        <v>17</v>
      </c>
      <c r="B23" s="155">
        <v>20</v>
      </c>
      <c r="C23" s="156">
        <v>137</v>
      </c>
      <c r="D23" s="156">
        <v>13</v>
      </c>
      <c r="E23" s="157">
        <v>170</v>
      </c>
      <c r="F23" s="155">
        <v>67</v>
      </c>
      <c r="G23" s="156">
        <v>240</v>
      </c>
      <c r="H23" s="156">
        <v>21</v>
      </c>
      <c r="I23" s="157">
        <v>328</v>
      </c>
      <c r="J23" s="155">
        <v>-47</v>
      </c>
      <c r="K23" s="156">
        <v>-104</v>
      </c>
      <c r="L23" s="156">
        <v>-7</v>
      </c>
      <c r="M23" s="157">
        <v>-158</v>
      </c>
      <c r="O23" s="150" t="str">
        <f t="shared" si="7"/>
        <v>Cannock Chase</v>
      </c>
      <c r="P23" s="253">
        <f t="shared" si="8"/>
        <v>0.33178500331785005</v>
      </c>
      <c r="Q23" s="253">
        <f t="shared" si="9"/>
        <v>0.30891339150826397</v>
      </c>
      <c r="R23" s="253">
        <f t="shared" si="10"/>
        <v>0.81047381546134667</v>
      </c>
      <c r="S23" s="253">
        <f t="shared" si="11"/>
        <v>0.32704257324791752</v>
      </c>
      <c r="T23" s="253">
        <f t="shared" si="12"/>
        <v>0.71811361200428725</v>
      </c>
      <c r="U23" s="253">
        <f t="shared" si="1"/>
        <v>0.46636353037192496</v>
      </c>
      <c r="V23" s="253">
        <f t="shared" si="2"/>
        <v>0.76391415060021828</v>
      </c>
      <c r="W23" s="253">
        <f t="shared" si="13"/>
        <v>0.51620213720275099</v>
      </c>
      <c r="X23" s="253">
        <f t="shared" si="14"/>
        <v>1.4233797698364627</v>
      </c>
      <c r="Y23" s="253">
        <f t="shared" si="4"/>
        <v>1.4621116265991847</v>
      </c>
      <c r="Z23" s="253">
        <f t="shared" si="5"/>
        <v>0.611353711790393</v>
      </c>
      <c r="AA23" s="253">
        <f t="shared" si="6"/>
        <v>1.3667820069204151</v>
      </c>
    </row>
    <row r="24" spans="1:27" x14ac:dyDescent="0.35">
      <c r="A24" s="154" t="s">
        <v>135</v>
      </c>
      <c r="B24" s="155">
        <v>48</v>
      </c>
      <c r="C24" s="156">
        <v>604</v>
      </c>
      <c r="D24" s="156">
        <v>8</v>
      </c>
      <c r="E24" s="157">
        <v>659</v>
      </c>
      <c r="F24" s="155">
        <v>56</v>
      </c>
      <c r="G24" s="156">
        <v>756</v>
      </c>
      <c r="H24" s="156">
        <v>5</v>
      </c>
      <c r="I24" s="157">
        <v>817</v>
      </c>
      <c r="J24" s="155">
        <v>-8</v>
      </c>
      <c r="K24" s="156">
        <v>-152</v>
      </c>
      <c r="L24" s="156">
        <v>3</v>
      </c>
      <c r="M24" s="157">
        <v>-158</v>
      </c>
      <c r="O24" s="150" t="str">
        <f t="shared" si="7"/>
        <v>Manchester</v>
      </c>
      <c r="P24" s="253">
        <f t="shared" si="8"/>
        <v>0.79628400796284016</v>
      </c>
      <c r="Q24" s="253">
        <f t="shared" si="9"/>
        <v>1.3619247333649009</v>
      </c>
      <c r="R24" s="253">
        <f t="shared" si="10"/>
        <v>0.49875311720698251</v>
      </c>
      <c r="S24" s="253">
        <f t="shared" si="11"/>
        <v>1.2677709162963391</v>
      </c>
      <c r="T24" s="253">
        <f t="shared" si="12"/>
        <v>0.60021436227224012</v>
      </c>
      <c r="U24" s="253">
        <f t="shared" si="1"/>
        <v>1.4690451206715633</v>
      </c>
      <c r="V24" s="253">
        <f t="shared" si="2"/>
        <v>0.18188432157148052</v>
      </c>
      <c r="W24" s="253">
        <f t="shared" si="13"/>
        <v>1.2857839819958767</v>
      </c>
      <c r="X24" s="253">
        <f t="shared" si="14"/>
        <v>0.24227740763173833</v>
      </c>
      <c r="Y24" s="253">
        <f t="shared" si="4"/>
        <v>2.1369323773372697</v>
      </c>
      <c r="Z24" s="253">
        <f t="shared" si="5"/>
        <v>-0.26200873362445415</v>
      </c>
      <c r="AA24" s="253">
        <f t="shared" si="6"/>
        <v>1.3667820069204151</v>
      </c>
    </row>
    <row r="25" spans="1:27" x14ac:dyDescent="0.35">
      <c r="A25" s="154" t="s">
        <v>134</v>
      </c>
      <c r="B25" s="155">
        <v>42</v>
      </c>
      <c r="C25" s="156">
        <v>237</v>
      </c>
      <c r="D25" s="156">
        <v>0</v>
      </c>
      <c r="E25" s="157">
        <v>279</v>
      </c>
      <c r="F25" s="155">
        <v>16</v>
      </c>
      <c r="G25" s="156">
        <v>403</v>
      </c>
      <c r="H25" s="156">
        <v>6</v>
      </c>
      <c r="I25" s="157">
        <v>425</v>
      </c>
      <c r="J25" s="155">
        <v>26</v>
      </c>
      <c r="K25" s="156">
        <v>-166</v>
      </c>
      <c r="L25" s="156">
        <v>-6</v>
      </c>
      <c r="M25" s="157">
        <v>-145</v>
      </c>
      <c r="O25" s="150" t="str">
        <f t="shared" si="7"/>
        <v>Lambeth</v>
      </c>
      <c r="P25" s="253">
        <f t="shared" si="8"/>
        <v>0.69674850696748503</v>
      </c>
      <c r="Q25" s="253">
        <f t="shared" si="9"/>
        <v>0.5343976188865589</v>
      </c>
      <c r="R25" s="253">
        <f t="shared" si="10"/>
        <v>0</v>
      </c>
      <c r="S25" s="253">
        <f t="shared" si="11"/>
        <v>0.53673457609511166</v>
      </c>
      <c r="T25" s="253">
        <f t="shared" si="12"/>
        <v>0.17148981779206859</v>
      </c>
      <c r="U25" s="253">
        <f t="shared" si="1"/>
        <v>0.78310209474952397</v>
      </c>
      <c r="V25" s="253">
        <f t="shared" si="2"/>
        <v>0.21826118588577662</v>
      </c>
      <c r="W25" s="253">
        <f t="shared" si="13"/>
        <v>0.66885947655844258</v>
      </c>
      <c r="X25" s="253">
        <f t="shared" si="14"/>
        <v>-0.78740157480314954</v>
      </c>
      <c r="Y25" s="253">
        <f t="shared" si="4"/>
        <v>2.3337550963025446</v>
      </c>
      <c r="Z25" s="253">
        <f t="shared" si="5"/>
        <v>0.5240174672489083</v>
      </c>
      <c r="AA25" s="253">
        <f t="shared" si="6"/>
        <v>1.2543252595155709</v>
      </c>
    </row>
    <row r="26" spans="1:27" x14ac:dyDescent="0.35">
      <c r="A26" s="154" t="s">
        <v>132</v>
      </c>
      <c r="B26" s="155">
        <v>13</v>
      </c>
      <c r="C26" s="156">
        <v>223</v>
      </c>
      <c r="D26" s="156">
        <v>2</v>
      </c>
      <c r="E26" s="157">
        <v>239</v>
      </c>
      <c r="F26" s="155">
        <v>12</v>
      </c>
      <c r="G26" s="156">
        <v>366</v>
      </c>
      <c r="H26" s="156">
        <v>2</v>
      </c>
      <c r="I26" s="157">
        <v>380</v>
      </c>
      <c r="J26" s="155">
        <v>1</v>
      </c>
      <c r="K26" s="156">
        <v>-142</v>
      </c>
      <c r="L26" s="156">
        <v>0</v>
      </c>
      <c r="M26" s="157">
        <v>-141</v>
      </c>
      <c r="O26" s="150" t="str">
        <f t="shared" si="7"/>
        <v>Wandsworth</v>
      </c>
      <c r="P26" s="253">
        <f t="shared" si="8"/>
        <v>0.21566025215660253</v>
      </c>
      <c r="Q26" s="253">
        <f t="shared" si="9"/>
        <v>0.50282982705359758</v>
      </c>
      <c r="R26" s="253">
        <f t="shared" si="10"/>
        <v>0.12468827930174563</v>
      </c>
      <c r="S26" s="253">
        <f t="shared" si="11"/>
        <v>0.45978338238971933</v>
      </c>
      <c r="T26" s="253">
        <f t="shared" si="12"/>
        <v>0.12861736334405144</v>
      </c>
      <c r="U26" s="253">
        <f t="shared" si="1"/>
        <v>0.71120438381718554</v>
      </c>
      <c r="V26" s="253">
        <f t="shared" si="2"/>
        <v>7.275372862859221E-2</v>
      </c>
      <c r="W26" s="253">
        <f t="shared" si="13"/>
        <v>0.59803906139343099</v>
      </c>
      <c r="X26" s="253">
        <f t="shared" si="14"/>
        <v>-3.0284675953967291E-2</v>
      </c>
      <c r="Y26" s="253">
        <f t="shared" si="4"/>
        <v>1.9963447209335021</v>
      </c>
      <c r="Z26" s="253">
        <f t="shared" si="5"/>
        <v>0</v>
      </c>
      <c r="AA26" s="253">
        <f t="shared" si="6"/>
        <v>1.2197231833910034</v>
      </c>
    </row>
    <row r="27" spans="1:27" x14ac:dyDescent="0.35">
      <c r="A27" s="154" t="s">
        <v>14</v>
      </c>
      <c r="B27" s="155">
        <v>16</v>
      </c>
      <c r="C27" s="156">
        <v>242</v>
      </c>
      <c r="D27" s="156">
        <v>9</v>
      </c>
      <c r="E27" s="157">
        <v>268</v>
      </c>
      <c r="F27" s="155">
        <v>69</v>
      </c>
      <c r="G27" s="156">
        <v>301</v>
      </c>
      <c r="H27" s="156">
        <v>35</v>
      </c>
      <c r="I27" s="157">
        <v>405</v>
      </c>
      <c r="J27" s="155">
        <v>-53</v>
      </c>
      <c r="K27" s="156">
        <v>-59</v>
      </c>
      <c r="L27" s="156">
        <v>-25</v>
      </c>
      <c r="M27" s="157">
        <v>-138</v>
      </c>
      <c r="O27" s="150" t="str">
        <f t="shared" si="7"/>
        <v>Telford and Wrekin</v>
      </c>
      <c r="P27" s="253">
        <f t="shared" si="8"/>
        <v>0.26542800265428002</v>
      </c>
      <c r="Q27" s="253">
        <f t="shared" si="9"/>
        <v>0.54567183025547361</v>
      </c>
      <c r="R27" s="253">
        <f t="shared" si="10"/>
        <v>0.56109725685785539</v>
      </c>
      <c r="S27" s="253">
        <f t="shared" si="11"/>
        <v>0.51557299782612875</v>
      </c>
      <c r="T27" s="253">
        <f t="shared" si="12"/>
        <v>0.73954983922829587</v>
      </c>
      <c r="U27" s="253">
        <f t="shared" si="1"/>
        <v>0.58489759434145583</v>
      </c>
      <c r="V27" s="253">
        <f t="shared" si="2"/>
        <v>1.2731902510003639</v>
      </c>
      <c r="W27" s="253">
        <f t="shared" si="13"/>
        <v>0.63738373648510416</v>
      </c>
      <c r="X27" s="253">
        <f t="shared" si="14"/>
        <v>1.6050878255602665</v>
      </c>
      <c r="Y27" s="253">
        <f t="shared" si="4"/>
        <v>0.8294671727822297</v>
      </c>
      <c r="Z27" s="253">
        <f t="shared" si="5"/>
        <v>2.1834061135371177</v>
      </c>
      <c r="AA27" s="253">
        <f t="shared" si="6"/>
        <v>1.1937716262975779</v>
      </c>
    </row>
    <row r="28" spans="1:27" x14ac:dyDescent="0.35">
      <c r="A28" s="154" t="s">
        <v>22</v>
      </c>
      <c r="B28" s="155">
        <v>10</v>
      </c>
      <c r="C28" s="156">
        <v>164</v>
      </c>
      <c r="D28" s="156">
        <v>4</v>
      </c>
      <c r="E28" s="157">
        <v>178</v>
      </c>
      <c r="F28" s="155">
        <v>44</v>
      </c>
      <c r="G28" s="156">
        <v>251</v>
      </c>
      <c r="H28" s="156">
        <v>13</v>
      </c>
      <c r="I28" s="157">
        <v>307</v>
      </c>
      <c r="J28" s="155">
        <v>-33</v>
      </c>
      <c r="K28" s="156">
        <v>-87</v>
      </c>
      <c r="L28" s="156">
        <v>-9</v>
      </c>
      <c r="M28" s="157">
        <v>-129</v>
      </c>
      <c r="O28" s="150" t="str">
        <f t="shared" si="7"/>
        <v>Stafford</v>
      </c>
      <c r="P28" s="253">
        <f t="shared" si="8"/>
        <v>0.16589250165892502</v>
      </c>
      <c r="Q28" s="253">
        <f t="shared" si="9"/>
        <v>0.36979413290040358</v>
      </c>
      <c r="R28" s="253">
        <f t="shared" si="10"/>
        <v>0.24937655860349126</v>
      </c>
      <c r="S28" s="253">
        <f t="shared" si="11"/>
        <v>0.342432811988996</v>
      </c>
      <c r="T28" s="253">
        <f t="shared" si="12"/>
        <v>0.47159699892818863</v>
      </c>
      <c r="U28" s="253">
        <f t="shared" si="1"/>
        <v>0.48773852551397145</v>
      </c>
      <c r="V28" s="253">
        <f t="shared" si="2"/>
        <v>0.47289923608584938</v>
      </c>
      <c r="W28" s="253">
        <f t="shared" si="13"/>
        <v>0.48315261012574556</v>
      </c>
      <c r="X28" s="253">
        <f t="shared" si="14"/>
        <v>0.99939430648092065</v>
      </c>
      <c r="Y28" s="253">
        <f t="shared" si="4"/>
        <v>1.2231126107127794</v>
      </c>
      <c r="Z28" s="253">
        <f t="shared" si="5"/>
        <v>0.7860262008733625</v>
      </c>
      <c r="AA28" s="253">
        <f t="shared" si="6"/>
        <v>1.1159169550173009</v>
      </c>
    </row>
    <row r="29" spans="1:27" x14ac:dyDescent="0.35">
      <c r="A29" s="154" t="s">
        <v>26</v>
      </c>
      <c r="B29" s="155">
        <v>28</v>
      </c>
      <c r="C29" s="156">
        <v>176</v>
      </c>
      <c r="D29" s="156">
        <v>4</v>
      </c>
      <c r="E29" s="157">
        <v>208</v>
      </c>
      <c r="F29" s="155">
        <v>57</v>
      </c>
      <c r="G29" s="156">
        <v>261</v>
      </c>
      <c r="H29" s="156">
        <v>12</v>
      </c>
      <c r="I29" s="157">
        <v>330</v>
      </c>
      <c r="J29" s="155">
        <v>-29</v>
      </c>
      <c r="K29" s="156">
        <v>-85</v>
      </c>
      <c r="L29" s="156">
        <v>-8</v>
      </c>
      <c r="M29" s="157">
        <v>-122</v>
      </c>
      <c r="O29" s="150" t="str">
        <f t="shared" si="7"/>
        <v>Nuneaton and Bedworth</v>
      </c>
      <c r="P29" s="253">
        <f t="shared" si="8"/>
        <v>0.46449900464499</v>
      </c>
      <c r="Q29" s="253">
        <f t="shared" si="9"/>
        <v>0.39685224018579901</v>
      </c>
      <c r="R29" s="253">
        <f t="shared" si="10"/>
        <v>0.24937655860349126</v>
      </c>
      <c r="S29" s="253">
        <f t="shared" si="11"/>
        <v>0.40014620726804023</v>
      </c>
      <c r="T29" s="253">
        <f t="shared" si="12"/>
        <v>0.61093247588424437</v>
      </c>
      <c r="U29" s="253">
        <f t="shared" si="1"/>
        <v>0.50717033927946831</v>
      </c>
      <c r="V29" s="253">
        <f t="shared" si="2"/>
        <v>0.43652237177155323</v>
      </c>
      <c r="W29" s="253">
        <f t="shared" si="13"/>
        <v>0.51934971121008489</v>
      </c>
      <c r="X29" s="253">
        <f t="shared" si="14"/>
        <v>0.87825560266505154</v>
      </c>
      <c r="Y29" s="253">
        <f t="shared" si="4"/>
        <v>1.1949950794320259</v>
      </c>
      <c r="Z29" s="253">
        <f t="shared" si="5"/>
        <v>0.69868995633187769</v>
      </c>
      <c r="AA29" s="253">
        <f t="shared" si="6"/>
        <v>1.0553633217993079</v>
      </c>
    </row>
    <row r="30" spans="1:27" x14ac:dyDescent="0.35">
      <c r="A30" s="154" t="s">
        <v>143</v>
      </c>
      <c r="B30" s="155">
        <v>12</v>
      </c>
      <c r="C30" s="156">
        <v>87</v>
      </c>
      <c r="D30" s="156">
        <v>3</v>
      </c>
      <c r="E30" s="157">
        <v>101</v>
      </c>
      <c r="F30" s="155">
        <v>35</v>
      </c>
      <c r="G30" s="156">
        <v>167</v>
      </c>
      <c r="H30" s="156">
        <v>13</v>
      </c>
      <c r="I30" s="157">
        <v>215</v>
      </c>
      <c r="J30" s="155">
        <v>-24</v>
      </c>
      <c r="K30" s="156">
        <v>-80</v>
      </c>
      <c r="L30" s="156">
        <v>-10</v>
      </c>
      <c r="M30" s="157">
        <v>-114</v>
      </c>
      <c r="O30" s="150" t="str">
        <f t="shared" si="7"/>
        <v>South Derbyshire</v>
      </c>
      <c r="P30" s="253">
        <f t="shared" si="8"/>
        <v>0.19907100199071004</v>
      </c>
      <c r="Q30" s="253">
        <f t="shared" si="9"/>
        <v>0.19617127781911656</v>
      </c>
      <c r="R30" s="253">
        <f t="shared" si="10"/>
        <v>0.18703241895261846</v>
      </c>
      <c r="S30" s="253">
        <f t="shared" si="11"/>
        <v>0.19430176410611569</v>
      </c>
      <c r="T30" s="253">
        <f t="shared" si="12"/>
        <v>0.37513397642015006</v>
      </c>
      <c r="U30" s="253">
        <f t="shared" si="1"/>
        <v>0.32451128988379774</v>
      </c>
      <c r="V30" s="253">
        <f t="shared" si="2"/>
        <v>0.47289923608584938</v>
      </c>
      <c r="W30" s="253">
        <f t="shared" si="13"/>
        <v>0.33836420578838861</v>
      </c>
      <c r="X30" s="253">
        <f t="shared" si="14"/>
        <v>0.7268322228952151</v>
      </c>
      <c r="Y30" s="253">
        <f t="shared" si="4"/>
        <v>1.124701251230142</v>
      </c>
      <c r="Z30" s="253">
        <f t="shared" si="5"/>
        <v>0.87336244541484709</v>
      </c>
      <c r="AA30" s="253">
        <f t="shared" si="6"/>
        <v>0.98615916955017302</v>
      </c>
    </row>
    <row r="31" spans="1:27" x14ac:dyDescent="0.35">
      <c r="A31" s="154" t="s">
        <v>21</v>
      </c>
      <c r="B31" s="155">
        <v>27</v>
      </c>
      <c r="C31" s="156">
        <v>178</v>
      </c>
      <c r="D31" s="156">
        <v>11</v>
      </c>
      <c r="E31" s="157">
        <v>217</v>
      </c>
      <c r="F31" s="155">
        <v>57</v>
      </c>
      <c r="G31" s="156">
        <v>251</v>
      </c>
      <c r="H31" s="156">
        <v>20</v>
      </c>
      <c r="I31" s="157">
        <v>329</v>
      </c>
      <c r="J31" s="155">
        <v>-30</v>
      </c>
      <c r="K31" s="156">
        <v>-73</v>
      </c>
      <c r="L31" s="156">
        <v>-9</v>
      </c>
      <c r="M31" s="157">
        <v>-112</v>
      </c>
      <c r="O31" s="150" t="str">
        <f t="shared" si="7"/>
        <v>South Staffordshire</v>
      </c>
      <c r="P31" s="253">
        <f t="shared" si="8"/>
        <v>0.44790975447909759</v>
      </c>
      <c r="Q31" s="253">
        <f t="shared" si="9"/>
        <v>0.40136192473336485</v>
      </c>
      <c r="R31" s="253">
        <f t="shared" si="10"/>
        <v>0.68578553615960092</v>
      </c>
      <c r="S31" s="253">
        <f t="shared" si="11"/>
        <v>0.41746022585175352</v>
      </c>
      <c r="T31" s="253">
        <f t="shared" si="12"/>
        <v>0.61093247588424437</v>
      </c>
      <c r="U31" s="253">
        <f t="shared" si="1"/>
        <v>0.48773852551397145</v>
      </c>
      <c r="V31" s="253">
        <f t="shared" si="2"/>
        <v>0.72753728628592207</v>
      </c>
      <c r="W31" s="253">
        <f t="shared" si="13"/>
        <v>0.51777592420641794</v>
      </c>
      <c r="X31" s="253">
        <f t="shared" si="14"/>
        <v>0.90854027861901865</v>
      </c>
      <c r="Y31" s="253">
        <f t="shared" si="4"/>
        <v>1.0262898917475045</v>
      </c>
      <c r="Z31" s="253">
        <f t="shared" si="5"/>
        <v>0.7860262008733625</v>
      </c>
      <c r="AA31" s="253">
        <f t="shared" si="6"/>
        <v>0.96885813148788924</v>
      </c>
    </row>
    <row r="32" spans="1:27" x14ac:dyDescent="0.35">
      <c r="A32" s="154" t="s">
        <v>42</v>
      </c>
      <c r="B32" s="155">
        <v>125</v>
      </c>
      <c r="C32" s="156">
        <v>984</v>
      </c>
      <c r="D32" s="156">
        <v>26</v>
      </c>
      <c r="E32" s="157">
        <v>1135</v>
      </c>
      <c r="F32" s="155">
        <v>227</v>
      </c>
      <c r="G32" s="156">
        <v>980</v>
      </c>
      <c r="H32" s="156">
        <v>27</v>
      </c>
      <c r="I32" s="157">
        <v>1234</v>
      </c>
      <c r="J32" s="155">
        <v>-102</v>
      </c>
      <c r="K32" s="156">
        <v>4</v>
      </c>
      <c r="L32" s="156">
        <v>-1</v>
      </c>
      <c r="M32" s="157">
        <v>-99</v>
      </c>
      <c r="O32" s="150" t="str">
        <f t="shared" si="7"/>
        <v>Wolverhampton</v>
      </c>
      <c r="P32" s="253">
        <f t="shared" si="8"/>
        <v>2.0736562707365627</v>
      </c>
      <c r="Q32" s="253">
        <f t="shared" si="9"/>
        <v>2.2187647974024216</v>
      </c>
      <c r="R32" s="253">
        <f t="shared" si="10"/>
        <v>1.6209476309226933</v>
      </c>
      <c r="S32" s="253">
        <f t="shared" si="11"/>
        <v>2.1834901213905082</v>
      </c>
      <c r="T32" s="253">
        <f t="shared" si="12"/>
        <v>2.433011789924973</v>
      </c>
      <c r="U32" s="253">
        <f t="shared" si="1"/>
        <v>1.9043177490186933</v>
      </c>
      <c r="V32" s="253">
        <f t="shared" si="2"/>
        <v>0.98217533648599487</v>
      </c>
      <c r="W32" s="253">
        <f t="shared" si="13"/>
        <v>1.9420531625249839</v>
      </c>
      <c r="X32" s="253">
        <f t="shared" si="14"/>
        <v>3.0890369473046637</v>
      </c>
      <c r="Y32" s="253">
        <f t="shared" si="4"/>
        <v>-5.62350625615071E-2</v>
      </c>
      <c r="Z32" s="253">
        <f t="shared" si="5"/>
        <v>8.7336244541484712E-2</v>
      </c>
      <c r="AA32" s="253">
        <f t="shared" si="6"/>
        <v>0.85640138408304489</v>
      </c>
    </row>
    <row r="33" spans="1:27" x14ac:dyDescent="0.35">
      <c r="A33" s="154" t="s">
        <v>27</v>
      </c>
      <c r="B33" s="155">
        <v>9</v>
      </c>
      <c r="C33" s="156">
        <v>145</v>
      </c>
      <c r="D33" s="156">
        <v>0</v>
      </c>
      <c r="E33" s="157">
        <v>153</v>
      </c>
      <c r="F33" s="155">
        <v>32</v>
      </c>
      <c r="G33" s="156">
        <v>205</v>
      </c>
      <c r="H33" s="156">
        <v>3</v>
      </c>
      <c r="I33" s="157">
        <v>240</v>
      </c>
      <c r="J33" s="155">
        <v>-23</v>
      </c>
      <c r="K33" s="156">
        <v>-61</v>
      </c>
      <c r="L33" s="156">
        <v>-3</v>
      </c>
      <c r="M33" s="157">
        <v>-87</v>
      </c>
      <c r="O33" s="150" t="str">
        <f t="shared" si="7"/>
        <v>Rugby</v>
      </c>
      <c r="P33" s="253">
        <f t="shared" si="8"/>
        <v>0.14930325149303253</v>
      </c>
      <c r="Q33" s="253">
        <f t="shared" si="9"/>
        <v>0.3269521296985276</v>
      </c>
      <c r="R33" s="253">
        <f t="shared" si="10"/>
        <v>0</v>
      </c>
      <c r="S33" s="253">
        <f t="shared" si="11"/>
        <v>0.29433831592312576</v>
      </c>
      <c r="T33" s="253">
        <f t="shared" si="12"/>
        <v>0.34297963558413719</v>
      </c>
      <c r="U33" s="253">
        <f t="shared" si="1"/>
        <v>0.39835218219268587</v>
      </c>
      <c r="V33" s="253">
        <f t="shared" si="2"/>
        <v>0.10913059294288831</v>
      </c>
      <c r="W33" s="253">
        <f t="shared" si="13"/>
        <v>0.37770888088006166</v>
      </c>
      <c r="X33" s="253">
        <f t="shared" si="14"/>
        <v>0.69654754694124776</v>
      </c>
      <c r="Y33" s="253">
        <f t="shared" si="4"/>
        <v>0.85758470406298326</v>
      </c>
      <c r="Z33" s="253">
        <f t="shared" si="5"/>
        <v>0.26200873362445415</v>
      </c>
      <c r="AA33" s="253">
        <f t="shared" si="6"/>
        <v>0.75259515570934254</v>
      </c>
    </row>
    <row r="34" spans="1:27" x14ac:dyDescent="0.35">
      <c r="A34" s="154" t="s">
        <v>133</v>
      </c>
      <c r="B34" s="155">
        <v>11</v>
      </c>
      <c r="C34" s="156">
        <v>159</v>
      </c>
      <c r="D34" s="156">
        <v>2</v>
      </c>
      <c r="E34" s="157">
        <v>172</v>
      </c>
      <c r="F34" s="155">
        <v>15</v>
      </c>
      <c r="G34" s="156">
        <v>242</v>
      </c>
      <c r="H34" s="156">
        <v>0</v>
      </c>
      <c r="I34" s="157">
        <v>257</v>
      </c>
      <c r="J34" s="155">
        <v>-4</v>
      </c>
      <c r="K34" s="156">
        <v>-83</v>
      </c>
      <c r="L34" s="156">
        <v>2</v>
      </c>
      <c r="M34" s="157">
        <v>-84</v>
      </c>
      <c r="O34" s="150" t="str">
        <f t="shared" si="7"/>
        <v>Camden</v>
      </c>
      <c r="P34" s="253">
        <f t="shared" si="8"/>
        <v>0.18248175182481752</v>
      </c>
      <c r="Q34" s="253">
        <f t="shared" si="9"/>
        <v>0.35851992153148887</v>
      </c>
      <c r="R34" s="253">
        <f t="shared" si="10"/>
        <v>0.12468827930174563</v>
      </c>
      <c r="S34" s="253">
        <f t="shared" si="11"/>
        <v>0.33089013293318714</v>
      </c>
      <c r="T34" s="253">
        <f t="shared" si="12"/>
        <v>0.16077170418006431</v>
      </c>
      <c r="U34" s="253">
        <f t="shared" si="1"/>
        <v>0.4702498931250243</v>
      </c>
      <c r="V34" s="253">
        <f t="shared" si="2"/>
        <v>0</v>
      </c>
      <c r="W34" s="253">
        <f t="shared" si="13"/>
        <v>0.4044632599423994</v>
      </c>
      <c r="X34" s="253">
        <f t="shared" si="14"/>
        <v>0.12113870381586916</v>
      </c>
      <c r="Y34" s="253">
        <f t="shared" si="4"/>
        <v>1.1668775481512723</v>
      </c>
      <c r="Z34" s="253">
        <f t="shared" si="5"/>
        <v>-0.17467248908296942</v>
      </c>
      <c r="AA34" s="253">
        <f t="shared" si="6"/>
        <v>0.72664359861591699</v>
      </c>
    </row>
    <row r="35" spans="1:27" x14ac:dyDescent="0.35">
      <c r="A35" s="154" t="s">
        <v>189</v>
      </c>
      <c r="B35" s="155">
        <v>4</v>
      </c>
      <c r="C35" s="156">
        <v>55</v>
      </c>
      <c r="D35" s="156">
        <v>8</v>
      </c>
      <c r="E35" s="157">
        <v>66</v>
      </c>
      <c r="F35" s="155">
        <v>13</v>
      </c>
      <c r="G35" s="156">
        <v>114</v>
      </c>
      <c r="H35" s="156">
        <v>16</v>
      </c>
      <c r="I35" s="157">
        <v>143</v>
      </c>
      <c r="J35" s="155">
        <v>-9</v>
      </c>
      <c r="K35" s="156">
        <v>-59</v>
      </c>
      <c r="L35" s="156">
        <v>-9</v>
      </c>
      <c r="M35" s="157">
        <v>-76</v>
      </c>
      <c r="O35" s="150" t="str">
        <f t="shared" si="7"/>
        <v>Powys</v>
      </c>
      <c r="P35" s="253">
        <f t="shared" si="8"/>
        <v>6.6357000663570004E-2</v>
      </c>
      <c r="Q35" s="253">
        <f t="shared" si="9"/>
        <v>0.12401632505806219</v>
      </c>
      <c r="R35" s="253">
        <f t="shared" si="10"/>
        <v>0.49875311720698251</v>
      </c>
      <c r="S35" s="253">
        <f t="shared" si="11"/>
        <v>0.12696946961389738</v>
      </c>
      <c r="T35" s="253">
        <f t="shared" si="12"/>
        <v>0.13933547695605572</v>
      </c>
      <c r="U35" s="253">
        <f t="shared" si="1"/>
        <v>0.22152267692666433</v>
      </c>
      <c r="V35" s="253">
        <f t="shared" si="2"/>
        <v>0.58202982902873768</v>
      </c>
      <c r="W35" s="253">
        <f t="shared" si="13"/>
        <v>0.22505154152437007</v>
      </c>
      <c r="X35" s="253">
        <f t="shared" si="14"/>
        <v>0.27256208358570566</v>
      </c>
      <c r="Y35" s="253">
        <f t="shared" si="4"/>
        <v>0.8294671727822297</v>
      </c>
      <c r="Z35" s="253">
        <f t="shared" si="5"/>
        <v>0.7860262008733625</v>
      </c>
      <c r="AA35" s="253">
        <f t="shared" si="6"/>
        <v>0.65743944636678198</v>
      </c>
    </row>
    <row r="36" spans="1:27" x14ac:dyDescent="0.35">
      <c r="A36" s="154" t="s">
        <v>403</v>
      </c>
      <c r="B36" s="155">
        <v>19</v>
      </c>
      <c r="C36" s="156">
        <v>93</v>
      </c>
      <c r="D36" s="156">
        <v>1</v>
      </c>
      <c r="E36" s="157">
        <v>113</v>
      </c>
      <c r="F36" s="155">
        <v>52</v>
      </c>
      <c r="G36" s="156">
        <v>130</v>
      </c>
      <c r="H36" s="156">
        <v>1</v>
      </c>
      <c r="I36" s="157">
        <v>183</v>
      </c>
      <c r="J36" s="155">
        <v>-33</v>
      </c>
      <c r="K36" s="156">
        <v>-37</v>
      </c>
      <c r="L36" s="156">
        <v>0</v>
      </c>
      <c r="M36" s="157">
        <v>-70</v>
      </c>
      <c r="O36" s="150" t="str">
        <f t="shared" si="7"/>
        <v>Bolton</v>
      </c>
      <c r="P36" s="253">
        <f t="shared" si="8"/>
        <v>0.31519575315195753</v>
      </c>
      <c r="Q36" s="253">
        <f t="shared" si="9"/>
        <v>0.20970033146181424</v>
      </c>
      <c r="R36" s="253">
        <f t="shared" si="10"/>
        <v>6.2344139650872814E-2</v>
      </c>
      <c r="S36" s="253">
        <f t="shared" si="11"/>
        <v>0.21738712221773343</v>
      </c>
      <c r="T36" s="253">
        <f t="shared" si="12"/>
        <v>0.55734190782422288</v>
      </c>
      <c r="U36" s="253">
        <f t="shared" si="1"/>
        <v>0.25261357895145931</v>
      </c>
      <c r="V36" s="253">
        <f t="shared" si="2"/>
        <v>3.6376864314296105E-2</v>
      </c>
      <c r="W36" s="253">
        <f t="shared" si="13"/>
        <v>0.28800302167104702</v>
      </c>
      <c r="X36" s="253">
        <f t="shared" si="14"/>
        <v>0.99939430648092065</v>
      </c>
      <c r="Y36" s="253">
        <f t="shared" si="4"/>
        <v>0.52017432869394076</v>
      </c>
      <c r="Z36" s="253">
        <f t="shared" si="5"/>
        <v>0</v>
      </c>
      <c r="AA36" s="253">
        <f t="shared" si="6"/>
        <v>0.60553633217993075</v>
      </c>
    </row>
    <row r="37" spans="1:27" x14ac:dyDescent="0.35">
      <c r="A37" s="154" t="s">
        <v>150</v>
      </c>
      <c r="B37" s="155">
        <v>12</v>
      </c>
      <c r="C37" s="156">
        <v>105</v>
      </c>
      <c r="D37" s="156">
        <v>4</v>
      </c>
      <c r="E37" s="157">
        <v>121</v>
      </c>
      <c r="F37" s="155">
        <v>5</v>
      </c>
      <c r="G37" s="156">
        <v>178</v>
      </c>
      <c r="H37" s="156">
        <v>4</v>
      </c>
      <c r="I37" s="157">
        <v>186</v>
      </c>
      <c r="J37" s="155">
        <v>8</v>
      </c>
      <c r="K37" s="156">
        <v>-73</v>
      </c>
      <c r="L37" s="156">
        <v>0</v>
      </c>
      <c r="M37" s="157">
        <v>-65</v>
      </c>
      <c r="O37" s="150" t="str">
        <f t="shared" si="7"/>
        <v>Westminster</v>
      </c>
      <c r="P37" s="253">
        <f t="shared" si="8"/>
        <v>0.19907100199071004</v>
      </c>
      <c r="Q37" s="253">
        <f t="shared" si="9"/>
        <v>0.23675843874720964</v>
      </c>
      <c r="R37" s="253">
        <f t="shared" si="10"/>
        <v>0.24937655860349126</v>
      </c>
      <c r="S37" s="253">
        <f t="shared" si="11"/>
        <v>0.23277736095881188</v>
      </c>
      <c r="T37" s="253">
        <f t="shared" si="12"/>
        <v>5.3590568060021437E-2</v>
      </c>
      <c r="U37" s="253">
        <f t="shared" si="1"/>
        <v>0.34588628502584429</v>
      </c>
      <c r="V37" s="253">
        <f t="shared" si="2"/>
        <v>0.14550745725718442</v>
      </c>
      <c r="W37" s="253">
        <f t="shared" si="13"/>
        <v>0.29272438268204781</v>
      </c>
      <c r="X37" s="253">
        <f t="shared" si="14"/>
        <v>-0.24227740763173833</v>
      </c>
      <c r="Y37" s="253">
        <f t="shared" si="4"/>
        <v>1.0262898917475045</v>
      </c>
      <c r="Z37" s="253">
        <f t="shared" si="5"/>
        <v>0</v>
      </c>
      <c r="AA37" s="253">
        <f t="shared" si="6"/>
        <v>0.56228373702422152</v>
      </c>
    </row>
    <row r="38" spans="1:27" x14ac:dyDescent="0.35">
      <c r="A38" s="154" t="s">
        <v>183</v>
      </c>
      <c r="B38" s="155">
        <v>11</v>
      </c>
      <c r="C38" s="156">
        <v>132</v>
      </c>
      <c r="D38" s="156">
        <v>3</v>
      </c>
      <c r="E38" s="157">
        <v>146</v>
      </c>
      <c r="F38" s="155">
        <v>23</v>
      </c>
      <c r="G38" s="156">
        <v>177</v>
      </c>
      <c r="H38" s="156">
        <v>7</v>
      </c>
      <c r="I38" s="157">
        <v>208</v>
      </c>
      <c r="J38" s="155">
        <v>-12</v>
      </c>
      <c r="K38" s="156">
        <v>-46</v>
      </c>
      <c r="L38" s="156">
        <v>-5</v>
      </c>
      <c r="M38" s="157">
        <v>-62</v>
      </c>
      <c r="O38" s="150" t="str">
        <f t="shared" si="7"/>
        <v>Cherwell</v>
      </c>
      <c r="P38" s="253">
        <f t="shared" si="8"/>
        <v>0.18248175182481752</v>
      </c>
      <c r="Q38" s="253">
        <f t="shared" si="9"/>
        <v>0.29763918013934926</v>
      </c>
      <c r="R38" s="253">
        <f t="shared" si="10"/>
        <v>0.18703241895261846</v>
      </c>
      <c r="S38" s="253">
        <f t="shared" si="11"/>
        <v>0.28087185702468209</v>
      </c>
      <c r="T38" s="253">
        <f t="shared" si="12"/>
        <v>0.24651661307609862</v>
      </c>
      <c r="U38" s="253">
        <f t="shared" si="1"/>
        <v>0.34394310364929465</v>
      </c>
      <c r="V38" s="253">
        <f t="shared" si="2"/>
        <v>0.25463805020007274</v>
      </c>
      <c r="W38" s="253">
        <f t="shared" si="13"/>
        <v>0.32734769676272013</v>
      </c>
      <c r="X38" s="253">
        <f t="shared" si="14"/>
        <v>0.36341611144760755</v>
      </c>
      <c r="Y38" s="253">
        <f t="shared" si="4"/>
        <v>0.64670321945733167</v>
      </c>
      <c r="Z38" s="253">
        <f t="shared" si="5"/>
        <v>0.43668122270742354</v>
      </c>
      <c r="AA38" s="253">
        <f t="shared" si="6"/>
        <v>0.53633217993079585</v>
      </c>
    </row>
    <row r="39" spans="1:27" x14ac:dyDescent="0.35">
      <c r="A39" s="154" t="s">
        <v>140</v>
      </c>
      <c r="B39" s="155">
        <v>0</v>
      </c>
      <c r="C39" s="156">
        <v>78</v>
      </c>
      <c r="D39" s="156">
        <v>1</v>
      </c>
      <c r="E39" s="157">
        <v>80</v>
      </c>
      <c r="F39" s="155">
        <v>7</v>
      </c>
      <c r="G39" s="156">
        <v>128</v>
      </c>
      <c r="H39" s="156">
        <v>5</v>
      </c>
      <c r="I39" s="157">
        <v>140</v>
      </c>
      <c r="J39" s="155">
        <v>-7</v>
      </c>
      <c r="K39" s="156">
        <v>-50</v>
      </c>
      <c r="L39" s="156">
        <v>-4</v>
      </c>
      <c r="M39" s="157">
        <v>-61</v>
      </c>
      <c r="O39" s="150" t="str">
        <f t="shared" si="7"/>
        <v>Hinckley and Bosworth</v>
      </c>
      <c r="P39" s="253">
        <f t="shared" si="8"/>
        <v>0</v>
      </c>
      <c r="Q39" s="253">
        <f t="shared" si="9"/>
        <v>0.17587769735507003</v>
      </c>
      <c r="R39" s="253">
        <f t="shared" si="10"/>
        <v>6.2344139650872814E-2</v>
      </c>
      <c r="S39" s="253">
        <f t="shared" si="11"/>
        <v>0.15390238741078471</v>
      </c>
      <c r="T39" s="253">
        <f t="shared" si="12"/>
        <v>7.5026795284030015E-2</v>
      </c>
      <c r="U39" s="253">
        <f t="shared" si="1"/>
        <v>0.24872721619835997</v>
      </c>
      <c r="V39" s="253">
        <f t="shared" si="2"/>
        <v>0.18188432157148052</v>
      </c>
      <c r="W39" s="253">
        <f t="shared" si="13"/>
        <v>0.22033018051336931</v>
      </c>
      <c r="X39" s="253">
        <f t="shared" si="14"/>
        <v>0.21199273167777105</v>
      </c>
      <c r="Y39" s="253">
        <f t="shared" si="4"/>
        <v>0.70293828201883879</v>
      </c>
      <c r="Z39" s="253">
        <f t="shared" si="5"/>
        <v>0.34934497816593885</v>
      </c>
      <c r="AA39" s="253">
        <f t="shared" si="6"/>
        <v>0.52768166089965396</v>
      </c>
    </row>
    <row r="40" spans="1:27" x14ac:dyDescent="0.35">
      <c r="A40" s="154" t="s">
        <v>178</v>
      </c>
      <c r="B40" s="155">
        <v>5</v>
      </c>
      <c r="C40" s="156">
        <v>174</v>
      </c>
      <c r="D40" s="156">
        <v>0</v>
      </c>
      <c r="E40" s="157">
        <v>179</v>
      </c>
      <c r="F40" s="155">
        <v>10</v>
      </c>
      <c r="G40" s="156">
        <v>225</v>
      </c>
      <c r="H40" s="156">
        <v>5</v>
      </c>
      <c r="I40" s="157">
        <v>240</v>
      </c>
      <c r="J40" s="155">
        <v>-5</v>
      </c>
      <c r="K40" s="156">
        <v>-51</v>
      </c>
      <c r="L40" s="156">
        <v>-5</v>
      </c>
      <c r="M40" s="157">
        <v>-61</v>
      </c>
      <c r="O40" s="150" t="str">
        <f t="shared" si="7"/>
        <v>Cambridge</v>
      </c>
      <c r="P40" s="253">
        <f t="shared" si="8"/>
        <v>8.2946250829462512E-2</v>
      </c>
      <c r="Q40" s="253">
        <f t="shared" si="9"/>
        <v>0.39234255563823311</v>
      </c>
      <c r="R40" s="253">
        <f t="shared" si="10"/>
        <v>0</v>
      </c>
      <c r="S40" s="253">
        <f t="shared" si="11"/>
        <v>0.34435659183163081</v>
      </c>
      <c r="T40" s="253">
        <f t="shared" si="12"/>
        <v>0.10718113612004287</v>
      </c>
      <c r="U40" s="253">
        <f t="shared" si="1"/>
        <v>0.43721580972367957</v>
      </c>
      <c r="V40" s="253">
        <f t="shared" si="2"/>
        <v>0.18188432157148052</v>
      </c>
      <c r="W40" s="253">
        <f t="shared" si="13"/>
        <v>0.37770888088006166</v>
      </c>
      <c r="X40" s="253">
        <f t="shared" si="14"/>
        <v>0.15142337976983647</v>
      </c>
      <c r="Y40" s="253">
        <f t="shared" si="4"/>
        <v>0.71699704765921546</v>
      </c>
      <c r="Z40" s="253">
        <f t="shared" si="5"/>
        <v>0.43668122270742354</v>
      </c>
      <c r="AA40" s="253">
        <f t="shared" si="6"/>
        <v>0.52768166089965396</v>
      </c>
    </row>
    <row r="41" spans="1:27" x14ac:dyDescent="0.35">
      <c r="A41" s="154" t="s">
        <v>148</v>
      </c>
      <c r="B41" s="155">
        <v>10</v>
      </c>
      <c r="C41" s="156">
        <v>65</v>
      </c>
      <c r="D41" s="156">
        <v>4</v>
      </c>
      <c r="E41" s="157">
        <v>80</v>
      </c>
      <c r="F41" s="155">
        <v>19</v>
      </c>
      <c r="G41" s="156">
        <v>96</v>
      </c>
      <c r="H41" s="156">
        <v>24</v>
      </c>
      <c r="I41" s="157">
        <v>139</v>
      </c>
      <c r="J41" s="155">
        <v>-9</v>
      </c>
      <c r="K41" s="156">
        <v>-31</v>
      </c>
      <c r="L41" s="156">
        <v>-19</v>
      </c>
      <c r="M41" s="157">
        <v>-60</v>
      </c>
      <c r="O41" s="150" t="str">
        <f t="shared" si="7"/>
        <v>Torbay</v>
      </c>
      <c r="P41" s="253">
        <f t="shared" si="8"/>
        <v>0.16589250165892502</v>
      </c>
      <c r="Q41" s="253">
        <f t="shared" si="9"/>
        <v>0.14656474779589168</v>
      </c>
      <c r="R41" s="253">
        <f t="shared" si="10"/>
        <v>0.24937655860349126</v>
      </c>
      <c r="S41" s="253">
        <f t="shared" si="11"/>
        <v>0.15390238741078471</v>
      </c>
      <c r="T41" s="253">
        <f t="shared" si="12"/>
        <v>0.20364415862808147</v>
      </c>
      <c r="U41" s="253">
        <f t="shared" si="1"/>
        <v>0.18654541214876996</v>
      </c>
      <c r="V41" s="253">
        <f t="shared" si="2"/>
        <v>0.87304474354310646</v>
      </c>
      <c r="W41" s="253">
        <f t="shared" si="13"/>
        <v>0.21875639350970241</v>
      </c>
      <c r="X41" s="253">
        <f t="shared" si="14"/>
        <v>0.27256208358570566</v>
      </c>
      <c r="Y41" s="253">
        <f t="shared" si="4"/>
        <v>0.43582173485168008</v>
      </c>
      <c r="Z41" s="253">
        <f t="shared" si="5"/>
        <v>1.6593886462882095</v>
      </c>
      <c r="AA41" s="253">
        <f t="shared" si="6"/>
        <v>0.51903114186851207</v>
      </c>
    </row>
    <row r="42" spans="1:27" x14ac:dyDescent="0.35">
      <c r="A42" s="154" t="s">
        <v>177</v>
      </c>
      <c r="B42" s="155">
        <v>57</v>
      </c>
      <c r="C42" s="156">
        <v>747</v>
      </c>
      <c r="D42" s="156">
        <v>6</v>
      </c>
      <c r="E42" s="157">
        <v>810</v>
      </c>
      <c r="F42" s="155">
        <v>55</v>
      </c>
      <c r="G42" s="156">
        <v>805</v>
      </c>
      <c r="H42" s="156">
        <v>6</v>
      </c>
      <c r="I42" s="157">
        <v>866</v>
      </c>
      <c r="J42" s="155">
        <v>2</v>
      </c>
      <c r="K42" s="156">
        <v>-58</v>
      </c>
      <c r="L42" s="156">
        <v>0</v>
      </c>
      <c r="M42" s="157">
        <v>-56</v>
      </c>
      <c r="O42" s="150" t="str">
        <f t="shared" si="7"/>
        <v>Nottingham</v>
      </c>
      <c r="P42" s="253">
        <f t="shared" si="8"/>
        <v>0.94558725945587252</v>
      </c>
      <c r="Q42" s="253">
        <f t="shared" si="9"/>
        <v>1.6843671785158627</v>
      </c>
      <c r="R42" s="253">
        <f t="shared" si="10"/>
        <v>0.37406483790523692</v>
      </c>
      <c r="S42" s="253">
        <f t="shared" si="11"/>
        <v>1.5582616725341951</v>
      </c>
      <c r="T42" s="253">
        <f t="shared" si="12"/>
        <v>0.58949624866023587</v>
      </c>
      <c r="U42" s="253">
        <f t="shared" si="1"/>
        <v>1.5642610081224984</v>
      </c>
      <c r="V42" s="253">
        <f t="shared" si="2"/>
        <v>0.21826118588577662</v>
      </c>
      <c r="W42" s="253">
        <f t="shared" si="13"/>
        <v>1.3628995451755559</v>
      </c>
      <c r="X42" s="253">
        <f t="shared" si="14"/>
        <v>-6.0569351907934582E-2</v>
      </c>
      <c r="Y42" s="253">
        <f t="shared" si="4"/>
        <v>0.81540840714185303</v>
      </c>
      <c r="Z42" s="253">
        <f t="shared" si="5"/>
        <v>0</v>
      </c>
      <c r="AA42" s="253">
        <f t="shared" si="6"/>
        <v>0.48442906574394462</v>
      </c>
    </row>
    <row r="43" spans="1:27" x14ac:dyDescent="0.35">
      <c r="A43" s="154" t="s">
        <v>139</v>
      </c>
      <c r="B43" s="155">
        <v>18</v>
      </c>
      <c r="C43" s="156">
        <v>116</v>
      </c>
      <c r="D43" s="156">
        <v>0</v>
      </c>
      <c r="E43" s="157">
        <v>134</v>
      </c>
      <c r="F43" s="155">
        <v>12</v>
      </c>
      <c r="G43" s="156">
        <v>173</v>
      </c>
      <c r="H43" s="156">
        <v>1</v>
      </c>
      <c r="I43" s="157">
        <v>186</v>
      </c>
      <c r="J43" s="155">
        <v>6</v>
      </c>
      <c r="K43" s="156">
        <v>-57</v>
      </c>
      <c r="L43" s="156">
        <v>-1</v>
      </c>
      <c r="M43" s="157">
        <v>-52</v>
      </c>
      <c r="O43" s="150" t="str">
        <f t="shared" si="7"/>
        <v>Hammersmith and Fulham</v>
      </c>
      <c r="P43" s="253">
        <f t="shared" si="8"/>
        <v>0.29860650298606506</v>
      </c>
      <c r="Q43" s="253">
        <f t="shared" si="9"/>
        <v>0.26156170375882204</v>
      </c>
      <c r="R43" s="253">
        <f t="shared" si="10"/>
        <v>0</v>
      </c>
      <c r="S43" s="253">
        <f t="shared" si="11"/>
        <v>0.25778649891306438</v>
      </c>
      <c r="T43" s="253">
        <f t="shared" si="12"/>
        <v>0.12861736334405144</v>
      </c>
      <c r="U43" s="253">
        <f t="shared" si="1"/>
        <v>0.33617037814309586</v>
      </c>
      <c r="V43" s="253">
        <f t="shared" si="2"/>
        <v>3.6376864314296105E-2</v>
      </c>
      <c r="W43" s="253">
        <f t="shared" si="13"/>
        <v>0.29272438268204781</v>
      </c>
      <c r="X43" s="253">
        <f t="shared" si="14"/>
        <v>-0.18170805572380377</v>
      </c>
      <c r="Y43" s="253">
        <f t="shared" si="4"/>
        <v>0.80134964150147625</v>
      </c>
      <c r="Z43" s="253">
        <f t="shared" si="5"/>
        <v>8.7336244541484712E-2</v>
      </c>
      <c r="AA43" s="253">
        <f t="shared" si="6"/>
        <v>0.44982698961937723</v>
      </c>
    </row>
    <row r="44" spans="1:27" x14ac:dyDescent="0.35">
      <c r="A44" s="154" t="s">
        <v>31</v>
      </c>
      <c r="B44" s="155">
        <v>5</v>
      </c>
      <c r="C44" s="156">
        <v>100</v>
      </c>
      <c r="D44" s="156">
        <v>5</v>
      </c>
      <c r="E44" s="157">
        <v>110</v>
      </c>
      <c r="F44" s="155">
        <v>22</v>
      </c>
      <c r="G44" s="156">
        <v>111</v>
      </c>
      <c r="H44" s="156">
        <v>28</v>
      </c>
      <c r="I44" s="157">
        <v>162</v>
      </c>
      <c r="J44" s="155">
        <v>-17</v>
      </c>
      <c r="K44" s="156">
        <v>-10</v>
      </c>
      <c r="L44" s="156">
        <v>-23</v>
      </c>
      <c r="M44" s="157">
        <v>-51</v>
      </c>
      <c r="O44" s="150" t="str">
        <f t="shared" si="7"/>
        <v>Malvern Hills</v>
      </c>
      <c r="P44" s="253">
        <f t="shared" si="8"/>
        <v>8.2946250829462512E-2</v>
      </c>
      <c r="Q44" s="253">
        <f t="shared" si="9"/>
        <v>0.2254842273782949</v>
      </c>
      <c r="R44" s="253">
        <f t="shared" si="10"/>
        <v>0.3117206982543641</v>
      </c>
      <c r="S44" s="253">
        <f t="shared" si="11"/>
        <v>0.211615782689829</v>
      </c>
      <c r="T44" s="253">
        <f t="shared" si="12"/>
        <v>0.23579849946409431</v>
      </c>
      <c r="U44" s="253">
        <f t="shared" si="1"/>
        <v>0.21569313279701527</v>
      </c>
      <c r="V44" s="253">
        <f t="shared" si="2"/>
        <v>1.018552200800291</v>
      </c>
      <c r="W44" s="253">
        <f t="shared" si="13"/>
        <v>0.25495349459404165</v>
      </c>
      <c r="X44" s="253">
        <f t="shared" si="14"/>
        <v>0.51483949121744399</v>
      </c>
      <c r="Y44" s="253">
        <f t="shared" si="4"/>
        <v>0.14058765640376775</v>
      </c>
      <c r="Z44" s="253">
        <f t="shared" si="5"/>
        <v>2.0087336244541487</v>
      </c>
      <c r="AA44" s="253">
        <f t="shared" si="6"/>
        <v>0.44117647058823528</v>
      </c>
    </row>
    <row r="45" spans="1:27" x14ac:dyDescent="0.35">
      <c r="A45" s="154" t="s">
        <v>170</v>
      </c>
      <c r="B45" s="155">
        <v>0</v>
      </c>
      <c r="C45" s="156">
        <v>40</v>
      </c>
      <c r="D45" s="156">
        <v>0</v>
      </c>
      <c r="E45" s="157">
        <v>40</v>
      </c>
      <c r="F45" s="155">
        <v>17</v>
      </c>
      <c r="G45" s="156">
        <v>68</v>
      </c>
      <c r="H45" s="156">
        <v>5</v>
      </c>
      <c r="I45" s="157">
        <v>90</v>
      </c>
      <c r="J45" s="155">
        <v>-17</v>
      </c>
      <c r="K45" s="156">
        <v>-29</v>
      </c>
      <c r="L45" s="156">
        <v>-5</v>
      </c>
      <c r="M45" s="157">
        <v>-51</v>
      </c>
      <c r="O45" s="150" t="str">
        <f t="shared" si="7"/>
        <v>Cotswold</v>
      </c>
      <c r="P45" s="253">
        <f t="shared" si="8"/>
        <v>0</v>
      </c>
      <c r="Q45" s="253">
        <f t="shared" si="9"/>
        <v>9.0193690951317962E-2</v>
      </c>
      <c r="R45" s="253">
        <f t="shared" si="10"/>
        <v>0</v>
      </c>
      <c r="S45" s="253">
        <f t="shared" si="11"/>
        <v>7.6951193705392357E-2</v>
      </c>
      <c r="T45" s="253">
        <f t="shared" si="12"/>
        <v>0.18220793140407288</v>
      </c>
      <c r="U45" s="253">
        <f t="shared" si="1"/>
        <v>0.13213633360537874</v>
      </c>
      <c r="V45" s="253">
        <f t="shared" si="2"/>
        <v>0.18188432157148052</v>
      </c>
      <c r="W45" s="253">
        <f t="shared" si="13"/>
        <v>0.14164083033002314</v>
      </c>
      <c r="X45" s="253">
        <f t="shared" si="14"/>
        <v>0.51483949121744399</v>
      </c>
      <c r="Y45" s="253">
        <f t="shared" si="4"/>
        <v>0.40770420357092652</v>
      </c>
      <c r="Z45" s="253">
        <f t="shared" si="5"/>
        <v>0.43668122270742354</v>
      </c>
      <c r="AA45" s="253">
        <f t="shared" si="6"/>
        <v>0.44117647058823528</v>
      </c>
    </row>
    <row r="46" spans="1:27" x14ac:dyDescent="0.35">
      <c r="A46" s="154" t="s">
        <v>188</v>
      </c>
      <c r="B46" s="155">
        <v>6</v>
      </c>
      <c r="C46" s="156">
        <v>80</v>
      </c>
      <c r="D46" s="156">
        <v>10</v>
      </c>
      <c r="E46" s="157">
        <v>96</v>
      </c>
      <c r="F46" s="155">
        <v>23</v>
      </c>
      <c r="G46" s="156">
        <v>109</v>
      </c>
      <c r="H46" s="156">
        <v>14</v>
      </c>
      <c r="I46" s="157">
        <v>146</v>
      </c>
      <c r="J46" s="155">
        <v>-17</v>
      </c>
      <c r="K46" s="156">
        <v>-29</v>
      </c>
      <c r="L46" s="156">
        <v>-4</v>
      </c>
      <c r="M46" s="157">
        <v>-50</v>
      </c>
      <c r="O46" s="150" t="str">
        <f t="shared" si="7"/>
        <v>Gwynedd</v>
      </c>
      <c r="P46" s="253">
        <f t="shared" si="8"/>
        <v>9.953550099535502E-2</v>
      </c>
      <c r="Q46" s="253">
        <f t="shared" si="9"/>
        <v>0.18038738190263592</v>
      </c>
      <c r="R46" s="253">
        <f t="shared" si="10"/>
        <v>0.62344139650872821</v>
      </c>
      <c r="S46" s="253">
        <f t="shared" si="11"/>
        <v>0.18468286489294164</v>
      </c>
      <c r="T46" s="253">
        <f t="shared" si="12"/>
        <v>0.24651661307609862</v>
      </c>
      <c r="U46" s="253">
        <f t="shared" si="1"/>
        <v>0.21180677004391588</v>
      </c>
      <c r="V46" s="253">
        <f t="shared" si="2"/>
        <v>0.50927610040014548</v>
      </c>
      <c r="W46" s="253">
        <f t="shared" si="13"/>
        <v>0.22977290253537089</v>
      </c>
      <c r="X46" s="253">
        <f t="shared" si="14"/>
        <v>0.51483949121744399</v>
      </c>
      <c r="Y46" s="253">
        <f t="shared" si="4"/>
        <v>0.40770420357092652</v>
      </c>
      <c r="Z46" s="253">
        <f t="shared" si="5"/>
        <v>0.34934497816593885</v>
      </c>
      <c r="AA46" s="253">
        <f t="shared" si="6"/>
        <v>0.43252595155709345</v>
      </c>
    </row>
    <row r="47" spans="1:27" x14ac:dyDescent="0.35">
      <c r="A47" s="154" t="s">
        <v>346</v>
      </c>
      <c r="B47" s="155">
        <v>5</v>
      </c>
      <c r="C47" s="156">
        <v>145</v>
      </c>
      <c r="D47" s="156">
        <v>3</v>
      </c>
      <c r="E47" s="157">
        <v>153</v>
      </c>
      <c r="F47" s="155">
        <v>16</v>
      </c>
      <c r="G47" s="156">
        <v>180</v>
      </c>
      <c r="H47" s="156">
        <v>6</v>
      </c>
      <c r="I47" s="157">
        <v>203</v>
      </c>
      <c r="J47" s="155">
        <v>-11</v>
      </c>
      <c r="K47" s="156">
        <v>-35</v>
      </c>
      <c r="L47" s="156">
        <v>-4</v>
      </c>
      <c r="M47" s="157">
        <v>-50</v>
      </c>
      <c r="O47" s="150" t="str">
        <f t="shared" si="7"/>
        <v>Cheltenham</v>
      </c>
      <c r="P47" s="253">
        <f t="shared" si="8"/>
        <v>8.2946250829462512E-2</v>
      </c>
      <c r="Q47" s="253">
        <f t="shared" si="9"/>
        <v>0.3269521296985276</v>
      </c>
      <c r="R47" s="253">
        <f t="shared" si="10"/>
        <v>0.18703241895261846</v>
      </c>
      <c r="S47" s="253">
        <f t="shared" si="11"/>
        <v>0.29433831592312576</v>
      </c>
      <c r="T47" s="253">
        <f t="shared" si="12"/>
        <v>0.17148981779206859</v>
      </c>
      <c r="U47" s="253">
        <f t="shared" si="1"/>
        <v>0.34977264777894368</v>
      </c>
      <c r="V47" s="253">
        <f t="shared" si="2"/>
        <v>0.21826118588577662</v>
      </c>
      <c r="W47" s="253">
        <f t="shared" si="13"/>
        <v>0.31947876174438555</v>
      </c>
      <c r="X47" s="253">
        <f t="shared" si="14"/>
        <v>0.33313143549364022</v>
      </c>
      <c r="Y47" s="253">
        <f t="shared" si="4"/>
        <v>0.49205679741318714</v>
      </c>
      <c r="Z47" s="253">
        <f t="shared" si="5"/>
        <v>0.34934497816593885</v>
      </c>
      <c r="AA47" s="253">
        <f t="shared" si="6"/>
        <v>0.43252595155709345</v>
      </c>
    </row>
    <row r="48" spans="1:27" x14ac:dyDescent="0.35">
      <c r="A48" s="154" t="s">
        <v>147</v>
      </c>
      <c r="B48" s="155">
        <v>23</v>
      </c>
      <c r="C48" s="156">
        <v>153</v>
      </c>
      <c r="D48" s="156">
        <v>3</v>
      </c>
      <c r="E48" s="157">
        <v>179</v>
      </c>
      <c r="F48" s="155">
        <v>11</v>
      </c>
      <c r="G48" s="156">
        <v>214</v>
      </c>
      <c r="H48" s="156">
        <v>4</v>
      </c>
      <c r="I48" s="157">
        <v>228</v>
      </c>
      <c r="J48" s="155">
        <v>13</v>
      </c>
      <c r="K48" s="156">
        <v>-61</v>
      </c>
      <c r="L48" s="156">
        <v>-1</v>
      </c>
      <c r="M48" s="157">
        <v>-50</v>
      </c>
      <c r="O48" s="150" t="str">
        <f t="shared" si="7"/>
        <v>Islington</v>
      </c>
      <c r="P48" s="253">
        <f t="shared" si="8"/>
        <v>0.38155275381552756</v>
      </c>
      <c r="Q48" s="253">
        <f t="shared" si="9"/>
        <v>0.34499086788879119</v>
      </c>
      <c r="R48" s="253">
        <f t="shared" si="10"/>
        <v>0.18703241895261846</v>
      </c>
      <c r="S48" s="253">
        <f t="shared" si="11"/>
        <v>0.34435659183163081</v>
      </c>
      <c r="T48" s="253">
        <f t="shared" si="12"/>
        <v>0.11789924973204716</v>
      </c>
      <c r="U48" s="253">
        <f t="shared" si="1"/>
        <v>0.41584081458163302</v>
      </c>
      <c r="V48" s="253">
        <f t="shared" si="2"/>
        <v>0.14550745725718442</v>
      </c>
      <c r="W48" s="253">
        <f t="shared" si="13"/>
        <v>0.35882343683605861</v>
      </c>
      <c r="X48" s="253">
        <f t="shared" si="14"/>
        <v>-0.39370078740157477</v>
      </c>
      <c r="Y48" s="253">
        <f t="shared" si="4"/>
        <v>0.85758470406298326</v>
      </c>
      <c r="Z48" s="253">
        <f t="shared" si="5"/>
        <v>8.7336244541484712E-2</v>
      </c>
      <c r="AA48" s="253">
        <f t="shared" si="6"/>
        <v>0.43252595155709345</v>
      </c>
    </row>
    <row r="49" spans="1:27" x14ac:dyDescent="0.35">
      <c r="A49" s="154" t="s">
        <v>306</v>
      </c>
      <c r="B49" s="155">
        <v>11</v>
      </c>
      <c r="C49" s="156">
        <v>21</v>
      </c>
      <c r="D49" s="156">
        <v>1</v>
      </c>
      <c r="E49" s="157">
        <v>34</v>
      </c>
      <c r="F49" s="155">
        <v>11</v>
      </c>
      <c r="G49" s="156">
        <v>63</v>
      </c>
      <c r="H49" s="156">
        <v>8</v>
      </c>
      <c r="I49" s="157">
        <v>83</v>
      </c>
      <c r="J49" s="155">
        <v>0</v>
      </c>
      <c r="K49" s="156">
        <v>-42</v>
      </c>
      <c r="L49" s="156">
        <v>-7</v>
      </c>
      <c r="M49" s="157">
        <v>-49</v>
      </c>
      <c r="O49" s="150" t="str">
        <f t="shared" si="7"/>
        <v>Pembrokeshire</v>
      </c>
      <c r="P49" s="253">
        <f t="shared" si="8"/>
        <v>0.18248175182481752</v>
      </c>
      <c r="Q49" s="253">
        <f t="shared" si="9"/>
        <v>4.7351687749441922E-2</v>
      </c>
      <c r="R49" s="253">
        <f t="shared" si="10"/>
        <v>6.2344139650872814E-2</v>
      </c>
      <c r="S49" s="253">
        <f t="shared" si="11"/>
        <v>6.5408514649583499E-2</v>
      </c>
      <c r="T49" s="253">
        <f t="shared" si="12"/>
        <v>0.11789924973204716</v>
      </c>
      <c r="U49" s="253">
        <f t="shared" si="1"/>
        <v>0.12242042672263029</v>
      </c>
      <c r="V49" s="253">
        <f t="shared" si="2"/>
        <v>0.29101491451436884</v>
      </c>
      <c r="W49" s="253">
        <f t="shared" si="13"/>
        <v>0.13062432130435467</v>
      </c>
      <c r="X49" s="253">
        <f t="shared" si="14"/>
        <v>0</v>
      </c>
      <c r="Y49" s="253">
        <f t="shared" si="4"/>
        <v>0.59046815689582455</v>
      </c>
      <c r="Z49" s="253">
        <f t="shared" si="5"/>
        <v>0.611353711790393</v>
      </c>
      <c r="AA49" s="253">
        <f t="shared" si="6"/>
        <v>0.42387543252595156</v>
      </c>
    </row>
    <row r="50" spans="1:27" x14ac:dyDescent="0.35">
      <c r="A50" s="154" t="s">
        <v>466</v>
      </c>
      <c r="B50" s="155">
        <v>3</v>
      </c>
      <c r="C50" s="156">
        <v>66</v>
      </c>
      <c r="D50" s="156">
        <v>1</v>
      </c>
      <c r="E50" s="157">
        <v>70</v>
      </c>
      <c r="F50" s="155">
        <v>17</v>
      </c>
      <c r="G50" s="156">
        <v>88</v>
      </c>
      <c r="H50" s="156">
        <v>14</v>
      </c>
      <c r="I50" s="157">
        <v>118</v>
      </c>
      <c r="J50" s="155">
        <v>-14</v>
      </c>
      <c r="K50" s="156">
        <v>-22</v>
      </c>
      <c r="L50" s="156">
        <v>-12</v>
      </c>
      <c r="M50" s="157">
        <v>-48</v>
      </c>
      <c r="O50" s="150" t="str">
        <f t="shared" si="7"/>
        <v>Dorset</v>
      </c>
      <c r="P50" s="253">
        <f t="shared" si="8"/>
        <v>4.976775049767751E-2</v>
      </c>
      <c r="Q50" s="253">
        <f t="shared" si="9"/>
        <v>0.14881959006967463</v>
      </c>
      <c r="R50" s="253">
        <f t="shared" si="10"/>
        <v>6.2344139650872814E-2</v>
      </c>
      <c r="S50" s="253">
        <f t="shared" si="11"/>
        <v>0.13466458898443662</v>
      </c>
      <c r="T50" s="253">
        <f t="shared" si="12"/>
        <v>0.18220793140407288</v>
      </c>
      <c r="U50" s="253">
        <f t="shared" si="1"/>
        <v>0.17099996113637247</v>
      </c>
      <c r="V50" s="253">
        <f t="shared" si="2"/>
        <v>0.50927610040014548</v>
      </c>
      <c r="W50" s="253">
        <f t="shared" si="13"/>
        <v>0.18570686643269702</v>
      </c>
      <c r="X50" s="253">
        <f t="shared" si="14"/>
        <v>0.4239854633555421</v>
      </c>
      <c r="Y50" s="253">
        <f t="shared" si="4"/>
        <v>0.30929284408828905</v>
      </c>
      <c r="Z50" s="253">
        <f t="shared" si="5"/>
        <v>1.0480349344978166</v>
      </c>
      <c r="AA50" s="253">
        <f t="shared" si="6"/>
        <v>0.41522491349480972</v>
      </c>
    </row>
    <row r="51" spans="1:27" x14ac:dyDescent="0.35">
      <c r="A51" s="154" t="s">
        <v>192</v>
      </c>
      <c r="B51" s="155">
        <v>4</v>
      </c>
      <c r="C51" s="156">
        <v>47</v>
      </c>
      <c r="D51" s="156">
        <v>0</v>
      </c>
      <c r="E51" s="157">
        <v>51</v>
      </c>
      <c r="F51" s="155">
        <v>6</v>
      </c>
      <c r="G51" s="156">
        <v>92</v>
      </c>
      <c r="H51" s="156">
        <v>1</v>
      </c>
      <c r="I51" s="157">
        <v>99</v>
      </c>
      <c r="J51" s="155">
        <v>-2</v>
      </c>
      <c r="K51" s="156">
        <v>-44</v>
      </c>
      <c r="L51" s="156">
        <v>-1</v>
      </c>
      <c r="M51" s="157">
        <v>-48</v>
      </c>
      <c r="O51" s="150" t="str">
        <f t="shared" si="7"/>
        <v>Kensington and Chelsea</v>
      </c>
      <c r="P51" s="253">
        <f t="shared" si="8"/>
        <v>6.6357000663570004E-2</v>
      </c>
      <c r="Q51" s="253">
        <f t="shared" si="9"/>
        <v>0.10597758686779858</v>
      </c>
      <c r="R51" s="253">
        <f t="shared" si="10"/>
        <v>0</v>
      </c>
      <c r="S51" s="253">
        <f t="shared" si="11"/>
        <v>9.8112771974375249E-2</v>
      </c>
      <c r="T51" s="253">
        <f t="shared" si="12"/>
        <v>6.4308681672025719E-2</v>
      </c>
      <c r="U51" s="253">
        <f t="shared" si="1"/>
        <v>0.1787726866425712</v>
      </c>
      <c r="V51" s="253">
        <f t="shared" si="2"/>
        <v>3.6376864314296105E-2</v>
      </c>
      <c r="W51" s="253">
        <f t="shared" si="13"/>
        <v>0.15580491336302546</v>
      </c>
      <c r="X51" s="253">
        <f t="shared" si="14"/>
        <v>6.0569351907934582E-2</v>
      </c>
      <c r="Y51" s="253">
        <f t="shared" si="4"/>
        <v>0.61858568817657811</v>
      </c>
      <c r="Z51" s="253">
        <f t="shared" si="5"/>
        <v>8.7336244541484712E-2</v>
      </c>
      <c r="AA51" s="253">
        <f t="shared" si="6"/>
        <v>0.41522491349480972</v>
      </c>
    </row>
    <row r="52" spans="1:27" x14ac:dyDescent="0.35">
      <c r="A52" s="154" t="s">
        <v>145</v>
      </c>
      <c r="B52" s="155">
        <v>27</v>
      </c>
      <c r="C52" s="156">
        <v>279</v>
      </c>
      <c r="D52" s="156">
        <v>1</v>
      </c>
      <c r="E52" s="157">
        <v>308</v>
      </c>
      <c r="F52" s="155">
        <v>46</v>
      </c>
      <c r="G52" s="156">
        <v>305</v>
      </c>
      <c r="H52" s="156">
        <v>0</v>
      </c>
      <c r="I52" s="157">
        <v>351</v>
      </c>
      <c r="J52" s="155">
        <v>-19</v>
      </c>
      <c r="K52" s="156">
        <v>-26</v>
      </c>
      <c r="L52" s="156">
        <v>1</v>
      </c>
      <c r="M52" s="157">
        <v>-44</v>
      </c>
      <c r="O52" s="150" t="str">
        <f t="shared" si="7"/>
        <v>Harrow</v>
      </c>
      <c r="P52" s="253">
        <f t="shared" si="8"/>
        <v>0.44790975447909759</v>
      </c>
      <c r="Q52" s="253">
        <f t="shared" si="9"/>
        <v>0.62910099438544276</v>
      </c>
      <c r="R52" s="253">
        <f t="shared" si="10"/>
        <v>6.2344139650872814E-2</v>
      </c>
      <c r="S52" s="253">
        <f t="shared" si="11"/>
        <v>0.59252419153152114</v>
      </c>
      <c r="T52" s="253">
        <f t="shared" si="12"/>
        <v>0.49303322615219725</v>
      </c>
      <c r="U52" s="253">
        <f t="shared" si="1"/>
        <v>0.59267031984765461</v>
      </c>
      <c r="V52" s="253">
        <f t="shared" si="2"/>
        <v>0</v>
      </c>
      <c r="W52" s="253">
        <f t="shared" si="13"/>
        <v>0.55239923828709026</v>
      </c>
      <c r="X52" s="253">
        <f t="shared" si="14"/>
        <v>0.57540884312537854</v>
      </c>
      <c r="Y52" s="253">
        <f t="shared" si="4"/>
        <v>0.36552790664979617</v>
      </c>
      <c r="Z52" s="253">
        <f t="shared" si="5"/>
        <v>-8.7336244541484712E-2</v>
      </c>
      <c r="AA52" s="253">
        <f t="shared" si="6"/>
        <v>0.38062283737024222</v>
      </c>
    </row>
    <row r="53" spans="1:27" x14ac:dyDescent="0.35">
      <c r="A53" s="158" t="s">
        <v>137</v>
      </c>
      <c r="B53" s="155">
        <v>26</v>
      </c>
      <c r="C53" s="156">
        <v>448</v>
      </c>
      <c r="D53" s="156">
        <v>4</v>
      </c>
      <c r="E53" s="157">
        <v>478</v>
      </c>
      <c r="F53" s="155">
        <v>16</v>
      </c>
      <c r="G53" s="156">
        <v>500</v>
      </c>
      <c r="H53" s="156">
        <v>6</v>
      </c>
      <c r="I53" s="157">
        <v>522</v>
      </c>
      <c r="J53" s="155">
        <v>11</v>
      </c>
      <c r="K53" s="156">
        <v>-53</v>
      </c>
      <c r="L53" s="156">
        <v>-2</v>
      </c>
      <c r="M53" s="157">
        <v>-44</v>
      </c>
      <c r="O53" s="150" t="str">
        <f t="shared" si="7"/>
        <v>Bristol, City of</v>
      </c>
      <c r="P53" s="253">
        <f t="shared" si="8"/>
        <v>0.43132050431320507</v>
      </c>
      <c r="Q53" s="253">
        <f t="shared" si="9"/>
        <v>1.0101693386547612</v>
      </c>
      <c r="R53" s="253">
        <f t="shared" si="10"/>
        <v>0.24937655860349126</v>
      </c>
      <c r="S53" s="253">
        <f t="shared" si="11"/>
        <v>0.91956676477943866</v>
      </c>
      <c r="T53" s="253">
        <f t="shared" si="12"/>
        <v>0.17148981779206859</v>
      </c>
      <c r="U53" s="253">
        <f t="shared" si="1"/>
        <v>0.97159068827484352</v>
      </c>
      <c r="V53" s="253">
        <f t="shared" si="2"/>
        <v>0.21826118588577662</v>
      </c>
      <c r="W53" s="253">
        <f t="shared" si="13"/>
        <v>0.82151681591413428</v>
      </c>
      <c r="X53" s="253">
        <f t="shared" si="14"/>
        <v>-0.33313143549364022</v>
      </c>
      <c r="Y53" s="253">
        <f t="shared" si="4"/>
        <v>0.74511457893996913</v>
      </c>
      <c r="Z53" s="253">
        <f t="shared" si="5"/>
        <v>0.17467248908296942</v>
      </c>
      <c r="AA53" s="253">
        <f t="shared" si="6"/>
        <v>0.38062283737024222</v>
      </c>
    </row>
    <row r="54" spans="1:27" x14ac:dyDescent="0.35">
      <c r="A54" s="154" t="s">
        <v>162</v>
      </c>
      <c r="B54" s="155">
        <v>21</v>
      </c>
      <c r="C54" s="156">
        <v>264</v>
      </c>
      <c r="D54" s="156">
        <v>2</v>
      </c>
      <c r="E54" s="157">
        <v>287</v>
      </c>
      <c r="F54" s="155">
        <v>14</v>
      </c>
      <c r="G54" s="156">
        <v>312</v>
      </c>
      <c r="H54" s="156">
        <v>5</v>
      </c>
      <c r="I54" s="157">
        <v>330</v>
      </c>
      <c r="J54" s="155">
        <v>7</v>
      </c>
      <c r="K54" s="156">
        <v>-48</v>
      </c>
      <c r="L54" s="156">
        <v>-2</v>
      </c>
      <c r="M54" s="157">
        <v>-43</v>
      </c>
      <c r="O54" s="150" t="str">
        <f t="shared" si="7"/>
        <v>Southwark</v>
      </c>
      <c r="P54" s="253">
        <f t="shared" si="8"/>
        <v>0.34837425348374251</v>
      </c>
      <c r="Q54" s="253">
        <f t="shared" si="9"/>
        <v>0.59527836027869852</v>
      </c>
      <c r="R54" s="253">
        <f t="shared" si="10"/>
        <v>0.12468827930174563</v>
      </c>
      <c r="S54" s="253">
        <f t="shared" si="11"/>
        <v>0.55212481483619014</v>
      </c>
      <c r="T54" s="253">
        <f t="shared" si="12"/>
        <v>0.15005359056806003</v>
      </c>
      <c r="U54" s="253">
        <f t="shared" si="1"/>
        <v>0.60627258948350238</v>
      </c>
      <c r="V54" s="253">
        <f t="shared" si="2"/>
        <v>0.18188432157148052</v>
      </c>
      <c r="W54" s="253">
        <f t="shared" si="13"/>
        <v>0.51934971121008489</v>
      </c>
      <c r="X54" s="253">
        <f t="shared" si="14"/>
        <v>-0.21199273167777105</v>
      </c>
      <c r="Y54" s="253">
        <f t="shared" si="4"/>
        <v>0.67482075073808523</v>
      </c>
      <c r="Z54" s="253">
        <f t="shared" si="5"/>
        <v>0.17467248908296942</v>
      </c>
      <c r="AA54" s="253">
        <f t="shared" si="6"/>
        <v>0.37197231833910038</v>
      </c>
    </row>
    <row r="55" spans="1:27" x14ac:dyDescent="0.35">
      <c r="A55" s="154" t="s">
        <v>142</v>
      </c>
      <c r="B55" s="155">
        <v>22</v>
      </c>
      <c r="C55" s="156">
        <v>151</v>
      </c>
      <c r="D55" s="156">
        <v>4</v>
      </c>
      <c r="E55" s="157">
        <v>177</v>
      </c>
      <c r="F55" s="155">
        <v>8</v>
      </c>
      <c r="G55" s="156">
        <v>208</v>
      </c>
      <c r="H55" s="156">
        <v>1</v>
      </c>
      <c r="I55" s="157">
        <v>217</v>
      </c>
      <c r="J55" s="155">
        <v>14</v>
      </c>
      <c r="K55" s="156">
        <v>-57</v>
      </c>
      <c r="L55" s="156">
        <v>3</v>
      </c>
      <c r="M55" s="157">
        <v>-40</v>
      </c>
      <c r="O55" s="150" t="str">
        <f t="shared" si="7"/>
        <v>Salford</v>
      </c>
      <c r="P55" s="253">
        <f t="shared" si="8"/>
        <v>0.36496350364963503</v>
      </c>
      <c r="Q55" s="253">
        <f t="shared" si="9"/>
        <v>0.34048118334122524</v>
      </c>
      <c r="R55" s="253">
        <f t="shared" si="10"/>
        <v>0.24937655860349126</v>
      </c>
      <c r="S55" s="253">
        <f t="shared" si="11"/>
        <v>0.34050903214636119</v>
      </c>
      <c r="T55" s="253">
        <f t="shared" si="12"/>
        <v>8.5744908896034297E-2</v>
      </c>
      <c r="U55" s="253">
        <f t="shared" si="1"/>
        <v>0.4041817263223349</v>
      </c>
      <c r="V55" s="253">
        <f t="shared" si="2"/>
        <v>3.6376864314296105E-2</v>
      </c>
      <c r="W55" s="253">
        <f t="shared" si="13"/>
        <v>0.34151177979572245</v>
      </c>
      <c r="X55" s="253">
        <f t="shared" si="14"/>
        <v>-0.4239854633555421</v>
      </c>
      <c r="Y55" s="253">
        <f t="shared" si="4"/>
        <v>0.80134964150147625</v>
      </c>
      <c r="Z55" s="253">
        <f t="shared" si="5"/>
        <v>-0.26200873362445415</v>
      </c>
      <c r="AA55" s="253">
        <f t="shared" si="6"/>
        <v>0.34602076124567477</v>
      </c>
    </row>
    <row r="56" spans="1:27" x14ac:dyDescent="0.35">
      <c r="A56" s="154" t="s">
        <v>407</v>
      </c>
      <c r="B56" s="155">
        <v>72</v>
      </c>
      <c r="C56" s="156">
        <v>272</v>
      </c>
      <c r="D56" s="156">
        <v>9</v>
      </c>
      <c r="E56" s="157">
        <v>352</v>
      </c>
      <c r="F56" s="155">
        <v>104</v>
      </c>
      <c r="G56" s="156">
        <v>275</v>
      </c>
      <c r="H56" s="156">
        <v>12</v>
      </c>
      <c r="I56" s="157">
        <v>391</v>
      </c>
      <c r="J56" s="155">
        <v>-32</v>
      </c>
      <c r="K56" s="156">
        <v>-3</v>
      </c>
      <c r="L56" s="156">
        <v>-3</v>
      </c>
      <c r="M56" s="157">
        <v>-39</v>
      </c>
      <c r="O56" s="150" t="str">
        <f t="shared" si="7"/>
        <v>Bradford</v>
      </c>
      <c r="P56" s="253">
        <f t="shared" si="8"/>
        <v>1.1944260119442602</v>
      </c>
      <c r="Q56" s="253">
        <f t="shared" si="9"/>
        <v>0.6133170984689621</v>
      </c>
      <c r="R56" s="253">
        <f t="shared" si="10"/>
        <v>0.56109725685785539</v>
      </c>
      <c r="S56" s="253">
        <f t="shared" si="11"/>
        <v>0.67717050460745276</v>
      </c>
      <c r="T56" s="253">
        <f t="shared" si="12"/>
        <v>1.1146838156484458</v>
      </c>
      <c r="U56" s="253">
        <f t="shared" si="1"/>
        <v>0.53437487855116395</v>
      </c>
      <c r="V56" s="253">
        <f t="shared" si="2"/>
        <v>0.43652237177155323</v>
      </c>
      <c r="W56" s="253">
        <f t="shared" si="13"/>
        <v>0.61535071843376721</v>
      </c>
      <c r="X56" s="253">
        <f t="shared" si="14"/>
        <v>0.96910963052695331</v>
      </c>
      <c r="Y56" s="253">
        <f t="shared" si="4"/>
        <v>4.2176296921130327E-2</v>
      </c>
      <c r="Z56" s="253">
        <f t="shared" si="5"/>
        <v>0.26200873362445415</v>
      </c>
      <c r="AA56" s="253">
        <f t="shared" si="6"/>
        <v>0.33737024221453288</v>
      </c>
    </row>
    <row r="57" spans="1:27" x14ac:dyDescent="0.35">
      <c r="A57" s="154" t="s">
        <v>398</v>
      </c>
      <c r="B57" s="155">
        <v>6</v>
      </c>
      <c r="C57" s="156">
        <v>63</v>
      </c>
      <c r="D57" s="156">
        <v>1</v>
      </c>
      <c r="E57" s="157">
        <v>71</v>
      </c>
      <c r="F57" s="155">
        <v>5</v>
      </c>
      <c r="G57" s="156">
        <v>103</v>
      </c>
      <c r="H57" s="156">
        <v>1</v>
      </c>
      <c r="I57" s="157">
        <v>109</v>
      </c>
      <c r="J57" s="155">
        <v>1</v>
      </c>
      <c r="K57" s="156">
        <v>-40</v>
      </c>
      <c r="L57" s="156">
        <v>0</v>
      </c>
      <c r="M57" s="157">
        <v>-39</v>
      </c>
      <c r="O57" s="150" t="str">
        <f t="shared" si="7"/>
        <v>Watford</v>
      </c>
      <c r="P57" s="253">
        <f t="shared" si="8"/>
        <v>9.953550099535502E-2</v>
      </c>
      <c r="Q57" s="253">
        <f t="shared" si="9"/>
        <v>0.14205506324832579</v>
      </c>
      <c r="R57" s="253">
        <f t="shared" si="10"/>
        <v>6.2344139650872814E-2</v>
      </c>
      <c r="S57" s="253">
        <f t="shared" si="11"/>
        <v>0.13658836882707143</v>
      </c>
      <c r="T57" s="253">
        <f t="shared" si="12"/>
        <v>5.3590568060021437E-2</v>
      </c>
      <c r="U57" s="253">
        <f t="shared" si="1"/>
        <v>0.20014768178461778</v>
      </c>
      <c r="V57" s="253">
        <f t="shared" si="2"/>
        <v>3.6376864314296105E-2</v>
      </c>
      <c r="W57" s="253">
        <f t="shared" si="13"/>
        <v>0.1715427833996947</v>
      </c>
      <c r="X57" s="253">
        <f t="shared" si="14"/>
        <v>-3.0284675953967291E-2</v>
      </c>
      <c r="Y57" s="253">
        <f t="shared" si="4"/>
        <v>0.56235062561507099</v>
      </c>
      <c r="Z57" s="253">
        <f t="shared" si="5"/>
        <v>0</v>
      </c>
      <c r="AA57" s="253">
        <f t="shared" si="6"/>
        <v>0.33737024221453288</v>
      </c>
    </row>
    <row r="58" spans="1:27" x14ac:dyDescent="0.35">
      <c r="A58" s="154" t="s">
        <v>23</v>
      </c>
      <c r="B58" s="155">
        <v>0</v>
      </c>
      <c r="C58" s="156">
        <v>37</v>
      </c>
      <c r="D58" s="156">
        <v>0</v>
      </c>
      <c r="E58" s="157">
        <v>37</v>
      </c>
      <c r="F58" s="155">
        <v>21</v>
      </c>
      <c r="G58" s="156">
        <v>51</v>
      </c>
      <c r="H58" s="156">
        <v>2</v>
      </c>
      <c r="I58" s="157">
        <v>75</v>
      </c>
      <c r="J58" s="155">
        <v>-21</v>
      </c>
      <c r="K58" s="156">
        <v>-15</v>
      </c>
      <c r="L58" s="156">
        <v>-2</v>
      </c>
      <c r="M58" s="157">
        <v>-38</v>
      </c>
      <c r="O58" s="150" t="str">
        <f t="shared" si="7"/>
        <v>Staffordshire Moorlands</v>
      </c>
      <c r="P58" s="253">
        <f t="shared" si="8"/>
        <v>0</v>
      </c>
      <c r="Q58" s="253">
        <f t="shared" si="9"/>
        <v>8.3429164129969105E-2</v>
      </c>
      <c r="R58" s="253">
        <f t="shared" si="10"/>
        <v>0</v>
      </c>
      <c r="S58" s="253">
        <f t="shared" si="11"/>
        <v>7.1179854177487928E-2</v>
      </c>
      <c r="T58" s="253">
        <f t="shared" si="12"/>
        <v>0.22508038585209003</v>
      </c>
      <c r="U58" s="253">
        <f t="shared" si="1"/>
        <v>9.9102250204034056E-2</v>
      </c>
      <c r="V58" s="253">
        <f t="shared" si="2"/>
        <v>7.275372862859221E-2</v>
      </c>
      <c r="W58" s="253">
        <f t="shared" si="13"/>
        <v>0.11803402527501927</v>
      </c>
      <c r="X58" s="253">
        <f t="shared" si="14"/>
        <v>0.63597819503331321</v>
      </c>
      <c r="Y58" s="253">
        <f t="shared" si="4"/>
        <v>0.21088148460565162</v>
      </c>
      <c r="Z58" s="253">
        <f t="shared" si="5"/>
        <v>0.17467248908296942</v>
      </c>
      <c r="AA58" s="253">
        <f t="shared" si="6"/>
        <v>0.32871972318339099</v>
      </c>
    </row>
    <row r="59" spans="1:27" x14ac:dyDescent="0.35">
      <c r="A59" s="154" t="s">
        <v>158</v>
      </c>
      <c r="B59" s="155">
        <v>0</v>
      </c>
      <c r="C59" s="156">
        <v>35</v>
      </c>
      <c r="D59" s="156">
        <v>4</v>
      </c>
      <c r="E59" s="157">
        <v>39</v>
      </c>
      <c r="F59" s="155">
        <v>4</v>
      </c>
      <c r="G59" s="156">
        <v>59</v>
      </c>
      <c r="H59" s="156">
        <v>14</v>
      </c>
      <c r="I59" s="157">
        <v>77</v>
      </c>
      <c r="J59" s="155">
        <v>-4</v>
      </c>
      <c r="K59" s="156">
        <v>-24</v>
      </c>
      <c r="L59" s="156">
        <v>-10</v>
      </c>
      <c r="M59" s="157">
        <v>-38</v>
      </c>
      <c r="O59" s="150" t="str">
        <f t="shared" si="7"/>
        <v>Conwy</v>
      </c>
      <c r="P59" s="253">
        <f t="shared" si="8"/>
        <v>0</v>
      </c>
      <c r="Q59" s="253">
        <f t="shared" si="9"/>
        <v>7.891947958240321E-2</v>
      </c>
      <c r="R59" s="253">
        <f t="shared" si="10"/>
        <v>0.24937655860349126</v>
      </c>
      <c r="S59" s="253">
        <f t="shared" si="11"/>
        <v>7.5027413862757547E-2</v>
      </c>
      <c r="T59" s="253">
        <f t="shared" si="12"/>
        <v>4.2872454448017148E-2</v>
      </c>
      <c r="U59" s="253">
        <f t="shared" si="1"/>
        <v>0.11464770121643154</v>
      </c>
      <c r="V59" s="253">
        <f t="shared" si="2"/>
        <v>0.50927610040014548</v>
      </c>
      <c r="W59" s="253">
        <f t="shared" si="13"/>
        <v>0.12118159928235313</v>
      </c>
      <c r="X59" s="253">
        <f t="shared" si="14"/>
        <v>0.12113870381586916</v>
      </c>
      <c r="Y59" s="253">
        <f t="shared" si="4"/>
        <v>0.33741037536904261</v>
      </c>
      <c r="Z59" s="253">
        <f t="shared" si="5"/>
        <v>0.87336244541484709</v>
      </c>
      <c r="AA59" s="253">
        <f t="shared" si="6"/>
        <v>0.32871972318339099</v>
      </c>
    </row>
    <row r="60" spans="1:27" x14ac:dyDescent="0.35">
      <c r="A60" s="154" t="s">
        <v>379</v>
      </c>
      <c r="B60" s="155">
        <v>9</v>
      </c>
      <c r="C60" s="156">
        <v>186</v>
      </c>
      <c r="D60" s="156">
        <v>4</v>
      </c>
      <c r="E60" s="157">
        <v>198</v>
      </c>
      <c r="F60" s="155">
        <v>31</v>
      </c>
      <c r="G60" s="156">
        <v>197</v>
      </c>
      <c r="H60" s="156">
        <v>7</v>
      </c>
      <c r="I60" s="157">
        <v>235</v>
      </c>
      <c r="J60" s="155">
        <v>-23</v>
      </c>
      <c r="K60" s="156">
        <v>-11</v>
      </c>
      <c r="L60" s="156">
        <v>-3</v>
      </c>
      <c r="M60" s="157">
        <v>-37</v>
      </c>
      <c r="O60" s="150" t="str">
        <f t="shared" si="7"/>
        <v>Cheshire East</v>
      </c>
      <c r="P60" s="253">
        <f t="shared" si="8"/>
        <v>0.14930325149303253</v>
      </c>
      <c r="Q60" s="253">
        <f t="shared" si="9"/>
        <v>0.41940066292362849</v>
      </c>
      <c r="R60" s="253">
        <f t="shared" si="10"/>
        <v>0.24937655860349126</v>
      </c>
      <c r="S60" s="253">
        <f t="shared" si="11"/>
        <v>0.38090840884169219</v>
      </c>
      <c r="T60" s="253">
        <f t="shared" si="12"/>
        <v>0.33226152197213288</v>
      </c>
      <c r="U60" s="253">
        <f t="shared" si="1"/>
        <v>0.38280673118028835</v>
      </c>
      <c r="V60" s="253">
        <f t="shared" si="2"/>
        <v>0.25463805020007274</v>
      </c>
      <c r="W60" s="253">
        <f t="shared" si="13"/>
        <v>0.36983994586172708</v>
      </c>
      <c r="X60" s="253">
        <f t="shared" si="14"/>
        <v>0.69654754694124776</v>
      </c>
      <c r="Y60" s="253">
        <f t="shared" si="4"/>
        <v>0.15464642204414453</v>
      </c>
      <c r="Z60" s="253">
        <f t="shared" si="5"/>
        <v>0.26200873362445415</v>
      </c>
      <c r="AA60" s="253">
        <f t="shared" si="6"/>
        <v>0.32006920415224915</v>
      </c>
    </row>
    <row r="61" spans="1:27" x14ac:dyDescent="0.35">
      <c r="A61" s="154" t="s">
        <v>172</v>
      </c>
      <c r="B61" s="155">
        <v>3</v>
      </c>
      <c r="C61" s="156">
        <v>21</v>
      </c>
      <c r="D61" s="156">
        <v>1</v>
      </c>
      <c r="E61" s="157">
        <v>25</v>
      </c>
      <c r="F61" s="155">
        <v>12</v>
      </c>
      <c r="G61" s="156">
        <v>37</v>
      </c>
      <c r="H61" s="156">
        <v>9</v>
      </c>
      <c r="I61" s="157">
        <v>58</v>
      </c>
      <c r="J61" s="155">
        <v>-10</v>
      </c>
      <c r="K61" s="156">
        <v>-16</v>
      </c>
      <c r="L61" s="156">
        <v>-7</v>
      </c>
      <c r="M61" s="157">
        <v>-33</v>
      </c>
      <c r="O61" s="150" t="str">
        <f t="shared" si="7"/>
        <v>North Devon</v>
      </c>
      <c r="P61" s="253">
        <f t="shared" si="8"/>
        <v>4.976775049767751E-2</v>
      </c>
      <c r="Q61" s="253">
        <f t="shared" si="9"/>
        <v>4.7351687749441922E-2</v>
      </c>
      <c r="R61" s="253">
        <f t="shared" si="10"/>
        <v>6.2344139650872814E-2</v>
      </c>
      <c r="S61" s="253">
        <f t="shared" si="11"/>
        <v>4.8094496065870226E-2</v>
      </c>
      <c r="T61" s="253">
        <f t="shared" si="12"/>
        <v>0.12861736334405144</v>
      </c>
      <c r="U61" s="253">
        <f t="shared" si="1"/>
        <v>7.1897710932338418E-2</v>
      </c>
      <c r="V61" s="253">
        <f t="shared" si="2"/>
        <v>0.32739177882866499</v>
      </c>
      <c r="W61" s="253">
        <f t="shared" si="13"/>
        <v>9.1279646212681573E-2</v>
      </c>
      <c r="X61" s="253">
        <f t="shared" si="14"/>
        <v>0.30284675953967294</v>
      </c>
      <c r="Y61" s="253">
        <f t="shared" si="4"/>
        <v>0.2249402502460284</v>
      </c>
      <c r="Z61" s="253">
        <f t="shared" si="5"/>
        <v>0.611353711790393</v>
      </c>
      <c r="AA61" s="253">
        <f t="shared" si="6"/>
        <v>0.28546712802768165</v>
      </c>
    </row>
    <row r="62" spans="1:27" x14ac:dyDescent="0.35">
      <c r="A62" s="154" t="s">
        <v>136</v>
      </c>
      <c r="B62" s="155">
        <v>24</v>
      </c>
      <c r="C62" s="156">
        <v>391</v>
      </c>
      <c r="D62" s="156">
        <v>4</v>
      </c>
      <c r="E62" s="157">
        <v>418</v>
      </c>
      <c r="F62" s="155">
        <v>28</v>
      </c>
      <c r="G62" s="156">
        <v>421</v>
      </c>
      <c r="H62" s="156">
        <v>2</v>
      </c>
      <c r="I62" s="157">
        <v>451</v>
      </c>
      <c r="J62" s="155">
        <v>-3</v>
      </c>
      <c r="K62" s="156">
        <v>-30</v>
      </c>
      <c r="L62" s="156">
        <v>1</v>
      </c>
      <c r="M62" s="157">
        <v>-33</v>
      </c>
      <c r="O62" s="150" t="str">
        <f t="shared" si="7"/>
        <v>Liverpool</v>
      </c>
      <c r="P62" s="253">
        <f t="shared" si="8"/>
        <v>0.39814200398142008</v>
      </c>
      <c r="Q62" s="253">
        <f t="shared" si="9"/>
        <v>0.88164332904913312</v>
      </c>
      <c r="R62" s="253">
        <f t="shared" si="10"/>
        <v>0.24937655860349126</v>
      </c>
      <c r="S62" s="253">
        <f t="shared" si="11"/>
        <v>0.8041399742213502</v>
      </c>
      <c r="T62" s="253">
        <f t="shared" si="12"/>
        <v>0.30010718113612006</v>
      </c>
      <c r="U62" s="253">
        <f t="shared" si="1"/>
        <v>0.81807935952741828</v>
      </c>
      <c r="V62" s="253">
        <f t="shared" si="2"/>
        <v>7.275372862859221E-2</v>
      </c>
      <c r="W62" s="253">
        <f t="shared" si="13"/>
        <v>0.70977793865378258</v>
      </c>
      <c r="X62" s="253">
        <f t="shared" si="14"/>
        <v>9.0854027861901887E-2</v>
      </c>
      <c r="Y62" s="253">
        <f t="shared" si="4"/>
        <v>0.42176296921130324</v>
      </c>
      <c r="Z62" s="253">
        <f t="shared" si="5"/>
        <v>-8.7336244541484712E-2</v>
      </c>
      <c r="AA62" s="253">
        <f t="shared" si="6"/>
        <v>0.28546712802768165</v>
      </c>
    </row>
    <row r="63" spans="1:27" x14ac:dyDescent="0.35">
      <c r="A63" s="154" t="s">
        <v>406</v>
      </c>
      <c r="B63" s="155">
        <v>44</v>
      </c>
      <c r="C63" s="156">
        <v>324</v>
      </c>
      <c r="D63" s="156">
        <v>4</v>
      </c>
      <c r="E63" s="157">
        <v>372</v>
      </c>
      <c r="F63" s="155">
        <v>62</v>
      </c>
      <c r="G63" s="156">
        <v>336</v>
      </c>
      <c r="H63" s="156">
        <v>4</v>
      </c>
      <c r="I63" s="157">
        <v>402</v>
      </c>
      <c r="J63" s="155">
        <v>-18</v>
      </c>
      <c r="K63" s="156">
        <v>-12</v>
      </c>
      <c r="L63" s="156">
        <v>0</v>
      </c>
      <c r="M63" s="157">
        <v>-30</v>
      </c>
      <c r="O63" s="150" t="str">
        <f t="shared" si="7"/>
        <v>Ealing</v>
      </c>
      <c r="P63" s="253">
        <f t="shared" si="8"/>
        <v>0.72992700729927007</v>
      </c>
      <c r="Q63" s="253">
        <f t="shared" si="9"/>
        <v>0.73056889670567549</v>
      </c>
      <c r="R63" s="253">
        <f t="shared" si="10"/>
        <v>0.24937655860349126</v>
      </c>
      <c r="S63" s="253">
        <f t="shared" si="11"/>
        <v>0.71564610146014884</v>
      </c>
      <c r="T63" s="253">
        <f t="shared" si="12"/>
        <v>0.66452304394426576</v>
      </c>
      <c r="U63" s="253">
        <f t="shared" si="1"/>
        <v>0.65290894252069487</v>
      </c>
      <c r="V63" s="253">
        <f t="shared" si="2"/>
        <v>0.14550745725718442</v>
      </c>
      <c r="W63" s="253">
        <f t="shared" si="13"/>
        <v>0.63266237547410331</v>
      </c>
      <c r="X63" s="253">
        <f t="shared" si="14"/>
        <v>0.54512416717141132</v>
      </c>
      <c r="Y63" s="253">
        <f t="shared" si="4"/>
        <v>0.16870518768452131</v>
      </c>
      <c r="Z63" s="253">
        <f t="shared" si="5"/>
        <v>0</v>
      </c>
      <c r="AA63" s="253">
        <f t="shared" si="6"/>
        <v>0.25951557093425603</v>
      </c>
    </row>
    <row r="64" spans="1:27" x14ac:dyDescent="0.35">
      <c r="A64" s="154" t="s">
        <v>166</v>
      </c>
      <c r="B64" s="155">
        <v>5</v>
      </c>
      <c r="C64" s="156">
        <v>57</v>
      </c>
      <c r="D64" s="156">
        <v>0</v>
      </c>
      <c r="E64" s="157">
        <v>62</v>
      </c>
      <c r="F64" s="155">
        <v>9</v>
      </c>
      <c r="G64" s="156">
        <v>82</v>
      </c>
      <c r="H64" s="156">
        <v>0</v>
      </c>
      <c r="I64" s="157">
        <v>92</v>
      </c>
      <c r="J64" s="155">
        <v>-4</v>
      </c>
      <c r="K64" s="156">
        <v>-26</v>
      </c>
      <c r="L64" s="156">
        <v>0</v>
      </c>
      <c r="M64" s="157">
        <v>-30</v>
      </c>
      <c r="O64" s="150" t="str">
        <f t="shared" si="7"/>
        <v>Bury</v>
      </c>
      <c r="P64" s="253">
        <f t="shared" si="8"/>
        <v>8.2946250829462512E-2</v>
      </c>
      <c r="Q64" s="253">
        <f t="shared" si="9"/>
        <v>0.1285260096056281</v>
      </c>
      <c r="R64" s="253">
        <f t="shared" si="10"/>
        <v>0</v>
      </c>
      <c r="S64" s="253">
        <f t="shared" si="11"/>
        <v>0.11927435024335815</v>
      </c>
      <c r="T64" s="253">
        <f t="shared" si="12"/>
        <v>9.6463022508038579E-2</v>
      </c>
      <c r="U64" s="253">
        <f t="shared" si="1"/>
        <v>0.15934087287707435</v>
      </c>
      <c r="V64" s="253">
        <f t="shared" si="2"/>
        <v>0</v>
      </c>
      <c r="W64" s="253">
        <f t="shared" si="13"/>
        <v>0.14478840433735699</v>
      </c>
      <c r="X64" s="253">
        <f t="shared" si="14"/>
        <v>0.12113870381586916</v>
      </c>
      <c r="Y64" s="253">
        <f t="shared" si="4"/>
        <v>0.36552790664979617</v>
      </c>
      <c r="Z64" s="253">
        <f t="shared" si="5"/>
        <v>0</v>
      </c>
      <c r="AA64" s="253">
        <f t="shared" si="6"/>
        <v>0.25951557093425603</v>
      </c>
    </row>
    <row r="65" spans="1:27" x14ac:dyDescent="0.35">
      <c r="A65" s="154" t="s">
        <v>144</v>
      </c>
      <c r="B65" s="155">
        <v>3</v>
      </c>
      <c r="C65" s="156">
        <v>19</v>
      </c>
      <c r="D65" s="156">
        <v>0</v>
      </c>
      <c r="E65" s="157">
        <v>21</v>
      </c>
      <c r="F65" s="155">
        <v>15</v>
      </c>
      <c r="G65" s="156">
        <v>33</v>
      </c>
      <c r="H65" s="156">
        <v>3</v>
      </c>
      <c r="I65" s="157">
        <v>51</v>
      </c>
      <c r="J65" s="155">
        <v>-13</v>
      </c>
      <c r="K65" s="156">
        <v>-14</v>
      </c>
      <c r="L65" s="156">
        <v>-3</v>
      </c>
      <c r="M65" s="157">
        <v>-29</v>
      </c>
      <c r="O65" s="150" t="str">
        <f t="shared" si="7"/>
        <v>Isle of Wight</v>
      </c>
      <c r="P65" s="253">
        <f t="shared" si="8"/>
        <v>4.976775049767751E-2</v>
      </c>
      <c r="Q65" s="253">
        <f t="shared" si="9"/>
        <v>4.2842003201876033E-2</v>
      </c>
      <c r="R65" s="253">
        <f t="shared" si="10"/>
        <v>0</v>
      </c>
      <c r="S65" s="253">
        <f t="shared" si="11"/>
        <v>4.0399376695330981E-2</v>
      </c>
      <c r="T65" s="253">
        <f t="shared" si="12"/>
        <v>0.16077170418006431</v>
      </c>
      <c r="U65" s="253">
        <f t="shared" si="1"/>
        <v>6.4124985426139675E-2</v>
      </c>
      <c r="V65" s="253">
        <f t="shared" si="2"/>
        <v>0.10913059294288831</v>
      </c>
      <c r="W65" s="253">
        <f t="shared" si="13"/>
        <v>8.0263137187013112E-2</v>
      </c>
      <c r="X65" s="253">
        <f t="shared" si="14"/>
        <v>0.39370078740157477</v>
      </c>
      <c r="Y65" s="253">
        <f t="shared" si="4"/>
        <v>0.19682271896527484</v>
      </c>
      <c r="Z65" s="253">
        <f t="shared" si="5"/>
        <v>0.26200873362445415</v>
      </c>
      <c r="AA65" s="253">
        <f t="shared" si="6"/>
        <v>0.25086505190311414</v>
      </c>
    </row>
    <row r="66" spans="1:27" x14ac:dyDescent="0.35">
      <c r="A66" s="154" t="s">
        <v>381</v>
      </c>
      <c r="B66" s="155">
        <v>0</v>
      </c>
      <c r="C66" s="156">
        <v>114</v>
      </c>
      <c r="D66" s="156">
        <v>2</v>
      </c>
      <c r="E66" s="157">
        <v>117</v>
      </c>
      <c r="F66" s="155">
        <v>26</v>
      </c>
      <c r="G66" s="156">
        <v>115</v>
      </c>
      <c r="H66" s="156">
        <v>4</v>
      </c>
      <c r="I66" s="157">
        <v>145</v>
      </c>
      <c r="J66" s="155">
        <v>-26</v>
      </c>
      <c r="K66" s="156">
        <v>-1</v>
      </c>
      <c r="L66" s="156">
        <v>-1</v>
      </c>
      <c r="M66" s="157">
        <v>-28</v>
      </c>
      <c r="O66" s="150" t="str">
        <f t="shared" si="7"/>
        <v>Stockport</v>
      </c>
      <c r="P66" s="253">
        <f t="shared" si="8"/>
        <v>0</v>
      </c>
      <c r="Q66" s="253">
        <f t="shared" si="9"/>
        <v>0.2570520192112562</v>
      </c>
      <c r="R66" s="253">
        <f t="shared" si="10"/>
        <v>0.12468827930174563</v>
      </c>
      <c r="S66" s="253">
        <f t="shared" si="11"/>
        <v>0.22508224158827261</v>
      </c>
      <c r="T66" s="253">
        <f t="shared" si="12"/>
        <v>0.27867095391211144</v>
      </c>
      <c r="U66" s="253">
        <f t="shared" si="1"/>
        <v>0.22346585830321403</v>
      </c>
      <c r="V66" s="253">
        <f t="shared" si="2"/>
        <v>0.14550745725718442</v>
      </c>
      <c r="W66" s="253">
        <f t="shared" si="13"/>
        <v>0.22819911553170394</v>
      </c>
      <c r="X66" s="253">
        <f t="shared" si="14"/>
        <v>0.78740157480314954</v>
      </c>
      <c r="Y66" s="253">
        <f t="shared" si="4"/>
        <v>1.4058765640376775E-2</v>
      </c>
      <c r="Z66" s="253">
        <f t="shared" si="5"/>
        <v>8.7336244541484712E-2</v>
      </c>
      <c r="AA66" s="253">
        <f t="shared" si="6"/>
        <v>0.24221453287197231</v>
      </c>
    </row>
    <row r="67" spans="1:27" x14ac:dyDescent="0.35">
      <c r="A67" s="154" t="s">
        <v>239</v>
      </c>
      <c r="B67" s="155">
        <v>5</v>
      </c>
      <c r="C67" s="156">
        <v>43</v>
      </c>
      <c r="D67" s="156">
        <v>3</v>
      </c>
      <c r="E67" s="157">
        <v>51</v>
      </c>
      <c r="F67" s="155">
        <v>15</v>
      </c>
      <c r="G67" s="156">
        <v>56</v>
      </c>
      <c r="H67" s="156">
        <v>8</v>
      </c>
      <c r="I67" s="157">
        <v>79</v>
      </c>
      <c r="J67" s="155">
        <v>-9</v>
      </c>
      <c r="K67" s="156">
        <v>-13</v>
      </c>
      <c r="L67" s="156">
        <v>-6</v>
      </c>
      <c r="M67" s="157">
        <v>-28</v>
      </c>
      <c r="O67" s="150" t="str">
        <f t="shared" si="7"/>
        <v>Sedgemoor</v>
      </c>
      <c r="P67" s="253">
        <f t="shared" si="8"/>
        <v>8.2946250829462512E-2</v>
      </c>
      <c r="Q67" s="253">
        <f t="shared" si="9"/>
        <v>9.6958217772666805E-2</v>
      </c>
      <c r="R67" s="253">
        <f t="shared" si="10"/>
        <v>0.18703241895261846</v>
      </c>
      <c r="S67" s="253">
        <f t="shared" si="11"/>
        <v>9.8112771974375249E-2</v>
      </c>
      <c r="T67" s="253">
        <f t="shared" si="12"/>
        <v>0.16077170418006431</v>
      </c>
      <c r="U67" s="253">
        <f t="shared" si="1"/>
        <v>0.10881815708678247</v>
      </c>
      <c r="V67" s="253">
        <f t="shared" si="2"/>
        <v>0.29101491451436884</v>
      </c>
      <c r="W67" s="253">
        <f t="shared" si="13"/>
        <v>0.12432917328968698</v>
      </c>
      <c r="X67" s="253">
        <f t="shared" si="14"/>
        <v>0.27256208358570566</v>
      </c>
      <c r="Y67" s="253">
        <f t="shared" si="4"/>
        <v>0.18276395332489809</v>
      </c>
      <c r="Z67" s="253">
        <f t="shared" si="5"/>
        <v>0.5240174672489083</v>
      </c>
      <c r="AA67" s="253">
        <f t="shared" si="6"/>
        <v>0.24221453287197231</v>
      </c>
    </row>
    <row r="68" spans="1:27" x14ac:dyDescent="0.35">
      <c r="A68" s="154" t="s">
        <v>227</v>
      </c>
      <c r="B68" s="155">
        <v>4</v>
      </c>
      <c r="C68" s="156">
        <v>96</v>
      </c>
      <c r="D68" s="156">
        <v>10</v>
      </c>
      <c r="E68" s="157">
        <v>110</v>
      </c>
      <c r="F68" s="155">
        <v>14</v>
      </c>
      <c r="G68" s="156">
        <v>104</v>
      </c>
      <c r="H68" s="156">
        <v>18</v>
      </c>
      <c r="I68" s="157">
        <v>137</v>
      </c>
      <c r="J68" s="155">
        <v>-11</v>
      </c>
      <c r="K68" s="156">
        <v>-8</v>
      </c>
      <c r="L68" s="156">
        <v>-8</v>
      </c>
      <c r="M68" s="157">
        <v>-27</v>
      </c>
      <c r="O68" s="150" t="str">
        <f t="shared" si="7"/>
        <v>North Somerset</v>
      </c>
      <c r="P68" s="253">
        <f t="shared" si="8"/>
        <v>6.6357000663570004E-2</v>
      </c>
      <c r="Q68" s="253">
        <f t="shared" si="9"/>
        <v>0.21646485828316309</v>
      </c>
      <c r="R68" s="253">
        <f t="shared" si="10"/>
        <v>0.62344139650872821</v>
      </c>
      <c r="S68" s="253">
        <f t="shared" si="11"/>
        <v>0.211615782689829</v>
      </c>
      <c r="T68" s="253">
        <f t="shared" si="12"/>
        <v>0.15005359056806003</v>
      </c>
      <c r="U68" s="253">
        <f t="shared" si="1"/>
        <v>0.20209086316116745</v>
      </c>
      <c r="V68" s="253">
        <f t="shared" si="2"/>
        <v>0.65478355765732998</v>
      </c>
      <c r="W68" s="253">
        <f t="shared" si="13"/>
        <v>0.21560881950236857</v>
      </c>
      <c r="X68" s="253">
        <f t="shared" si="14"/>
        <v>0.33313143549364022</v>
      </c>
      <c r="Y68" s="253">
        <f t="shared" si="4"/>
        <v>0.1124701251230142</v>
      </c>
      <c r="Z68" s="253">
        <f t="shared" si="5"/>
        <v>0.69868995633187769</v>
      </c>
      <c r="AA68" s="253">
        <f t="shared" si="6"/>
        <v>0.23356401384083042</v>
      </c>
    </row>
    <row r="69" spans="1:27" x14ac:dyDescent="0.35">
      <c r="A69" s="154" t="s">
        <v>168</v>
      </c>
      <c r="B69" s="155">
        <v>18</v>
      </c>
      <c r="C69" s="156">
        <v>52</v>
      </c>
      <c r="D69" s="156">
        <v>6</v>
      </c>
      <c r="E69" s="157">
        <v>77</v>
      </c>
      <c r="F69" s="155">
        <v>18</v>
      </c>
      <c r="G69" s="156">
        <v>80</v>
      </c>
      <c r="H69" s="156">
        <v>6</v>
      </c>
      <c r="I69" s="157">
        <v>104</v>
      </c>
      <c r="J69" s="155">
        <v>0</v>
      </c>
      <c r="K69" s="156">
        <v>-28</v>
      </c>
      <c r="L69" s="156">
        <v>1</v>
      </c>
      <c r="M69" s="157">
        <v>-27</v>
      </c>
      <c r="O69" s="150" t="str">
        <f t="shared" si="7"/>
        <v>Blackpool</v>
      </c>
      <c r="P69" s="253">
        <f t="shared" si="8"/>
        <v>0.29860650298606506</v>
      </c>
      <c r="Q69" s="253">
        <f t="shared" si="9"/>
        <v>0.11725179823671335</v>
      </c>
      <c r="R69" s="253">
        <f t="shared" si="10"/>
        <v>0.37406483790523692</v>
      </c>
      <c r="S69" s="253">
        <f t="shared" si="11"/>
        <v>0.14813104788288028</v>
      </c>
      <c r="T69" s="253">
        <f t="shared" si="12"/>
        <v>0.19292604501607716</v>
      </c>
      <c r="U69" s="253">
        <f t="shared" ref="U69:U132" si="15">G69/G$345*100</f>
        <v>0.15545451012397496</v>
      </c>
      <c r="V69" s="253">
        <f t="shared" ref="V69:V132" si="16">H69/H$345*100</f>
        <v>0.21826118588577662</v>
      </c>
      <c r="W69" s="253">
        <f t="shared" si="13"/>
        <v>0.16367384838136007</v>
      </c>
      <c r="X69" s="253">
        <f t="shared" si="14"/>
        <v>0</v>
      </c>
      <c r="Y69" s="253">
        <f t="shared" ref="Y69:Y132" si="17">K69/K$345*100</f>
        <v>0.39364543793054968</v>
      </c>
      <c r="Z69" s="253">
        <f t="shared" ref="Z69:Z132" si="18">L69/L$345*100</f>
        <v>-8.7336244541484712E-2</v>
      </c>
      <c r="AA69" s="253">
        <f t="shared" ref="AA69:AA132" si="19">M69/M$345*100</f>
        <v>0.23356401384083042</v>
      </c>
    </row>
    <row r="70" spans="1:27" x14ac:dyDescent="0.35">
      <c r="A70" s="154" t="s">
        <v>151</v>
      </c>
      <c r="B70" s="155">
        <v>4</v>
      </c>
      <c r="C70" s="156">
        <v>42</v>
      </c>
      <c r="D70" s="156">
        <v>9</v>
      </c>
      <c r="E70" s="157">
        <v>55</v>
      </c>
      <c r="F70" s="155">
        <v>19</v>
      </c>
      <c r="G70" s="156">
        <v>59</v>
      </c>
      <c r="H70" s="156">
        <v>3</v>
      </c>
      <c r="I70" s="157">
        <v>81</v>
      </c>
      <c r="J70" s="155">
        <v>-15</v>
      </c>
      <c r="K70" s="156">
        <v>-18</v>
      </c>
      <c r="L70" s="156">
        <v>7</v>
      </c>
      <c r="M70" s="157">
        <v>-26</v>
      </c>
      <c r="O70" s="150" t="str">
        <f t="shared" ref="O70:O133" si="20">A70</f>
        <v>Teignbridge</v>
      </c>
      <c r="P70" s="253">
        <f t="shared" ref="P70:P133" si="21">B70/B$345*100</f>
        <v>6.6357000663570004E-2</v>
      </c>
      <c r="Q70" s="253">
        <f t="shared" ref="Q70:Q133" si="22">C70/C$345*100</f>
        <v>9.4703375498883843E-2</v>
      </c>
      <c r="R70" s="253">
        <f t="shared" ref="R70:R133" si="23">D70/D$345*100</f>
        <v>0.56109725685785539</v>
      </c>
      <c r="S70" s="253">
        <f t="shared" ref="S70:S133" si="24">E70/E$345*100</f>
        <v>0.1058078913449145</v>
      </c>
      <c r="T70" s="253">
        <f t="shared" si="12"/>
        <v>0.20364415862808147</v>
      </c>
      <c r="U70" s="253">
        <f t="shared" si="15"/>
        <v>0.11464770121643154</v>
      </c>
      <c r="V70" s="253">
        <f t="shared" si="16"/>
        <v>0.10913059294288831</v>
      </c>
      <c r="W70" s="253">
        <f t="shared" si="13"/>
        <v>0.12747674729702083</v>
      </c>
      <c r="X70" s="253">
        <f t="shared" si="14"/>
        <v>0.45427013930950932</v>
      </c>
      <c r="Y70" s="253">
        <f t="shared" si="17"/>
        <v>0.25305778152678193</v>
      </c>
      <c r="Z70" s="253">
        <f t="shared" si="18"/>
        <v>-0.611353711790393</v>
      </c>
      <c r="AA70" s="253">
        <f t="shared" si="19"/>
        <v>0.22491349480968861</v>
      </c>
    </row>
    <row r="71" spans="1:27" x14ac:dyDescent="0.35">
      <c r="A71" s="154" t="s">
        <v>194</v>
      </c>
      <c r="B71" s="155">
        <v>0</v>
      </c>
      <c r="C71" s="156">
        <v>65</v>
      </c>
      <c r="D71" s="156">
        <v>0</v>
      </c>
      <c r="E71" s="157">
        <v>65</v>
      </c>
      <c r="F71" s="155">
        <v>4</v>
      </c>
      <c r="G71" s="156">
        <v>82</v>
      </c>
      <c r="H71" s="156">
        <v>5</v>
      </c>
      <c r="I71" s="157">
        <v>91</v>
      </c>
      <c r="J71" s="155">
        <v>-4</v>
      </c>
      <c r="K71" s="156">
        <v>-16</v>
      </c>
      <c r="L71" s="156">
        <v>-5</v>
      </c>
      <c r="M71" s="157">
        <v>-25</v>
      </c>
      <c r="O71" s="150" t="str">
        <f t="shared" si="20"/>
        <v>Lincoln</v>
      </c>
      <c r="P71" s="253">
        <f t="shared" si="21"/>
        <v>0</v>
      </c>
      <c r="Q71" s="253">
        <f t="shared" si="22"/>
        <v>0.14656474779589168</v>
      </c>
      <c r="R71" s="253">
        <f t="shared" si="23"/>
        <v>0</v>
      </c>
      <c r="S71" s="253">
        <f t="shared" si="24"/>
        <v>0.1250456897712626</v>
      </c>
      <c r="T71" s="253">
        <f t="shared" si="12"/>
        <v>4.2872454448017148E-2</v>
      </c>
      <c r="U71" s="253">
        <f t="shared" si="15"/>
        <v>0.15934087287707435</v>
      </c>
      <c r="V71" s="253">
        <f t="shared" si="16"/>
        <v>0.18188432157148052</v>
      </c>
      <c r="W71" s="253">
        <f t="shared" si="13"/>
        <v>0.14321461733369006</v>
      </c>
      <c r="X71" s="253">
        <f t="shared" si="14"/>
        <v>0.12113870381586916</v>
      </c>
      <c r="Y71" s="253">
        <f t="shared" si="17"/>
        <v>0.2249402502460284</v>
      </c>
      <c r="Z71" s="253">
        <f t="shared" si="18"/>
        <v>0.43668122270742354</v>
      </c>
      <c r="AA71" s="253">
        <f t="shared" si="19"/>
        <v>0.21626297577854672</v>
      </c>
    </row>
    <row r="72" spans="1:27" x14ac:dyDescent="0.35">
      <c r="A72" s="154" t="s">
        <v>289</v>
      </c>
      <c r="B72" s="155">
        <v>6</v>
      </c>
      <c r="C72" s="156">
        <v>107</v>
      </c>
      <c r="D72" s="156">
        <v>0</v>
      </c>
      <c r="E72" s="157">
        <v>113</v>
      </c>
      <c r="F72" s="155">
        <v>17</v>
      </c>
      <c r="G72" s="156">
        <v>118</v>
      </c>
      <c r="H72" s="156">
        <v>2</v>
      </c>
      <c r="I72" s="157">
        <v>137</v>
      </c>
      <c r="J72" s="155">
        <v>-11</v>
      </c>
      <c r="K72" s="156">
        <v>-11</v>
      </c>
      <c r="L72" s="156">
        <v>-2</v>
      </c>
      <c r="M72" s="157">
        <v>-24</v>
      </c>
      <c r="O72" s="150" t="str">
        <f t="shared" si="20"/>
        <v>Kingston upon Thames</v>
      </c>
      <c r="P72" s="253">
        <f t="shared" si="21"/>
        <v>9.953550099535502E-2</v>
      </c>
      <c r="Q72" s="253">
        <f t="shared" si="22"/>
        <v>0.24126812329477551</v>
      </c>
      <c r="R72" s="253">
        <f t="shared" si="23"/>
        <v>0</v>
      </c>
      <c r="S72" s="253">
        <f t="shared" si="24"/>
        <v>0.21738712221773343</v>
      </c>
      <c r="T72" s="253">
        <f t="shared" si="12"/>
        <v>0.18220793140407288</v>
      </c>
      <c r="U72" s="253">
        <f t="shared" si="15"/>
        <v>0.22929540243286309</v>
      </c>
      <c r="V72" s="253">
        <f t="shared" si="16"/>
        <v>7.275372862859221E-2</v>
      </c>
      <c r="W72" s="253">
        <f t="shared" si="13"/>
        <v>0.21560881950236857</v>
      </c>
      <c r="X72" s="253">
        <f t="shared" si="14"/>
        <v>0.33313143549364022</v>
      </c>
      <c r="Y72" s="253">
        <f t="shared" si="17"/>
        <v>0.15464642204414453</v>
      </c>
      <c r="Z72" s="253">
        <f t="shared" si="18"/>
        <v>0.17467248908296942</v>
      </c>
      <c r="AA72" s="253">
        <f t="shared" si="19"/>
        <v>0.20761245674740486</v>
      </c>
    </row>
    <row r="73" spans="1:27" x14ac:dyDescent="0.35">
      <c r="A73" s="154" t="s">
        <v>190</v>
      </c>
      <c r="B73" s="155">
        <v>6</v>
      </c>
      <c r="C73" s="156">
        <v>69</v>
      </c>
      <c r="D73" s="156">
        <v>1</v>
      </c>
      <c r="E73" s="157">
        <v>77</v>
      </c>
      <c r="F73" s="155">
        <v>15</v>
      </c>
      <c r="G73" s="156">
        <v>82</v>
      </c>
      <c r="H73" s="156">
        <v>2</v>
      </c>
      <c r="I73" s="157">
        <v>100</v>
      </c>
      <c r="J73" s="155">
        <v>-9</v>
      </c>
      <c r="K73" s="156">
        <v>-13</v>
      </c>
      <c r="L73" s="156">
        <v>-1</v>
      </c>
      <c r="M73" s="157">
        <v>-23</v>
      </c>
      <c r="O73" s="150" t="str">
        <f t="shared" si="20"/>
        <v>Harborough</v>
      </c>
      <c r="P73" s="253">
        <f t="shared" si="21"/>
        <v>9.953550099535502E-2</v>
      </c>
      <c r="Q73" s="253">
        <f t="shared" si="22"/>
        <v>0.15558411689102347</v>
      </c>
      <c r="R73" s="253">
        <f t="shared" si="23"/>
        <v>6.2344139650872814E-2</v>
      </c>
      <c r="S73" s="253">
        <f t="shared" si="24"/>
        <v>0.14813104788288028</v>
      </c>
      <c r="T73" s="253">
        <f t="shared" si="12"/>
        <v>0.16077170418006431</v>
      </c>
      <c r="U73" s="253">
        <f t="shared" si="15"/>
        <v>0.15934087287707435</v>
      </c>
      <c r="V73" s="253">
        <f t="shared" si="16"/>
        <v>7.275372862859221E-2</v>
      </c>
      <c r="W73" s="253">
        <f t="shared" si="13"/>
        <v>0.15737870036669235</v>
      </c>
      <c r="X73" s="253">
        <f t="shared" si="14"/>
        <v>0.27256208358570566</v>
      </c>
      <c r="Y73" s="253">
        <f t="shared" si="17"/>
        <v>0.18276395332489809</v>
      </c>
      <c r="Z73" s="253">
        <f t="shared" si="18"/>
        <v>8.7336244541484712E-2</v>
      </c>
      <c r="AA73" s="253">
        <f t="shared" si="19"/>
        <v>0.198961937716263</v>
      </c>
    </row>
    <row r="74" spans="1:27" x14ac:dyDescent="0.35">
      <c r="A74" s="154" t="s">
        <v>465</v>
      </c>
      <c r="B74" s="155">
        <v>9</v>
      </c>
      <c r="C74" s="156">
        <v>170</v>
      </c>
      <c r="D74" s="156">
        <v>9</v>
      </c>
      <c r="E74" s="157">
        <v>188</v>
      </c>
      <c r="F74" s="155">
        <v>22</v>
      </c>
      <c r="G74" s="156">
        <v>178</v>
      </c>
      <c r="H74" s="156">
        <v>10</v>
      </c>
      <c r="I74" s="157">
        <v>210</v>
      </c>
      <c r="J74" s="155">
        <v>-13</v>
      </c>
      <c r="K74" s="156">
        <v>-8</v>
      </c>
      <c r="L74" s="156">
        <v>-1</v>
      </c>
      <c r="M74" s="157">
        <v>-22</v>
      </c>
      <c r="O74" s="150" t="str">
        <f t="shared" si="20"/>
        <v>Bournemouth, Christchurch and Poole</v>
      </c>
      <c r="P74" s="253">
        <f t="shared" si="21"/>
        <v>0.14930325149303253</v>
      </c>
      <c r="Q74" s="253">
        <f t="shared" si="22"/>
        <v>0.38332318654310132</v>
      </c>
      <c r="R74" s="253">
        <f t="shared" si="23"/>
        <v>0.56109725685785539</v>
      </c>
      <c r="S74" s="253">
        <f t="shared" si="24"/>
        <v>0.36167061041534404</v>
      </c>
      <c r="T74" s="253">
        <f t="shared" si="12"/>
        <v>0.23579849946409431</v>
      </c>
      <c r="U74" s="253">
        <f t="shared" si="15"/>
        <v>0.34588628502584429</v>
      </c>
      <c r="V74" s="253">
        <f t="shared" si="16"/>
        <v>0.36376864314296103</v>
      </c>
      <c r="W74" s="253">
        <f t="shared" si="13"/>
        <v>0.33049527077005397</v>
      </c>
      <c r="X74" s="253">
        <f t="shared" si="14"/>
        <v>0.39370078740157477</v>
      </c>
      <c r="Y74" s="253">
        <f t="shared" si="17"/>
        <v>0.1124701251230142</v>
      </c>
      <c r="Z74" s="253">
        <f t="shared" si="18"/>
        <v>8.7336244541484712E-2</v>
      </c>
      <c r="AA74" s="253">
        <f t="shared" si="19"/>
        <v>0.19031141868512111</v>
      </c>
    </row>
    <row r="75" spans="1:27" x14ac:dyDescent="0.35">
      <c r="A75" s="154" t="s">
        <v>229</v>
      </c>
      <c r="B75" s="155">
        <v>8</v>
      </c>
      <c r="C75" s="156">
        <v>66</v>
      </c>
      <c r="D75" s="156">
        <v>1</v>
      </c>
      <c r="E75" s="157">
        <v>75</v>
      </c>
      <c r="F75" s="155">
        <v>21</v>
      </c>
      <c r="G75" s="156">
        <v>71</v>
      </c>
      <c r="H75" s="156">
        <v>3</v>
      </c>
      <c r="I75" s="157">
        <v>95</v>
      </c>
      <c r="J75" s="155">
        <v>-13</v>
      </c>
      <c r="K75" s="156">
        <v>-5</v>
      </c>
      <c r="L75" s="156">
        <v>-2</v>
      </c>
      <c r="M75" s="157">
        <v>-20</v>
      </c>
      <c r="O75" s="150" t="str">
        <f t="shared" si="20"/>
        <v>South Cambridgeshire</v>
      </c>
      <c r="P75" s="253">
        <f t="shared" si="21"/>
        <v>0.13271400132714001</v>
      </c>
      <c r="Q75" s="253">
        <f t="shared" si="22"/>
        <v>0.14881959006967463</v>
      </c>
      <c r="R75" s="253">
        <f t="shared" si="23"/>
        <v>6.2344139650872814E-2</v>
      </c>
      <c r="S75" s="253">
        <f t="shared" si="24"/>
        <v>0.14428348819761067</v>
      </c>
      <c r="T75" s="253">
        <f t="shared" si="12"/>
        <v>0.22508038585209003</v>
      </c>
      <c r="U75" s="253">
        <f t="shared" si="15"/>
        <v>0.13796587773502778</v>
      </c>
      <c r="V75" s="253">
        <f t="shared" si="16"/>
        <v>0.10913059294288831</v>
      </c>
      <c r="W75" s="253">
        <f t="shared" si="13"/>
        <v>0.14950976534835775</v>
      </c>
      <c r="X75" s="253">
        <f t="shared" si="14"/>
        <v>0.39370078740157477</v>
      </c>
      <c r="Y75" s="253">
        <f t="shared" si="17"/>
        <v>7.0293828201883873E-2</v>
      </c>
      <c r="Z75" s="253">
        <f t="shared" si="18"/>
        <v>0.17467248908296942</v>
      </c>
      <c r="AA75" s="253">
        <f t="shared" si="19"/>
        <v>0.17301038062283738</v>
      </c>
    </row>
    <row r="76" spans="1:27" x14ac:dyDescent="0.35">
      <c r="A76" s="154" t="s">
        <v>225</v>
      </c>
      <c r="B76" s="155">
        <v>10</v>
      </c>
      <c r="C76" s="156">
        <v>134</v>
      </c>
      <c r="D76" s="156">
        <v>2</v>
      </c>
      <c r="E76" s="157">
        <v>147</v>
      </c>
      <c r="F76" s="155">
        <v>15</v>
      </c>
      <c r="G76" s="156">
        <v>148</v>
      </c>
      <c r="H76" s="156">
        <v>3</v>
      </c>
      <c r="I76" s="157">
        <v>166</v>
      </c>
      <c r="J76" s="155">
        <v>-5</v>
      </c>
      <c r="K76" s="156">
        <v>-14</v>
      </c>
      <c r="L76" s="156">
        <v>0</v>
      </c>
      <c r="M76" s="157">
        <v>-19</v>
      </c>
      <c r="O76" s="150" t="str">
        <f t="shared" si="20"/>
        <v>Trafford</v>
      </c>
      <c r="P76" s="253">
        <f t="shared" si="21"/>
        <v>0.16589250165892502</v>
      </c>
      <c r="Q76" s="253">
        <f t="shared" si="22"/>
        <v>0.30214886468691515</v>
      </c>
      <c r="R76" s="253">
        <f t="shared" si="23"/>
        <v>0.12468827930174563</v>
      </c>
      <c r="S76" s="253">
        <f t="shared" si="24"/>
        <v>0.2827956368673169</v>
      </c>
      <c r="T76" s="253">
        <f t="shared" si="12"/>
        <v>0.16077170418006431</v>
      </c>
      <c r="U76" s="253">
        <f t="shared" si="15"/>
        <v>0.28759084372935367</v>
      </c>
      <c r="V76" s="253">
        <f t="shared" si="16"/>
        <v>0.10913059294288831</v>
      </c>
      <c r="W76" s="253">
        <f t="shared" si="13"/>
        <v>0.26124864260870934</v>
      </c>
      <c r="X76" s="253">
        <f t="shared" si="14"/>
        <v>0.15142337976983647</v>
      </c>
      <c r="Y76" s="253">
        <f t="shared" si="17"/>
        <v>0.19682271896527484</v>
      </c>
      <c r="Z76" s="253">
        <f t="shared" si="18"/>
        <v>0</v>
      </c>
      <c r="AA76" s="253">
        <f t="shared" si="19"/>
        <v>0.16435986159169549</v>
      </c>
    </row>
    <row r="77" spans="1:27" x14ac:dyDescent="0.35">
      <c r="A77" s="154" t="s">
        <v>181</v>
      </c>
      <c r="B77" s="155">
        <v>0</v>
      </c>
      <c r="C77" s="156">
        <v>153</v>
      </c>
      <c r="D77" s="156">
        <v>0</v>
      </c>
      <c r="E77" s="157">
        <v>153</v>
      </c>
      <c r="F77" s="155">
        <v>4</v>
      </c>
      <c r="G77" s="156">
        <v>162</v>
      </c>
      <c r="H77" s="156">
        <v>6</v>
      </c>
      <c r="I77" s="157">
        <v>172</v>
      </c>
      <c r="J77" s="155">
        <v>-4</v>
      </c>
      <c r="K77" s="156">
        <v>-9</v>
      </c>
      <c r="L77" s="156">
        <v>-6</v>
      </c>
      <c r="M77" s="157">
        <v>-19</v>
      </c>
      <c r="O77" s="150" t="str">
        <f t="shared" si="20"/>
        <v>Bath and North East Somerset</v>
      </c>
      <c r="P77" s="253">
        <f t="shared" si="21"/>
        <v>0</v>
      </c>
      <c r="Q77" s="253">
        <f t="shared" si="22"/>
        <v>0.34499086788879119</v>
      </c>
      <c r="R77" s="253">
        <f t="shared" si="23"/>
        <v>0</v>
      </c>
      <c r="S77" s="253">
        <f t="shared" si="24"/>
        <v>0.29433831592312576</v>
      </c>
      <c r="T77" s="253">
        <f t="shared" si="12"/>
        <v>4.2872454448017148E-2</v>
      </c>
      <c r="U77" s="253">
        <f t="shared" si="15"/>
        <v>0.31479538300104931</v>
      </c>
      <c r="V77" s="253">
        <f t="shared" si="16"/>
        <v>0.21826118588577662</v>
      </c>
      <c r="W77" s="253">
        <f t="shared" si="13"/>
        <v>0.27069136463071092</v>
      </c>
      <c r="X77" s="253">
        <f t="shared" si="14"/>
        <v>0.12113870381586916</v>
      </c>
      <c r="Y77" s="253">
        <f t="shared" si="17"/>
        <v>0.12652889076339097</v>
      </c>
      <c r="Z77" s="253">
        <f t="shared" si="18"/>
        <v>0.5240174672489083</v>
      </c>
      <c r="AA77" s="253">
        <f t="shared" si="19"/>
        <v>0.16435986159169549</v>
      </c>
    </row>
    <row r="78" spans="1:27" x14ac:dyDescent="0.35">
      <c r="A78" s="154" t="s">
        <v>288</v>
      </c>
      <c r="B78" s="155">
        <v>9</v>
      </c>
      <c r="C78" s="156">
        <v>66</v>
      </c>
      <c r="D78" s="156">
        <v>0</v>
      </c>
      <c r="E78" s="157">
        <v>75</v>
      </c>
      <c r="F78" s="155">
        <v>10</v>
      </c>
      <c r="G78" s="156">
        <v>81</v>
      </c>
      <c r="H78" s="156">
        <v>4</v>
      </c>
      <c r="I78" s="157">
        <v>94</v>
      </c>
      <c r="J78" s="155">
        <v>-1</v>
      </c>
      <c r="K78" s="156">
        <v>-14</v>
      </c>
      <c r="L78" s="156">
        <v>-4</v>
      </c>
      <c r="M78" s="157">
        <v>-19</v>
      </c>
      <c r="O78" s="150" t="str">
        <f t="shared" si="20"/>
        <v>Swindon</v>
      </c>
      <c r="P78" s="253">
        <f t="shared" si="21"/>
        <v>0.14930325149303253</v>
      </c>
      <c r="Q78" s="253">
        <f t="shared" si="22"/>
        <v>0.14881959006967463</v>
      </c>
      <c r="R78" s="253">
        <f t="shared" si="23"/>
        <v>0</v>
      </c>
      <c r="S78" s="253">
        <f t="shared" si="24"/>
        <v>0.14428348819761067</v>
      </c>
      <c r="T78" s="253">
        <f t="shared" si="12"/>
        <v>0.10718113612004287</v>
      </c>
      <c r="U78" s="253">
        <f t="shared" si="15"/>
        <v>0.15739769150052466</v>
      </c>
      <c r="V78" s="253">
        <f t="shared" si="16"/>
        <v>0.14550745725718442</v>
      </c>
      <c r="W78" s="253">
        <f t="shared" si="13"/>
        <v>0.14793597834469083</v>
      </c>
      <c r="X78" s="253">
        <f t="shared" si="14"/>
        <v>3.0284675953967291E-2</v>
      </c>
      <c r="Y78" s="253">
        <f t="shared" si="17"/>
        <v>0.19682271896527484</v>
      </c>
      <c r="Z78" s="253">
        <f t="shared" si="18"/>
        <v>0.34934497816593885</v>
      </c>
      <c r="AA78" s="253">
        <f t="shared" si="19"/>
        <v>0.16435986159169549</v>
      </c>
    </row>
    <row r="79" spans="1:27" x14ac:dyDescent="0.35">
      <c r="A79" s="154" t="s">
        <v>206</v>
      </c>
      <c r="B79" s="155">
        <v>0</v>
      </c>
      <c r="C79" s="156">
        <v>16</v>
      </c>
      <c r="D79" s="156">
        <v>2</v>
      </c>
      <c r="E79" s="157">
        <v>19</v>
      </c>
      <c r="F79" s="155">
        <v>2</v>
      </c>
      <c r="G79" s="156">
        <v>34</v>
      </c>
      <c r="H79" s="156">
        <v>1</v>
      </c>
      <c r="I79" s="157">
        <v>37</v>
      </c>
      <c r="J79" s="155">
        <v>-2</v>
      </c>
      <c r="K79" s="156">
        <v>-18</v>
      </c>
      <c r="L79" s="156">
        <v>1</v>
      </c>
      <c r="M79" s="157">
        <v>-18</v>
      </c>
      <c r="O79" s="150" t="str">
        <f t="shared" si="20"/>
        <v>Eastbourne</v>
      </c>
      <c r="P79" s="253">
        <f t="shared" si="21"/>
        <v>0</v>
      </c>
      <c r="Q79" s="253">
        <f t="shared" si="22"/>
        <v>3.6077476380527183E-2</v>
      </c>
      <c r="R79" s="253">
        <f t="shared" si="23"/>
        <v>0.12468827930174563</v>
      </c>
      <c r="S79" s="253">
        <f t="shared" si="24"/>
        <v>3.6551817010061369E-2</v>
      </c>
      <c r="T79" s="253">
        <f t="shared" si="12"/>
        <v>2.1436227224008574E-2</v>
      </c>
      <c r="U79" s="253">
        <f t="shared" si="15"/>
        <v>6.6068166802689371E-2</v>
      </c>
      <c r="V79" s="253">
        <f t="shared" si="16"/>
        <v>3.6376864314296105E-2</v>
      </c>
      <c r="W79" s="253">
        <f t="shared" si="13"/>
        <v>5.8230119135676175E-2</v>
      </c>
      <c r="X79" s="253">
        <f t="shared" si="14"/>
        <v>6.0569351907934582E-2</v>
      </c>
      <c r="Y79" s="253">
        <f t="shared" si="17"/>
        <v>0.25305778152678193</v>
      </c>
      <c r="Z79" s="253">
        <f t="shared" si="18"/>
        <v>-8.7336244541484712E-2</v>
      </c>
      <c r="AA79" s="253">
        <f t="shared" si="19"/>
        <v>0.15570934256055363</v>
      </c>
    </row>
    <row r="80" spans="1:27" x14ac:dyDescent="0.35">
      <c r="A80" s="154" t="s">
        <v>33</v>
      </c>
      <c r="B80" s="155">
        <v>16</v>
      </c>
      <c r="C80" s="156">
        <v>368</v>
      </c>
      <c r="D80" s="156">
        <v>4</v>
      </c>
      <c r="E80" s="157">
        <v>388</v>
      </c>
      <c r="F80" s="155">
        <v>42</v>
      </c>
      <c r="G80" s="156">
        <v>354</v>
      </c>
      <c r="H80" s="156">
        <v>10</v>
      </c>
      <c r="I80" s="157">
        <v>405</v>
      </c>
      <c r="J80" s="155">
        <v>-26</v>
      </c>
      <c r="K80" s="156">
        <v>15</v>
      </c>
      <c r="L80" s="156">
        <v>-6</v>
      </c>
      <c r="M80" s="157">
        <v>-17</v>
      </c>
      <c r="O80" s="150" t="str">
        <f t="shared" si="20"/>
        <v>Worcester</v>
      </c>
      <c r="P80" s="253">
        <f t="shared" si="21"/>
        <v>0.26542800265428002</v>
      </c>
      <c r="Q80" s="253">
        <f t="shared" si="22"/>
        <v>0.82978195675212518</v>
      </c>
      <c r="R80" s="253">
        <f t="shared" si="23"/>
        <v>0.24937655860349126</v>
      </c>
      <c r="S80" s="253">
        <f t="shared" si="24"/>
        <v>0.7464265789423058</v>
      </c>
      <c r="T80" s="253">
        <f t="shared" si="12"/>
        <v>0.45016077170418006</v>
      </c>
      <c r="U80" s="253">
        <f t="shared" si="15"/>
        <v>0.68788620729858929</v>
      </c>
      <c r="V80" s="253">
        <f t="shared" si="16"/>
        <v>0.36376864314296103</v>
      </c>
      <c r="W80" s="253">
        <f t="shared" si="13"/>
        <v>0.63738373648510416</v>
      </c>
      <c r="X80" s="253">
        <f t="shared" si="14"/>
        <v>0.78740157480314954</v>
      </c>
      <c r="Y80" s="253">
        <f t="shared" si="17"/>
        <v>-0.21088148460565162</v>
      </c>
      <c r="Z80" s="253">
        <f t="shared" si="18"/>
        <v>0.5240174672489083</v>
      </c>
      <c r="AA80" s="253">
        <f t="shared" si="19"/>
        <v>0.14705882352941177</v>
      </c>
    </row>
    <row r="81" spans="1:27" x14ac:dyDescent="0.35">
      <c r="A81" s="154" t="s">
        <v>230</v>
      </c>
      <c r="B81" s="155">
        <v>4</v>
      </c>
      <c r="C81" s="156">
        <v>109</v>
      </c>
      <c r="D81" s="156">
        <v>0</v>
      </c>
      <c r="E81" s="157">
        <v>113</v>
      </c>
      <c r="F81" s="155">
        <v>14</v>
      </c>
      <c r="G81" s="156">
        <v>114</v>
      </c>
      <c r="H81" s="156">
        <v>1</v>
      </c>
      <c r="I81" s="157">
        <v>130</v>
      </c>
      <c r="J81" s="155">
        <v>-10</v>
      </c>
      <c r="K81" s="156">
        <v>-5</v>
      </c>
      <c r="L81" s="156">
        <v>-1</v>
      </c>
      <c r="M81" s="157">
        <v>-17</v>
      </c>
      <c r="O81" s="150" t="str">
        <f t="shared" si="20"/>
        <v>Richmond upon Thames</v>
      </c>
      <c r="P81" s="253">
        <f t="shared" si="21"/>
        <v>6.6357000663570004E-2</v>
      </c>
      <c r="Q81" s="253">
        <f t="shared" si="22"/>
        <v>0.24577780784234143</v>
      </c>
      <c r="R81" s="253">
        <f t="shared" si="23"/>
        <v>0</v>
      </c>
      <c r="S81" s="253">
        <f t="shared" si="24"/>
        <v>0.21738712221773343</v>
      </c>
      <c r="T81" s="253">
        <f t="shared" si="12"/>
        <v>0.15005359056806003</v>
      </c>
      <c r="U81" s="253">
        <f t="shared" si="15"/>
        <v>0.22152267692666433</v>
      </c>
      <c r="V81" s="253">
        <f t="shared" si="16"/>
        <v>3.6376864314296105E-2</v>
      </c>
      <c r="W81" s="253">
        <f t="shared" si="13"/>
        <v>0.2045923104767001</v>
      </c>
      <c r="X81" s="253">
        <f t="shared" si="14"/>
        <v>0.30284675953967294</v>
      </c>
      <c r="Y81" s="253">
        <f t="shared" si="17"/>
        <v>7.0293828201883873E-2</v>
      </c>
      <c r="Z81" s="253">
        <f t="shared" si="18"/>
        <v>8.7336244541484712E-2</v>
      </c>
      <c r="AA81" s="253">
        <f t="shared" si="19"/>
        <v>0.14705882352941177</v>
      </c>
    </row>
    <row r="82" spans="1:27" x14ac:dyDescent="0.35">
      <c r="A82" s="154" t="s">
        <v>171</v>
      </c>
      <c r="B82" s="155">
        <v>0</v>
      </c>
      <c r="C82" s="156">
        <v>23</v>
      </c>
      <c r="D82" s="156">
        <v>0</v>
      </c>
      <c r="E82" s="157">
        <v>23</v>
      </c>
      <c r="F82" s="155">
        <v>1</v>
      </c>
      <c r="G82" s="156">
        <v>36</v>
      </c>
      <c r="H82" s="156">
        <v>3</v>
      </c>
      <c r="I82" s="157">
        <v>40</v>
      </c>
      <c r="J82" s="155">
        <v>-1</v>
      </c>
      <c r="K82" s="156">
        <v>-14</v>
      </c>
      <c r="L82" s="156">
        <v>-3</v>
      </c>
      <c r="M82" s="157">
        <v>-17</v>
      </c>
      <c r="O82" s="150" t="str">
        <f t="shared" si="20"/>
        <v>Bridgend</v>
      </c>
      <c r="P82" s="253">
        <f t="shared" si="21"/>
        <v>0</v>
      </c>
      <c r="Q82" s="253">
        <f t="shared" si="22"/>
        <v>5.1861372297007824E-2</v>
      </c>
      <c r="R82" s="253">
        <f t="shared" si="23"/>
        <v>0</v>
      </c>
      <c r="S82" s="253">
        <f t="shared" si="24"/>
        <v>4.4246936380600607E-2</v>
      </c>
      <c r="T82" s="253">
        <f t="shared" si="12"/>
        <v>1.0718113612004287E-2</v>
      </c>
      <c r="U82" s="253">
        <f t="shared" si="15"/>
        <v>6.9954529555788736E-2</v>
      </c>
      <c r="V82" s="253">
        <f t="shared" si="16"/>
        <v>0.10913059294288831</v>
      </c>
      <c r="W82" s="253">
        <f t="shared" si="13"/>
        <v>6.2951480146676939E-2</v>
      </c>
      <c r="X82" s="253">
        <f t="shared" si="14"/>
        <v>3.0284675953967291E-2</v>
      </c>
      <c r="Y82" s="253">
        <f t="shared" si="17"/>
        <v>0.19682271896527484</v>
      </c>
      <c r="Z82" s="253">
        <f t="shared" si="18"/>
        <v>0.26200873362445415</v>
      </c>
      <c r="AA82" s="253">
        <f t="shared" si="19"/>
        <v>0.14705882352941177</v>
      </c>
    </row>
    <row r="83" spans="1:27" x14ac:dyDescent="0.35">
      <c r="A83" s="154" t="s">
        <v>298</v>
      </c>
      <c r="B83" s="155">
        <v>20</v>
      </c>
      <c r="C83" s="156">
        <v>59</v>
      </c>
      <c r="D83" s="156">
        <v>0</v>
      </c>
      <c r="E83" s="157">
        <v>79</v>
      </c>
      <c r="F83" s="155">
        <v>15</v>
      </c>
      <c r="G83" s="156">
        <v>78</v>
      </c>
      <c r="H83" s="156">
        <v>4</v>
      </c>
      <c r="I83" s="157">
        <v>97</v>
      </c>
      <c r="J83" s="155">
        <v>5</v>
      </c>
      <c r="K83" s="156">
        <v>-18</v>
      </c>
      <c r="L83" s="156">
        <v>-4</v>
      </c>
      <c r="M83" s="157">
        <v>-17</v>
      </c>
      <c r="O83" s="150" t="str">
        <f t="shared" si="20"/>
        <v>Rochdale</v>
      </c>
      <c r="P83" s="253">
        <f t="shared" si="21"/>
        <v>0.33178500331785005</v>
      </c>
      <c r="Q83" s="253">
        <f t="shared" si="22"/>
        <v>0.133035694153194</v>
      </c>
      <c r="R83" s="253">
        <f t="shared" si="23"/>
        <v>0</v>
      </c>
      <c r="S83" s="253">
        <f t="shared" si="24"/>
        <v>0.1519786075681499</v>
      </c>
      <c r="T83" s="253">
        <f t="shared" si="12"/>
        <v>0.16077170418006431</v>
      </c>
      <c r="U83" s="253">
        <f t="shared" si="15"/>
        <v>0.15156814737087559</v>
      </c>
      <c r="V83" s="253">
        <f t="shared" si="16"/>
        <v>0.14550745725718442</v>
      </c>
      <c r="W83" s="253">
        <f t="shared" si="13"/>
        <v>0.15265733935569159</v>
      </c>
      <c r="X83" s="253">
        <f t="shared" si="14"/>
        <v>-0.15142337976983647</v>
      </c>
      <c r="Y83" s="253">
        <f t="shared" si="17"/>
        <v>0.25305778152678193</v>
      </c>
      <c r="Z83" s="253">
        <f t="shared" si="18"/>
        <v>0.34934497816593885</v>
      </c>
      <c r="AA83" s="253">
        <f t="shared" si="19"/>
        <v>0.14705882352941177</v>
      </c>
    </row>
    <row r="84" spans="1:27" x14ac:dyDescent="0.35">
      <c r="A84" s="154" t="s">
        <v>241</v>
      </c>
      <c r="B84" s="155">
        <v>0</v>
      </c>
      <c r="C84" s="156">
        <v>50</v>
      </c>
      <c r="D84" s="156">
        <v>1</v>
      </c>
      <c r="E84" s="157">
        <v>51</v>
      </c>
      <c r="F84" s="155">
        <v>6</v>
      </c>
      <c r="G84" s="156">
        <v>53</v>
      </c>
      <c r="H84" s="156">
        <v>9</v>
      </c>
      <c r="I84" s="157">
        <v>67</v>
      </c>
      <c r="J84" s="155">
        <v>-6</v>
      </c>
      <c r="K84" s="156">
        <v>-3</v>
      </c>
      <c r="L84" s="156">
        <v>-7</v>
      </c>
      <c r="M84" s="157">
        <v>-16</v>
      </c>
      <c r="O84" s="150" t="str">
        <f t="shared" si="20"/>
        <v>Harrogate</v>
      </c>
      <c r="P84" s="253">
        <f t="shared" si="21"/>
        <v>0</v>
      </c>
      <c r="Q84" s="253">
        <f t="shared" si="22"/>
        <v>0.11274211368914745</v>
      </c>
      <c r="R84" s="253">
        <f t="shared" si="23"/>
        <v>6.2344139650872814E-2</v>
      </c>
      <c r="S84" s="253">
        <f t="shared" si="24"/>
        <v>9.8112771974375249E-2</v>
      </c>
      <c r="T84" s="253">
        <f t="shared" si="12"/>
        <v>6.4308681672025719E-2</v>
      </c>
      <c r="U84" s="253">
        <f t="shared" si="15"/>
        <v>0.10298861295713342</v>
      </c>
      <c r="V84" s="253">
        <f t="shared" si="16"/>
        <v>0.32739177882866499</v>
      </c>
      <c r="W84" s="253">
        <f t="shared" si="13"/>
        <v>0.1054437292456839</v>
      </c>
      <c r="X84" s="253">
        <f t="shared" si="14"/>
        <v>0.18170805572380377</v>
      </c>
      <c r="Y84" s="253">
        <f t="shared" si="17"/>
        <v>4.2176296921130327E-2</v>
      </c>
      <c r="Z84" s="253">
        <f t="shared" si="18"/>
        <v>0.611353711790393</v>
      </c>
      <c r="AA84" s="253">
        <f t="shared" si="19"/>
        <v>0.13840830449826988</v>
      </c>
    </row>
    <row r="85" spans="1:27" x14ac:dyDescent="0.35">
      <c r="A85" s="154" t="s">
        <v>383</v>
      </c>
      <c r="B85" s="155">
        <v>5</v>
      </c>
      <c r="C85" s="156">
        <v>63</v>
      </c>
      <c r="D85" s="156">
        <v>3</v>
      </c>
      <c r="E85" s="157">
        <v>70</v>
      </c>
      <c r="F85" s="155">
        <v>7</v>
      </c>
      <c r="G85" s="156">
        <v>75</v>
      </c>
      <c r="H85" s="156">
        <v>4</v>
      </c>
      <c r="I85" s="157">
        <v>86</v>
      </c>
      <c r="J85" s="155">
        <v>-2</v>
      </c>
      <c r="K85" s="156">
        <v>-13</v>
      </c>
      <c r="L85" s="156">
        <v>-1</v>
      </c>
      <c r="M85" s="157">
        <v>-16</v>
      </c>
      <c r="O85" s="150" t="str">
        <f t="shared" si="20"/>
        <v>Wirral</v>
      </c>
      <c r="P85" s="253">
        <f t="shared" si="21"/>
        <v>8.2946250829462512E-2</v>
      </c>
      <c r="Q85" s="253">
        <f t="shared" si="22"/>
        <v>0.14205506324832579</v>
      </c>
      <c r="R85" s="253">
        <f t="shared" si="23"/>
        <v>0.18703241895261846</v>
      </c>
      <c r="S85" s="253">
        <f t="shared" si="24"/>
        <v>0.13466458898443662</v>
      </c>
      <c r="T85" s="253">
        <f t="shared" ref="T85:T148" si="25">F85/F$345*100</f>
        <v>7.5026795284030015E-2</v>
      </c>
      <c r="U85" s="253">
        <f t="shared" si="15"/>
        <v>0.14573860324122653</v>
      </c>
      <c r="V85" s="253">
        <f t="shared" si="16"/>
        <v>0.14550745725718442</v>
      </c>
      <c r="W85" s="253">
        <f t="shared" ref="W85:W148" si="26">I85/I$345*100</f>
        <v>0.13534568231535546</v>
      </c>
      <c r="X85" s="253">
        <f t="shared" ref="X85:X148" si="27">J85/J$345*100</f>
        <v>6.0569351907934582E-2</v>
      </c>
      <c r="Y85" s="253">
        <f t="shared" si="17"/>
        <v>0.18276395332489809</v>
      </c>
      <c r="Z85" s="253">
        <f t="shared" si="18"/>
        <v>8.7336244541484712E-2</v>
      </c>
      <c r="AA85" s="253">
        <f t="shared" si="19"/>
        <v>0.13840830449826988</v>
      </c>
    </row>
    <row r="86" spans="1:27" x14ac:dyDescent="0.35">
      <c r="A86" s="154" t="s">
        <v>234</v>
      </c>
      <c r="B86" s="155">
        <v>4</v>
      </c>
      <c r="C86" s="156">
        <v>84</v>
      </c>
      <c r="D86" s="156">
        <v>4</v>
      </c>
      <c r="E86" s="157">
        <v>92</v>
      </c>
      <c r="F86" s="155">
        <v>2</v>
      </c>
      <c r="G86" s="156">
        <v>106</v>
      </c>
      <c r="H86" s="156">
        <v>0</v>
      </c>
      <c r="I86" s="157">
        <v>108</v>
      </c>
      <c r="J86" s="155">
        <v>2</v>
      </c>
      <c r="K86" s="156">
        <v>-21</v>
      </c>
      <c r="L86" s="156">
        <v>4</v>
      </c>
      <c r="M86" s="157">
        <v>-16</v>
      </c>
      <c r="O86" s="150" t="str">
        <f t="shared" si="20"/>
        <v>Broxtowe</v>
      </c>
      <c r="P86" s="253">
        <f t="shared" si="21"/>
        <v>6.6357000663570004E-2</v>
      </c>
      <c r="Q86" s="253">
        <f t="shared" si="22"/>
        <v>0.18940675099776769</v>
      </c>
      <c r="R86" s="253">
        <f t="shared" si="23"/>
        <v>0.24937655860349126</v>
      </c>
      <c r="S86" s="253">
        <f t="shared" si="24"/>
        <v>0.17698774552240243</v>
      </c>
      <c r="T86" s="253">
        <f t="shared" si="25"/>
        <v>2.1436227224008574E-2</v>
      </c>
      <c r="U86" s="253">
        <f t="shared" si="15"/>
        <v>0.20597722591426684</v>
      </c>
      <c r="V86" s="253">
        <f t="shared" si="16"/>
        <v>0</v>
      </c>
      <c r="W86" s="253">
        <f t="shared" si="26"/>
        <v>0.16996899639602775</v>
      </c>
      <c r="X86" s="253">
        <f t="shared" si="27"/>
        <v>-6.0569351907934582E-2</v>
      </c>
      <c r="Y86" s="253">
        <f t="shared" si="17"/>
        <v>0.29523407844791227</v>
      </c>
      <c r="Z86" s="253">
        <f t="shared" si="18"/>
        <v>-0.34934497816593885</v>
      </c>
      <c r="AA86" s="253">
        <f t="shared" si="19"/>
        <v>0.13840830449826988</v>
      </c>
    </row>
    <row r="87" spans="1:27" x14ac:dyDescent="0.35">
      <c r="A87" s="154" t="s">
        <v>152</v>
      </c>
      <c r="B87" s="155">
        <v>0</v>
      </c>
      <c r="C87" s="156">
        <v>29</v>
      </c>
      <c r="D87" s="156">
        <v>4</v>
      </c>
      <c r="E87" s="157">
        <v>33</v>
      </c>
      <c r="F87" s="155">
        <v>12</v>
      </c>
      <c r="G87" s="156">
        <v>29</v>
      </c>
      <c r="H87" s="156">
        <v>7</v>
      </c>
      <c r="I87" s="157">
        <v>48</v>
      </c>
      <c r="J87" s="155">
        <v>-12</v>
      </c>
      <c r="K87" s="156">
        <v>0</v>
      </c>
      <c r="L87" s="156">
        <v>-3</v>
      </c>
      <c r="M87" s="157">
        <v>-15</v>
      </c>
      <c r="O87" s="150" t="str">
        <f t="shared" si="20"/>
        <v>Denbighshire</v>
      </c>
      <c r="P87" s="253">
        <f t="shared" si="21"/>
        <v>0</v>
      </c>
      <c r="Q87" s="253">
        <f t="shared" si="22"/>
        <v>6.539042593970551E-2</v>
      </c>
      <c r="R87" s="253">
        <f t="shared" si="23"/>
        <v>0.24937655860349126</v>
      </c>
      <c r="S87" s="253">
        <f t="shared" si="24"/>
        <v>6.3484734806948689E-2</v>
      </c>
      <c r="T87" s="253">
        <f t="shared" si="25"/>
        <v>0.12861736334405144</v>
      </c>
      <c r="U87" s="253">
        <f t="shared" si="15"/>
        <v>5.6352259919940931E-2</v>
      </c>
      <c r="V87" s="253">
        <f t="shared" si="16"/>
        <v>0.25463805020007274</v>
      </c>
      <c r="W87" s="253">
        <f t="shared" si="26"/>
        <v>7.5541776176012335E-2</v>
      </c>
      <c r="X87" s="253">
        <f t="shared" si="27"/>
        <v>0.36341611144760755</v>
      </c>
      <c r="Y87" s="253">
        <f t="shared" si="17"/>
        <v>0</v>
      </c>
      <c r="Z87" s="253">
        <f t="shared" si="18"/>
        <v>0.26200873362445415</v>
      </c>
      <c r="AA87" s="253">
        <f t="shared" si="19"/>
        <v>0.12975778546712802</v>
      </c>
    </row>
    <row r="88" spans="1:27" x14ac:dyDescent="0.35">
      <c r="A88" s="154" t="s">
        <v>299</v>
      </c>
      <c r="B88" s="155">
        <v>1</v>
      </c>
      <c r="C88" s="156">
        <v>52</v>
      </c>
      <c r="D88" s="156">
        <v>0</v>
      </c>
      <c r="E88" s="157">
        <v>53</v>
      </c>
      <c r="F88" s="155">
        <v>5</v>
      </c>
      <c r="G88" s="156">
        <v>56</v>
      </c>
      <c r="H88" s="156">
        <v>7</v>
      </c>
      <c r="I88" s="157">
        <v>68</v>
      </c>
      <c r="J88" s="155">
        <v>-4</v>
      </c>
      <c r="K88" s="156">
        <v>-4</v>
      </c>
      <c r="L88" s="156">
        <v>-7</v>
      </c>
      <c r="M88" s="157">
        <v>-15</v>
      </c>
      <c r="O88" s="150" t="str">
        <f t="shared" si="20"/>
        <v>East Devon</v>
      </c>
      <c r="P88" s="253">
        <f t="shared" si="21"/>
        <v>1.6589250165892501E-2</v>
      </c>
      <c r="Q88" s="253">
        <f t="shared" si="22"/>
        <v>0.11725179823671335</v>
      </c>
      <c r="R88" s="253">
        <f t="shared" si="23"/>
        <v>0</v>
      </c>
      <c r="S88" s="253">
        <f t="shared" si="24"/>
        <v>0.10196033165964487</v>
      </c>
      <c r="T88" s="253">
        <f t="shared" si="25"/>
        <v>5.3590568060021437E-2</v>
      </c>
      <c r="U88" s="253">
        <f t="shared" si="15"/>
        <v>0.10881815708678247</v>
      </c>
      <c r="V88" s="253">
        <f t="shared" si="16"/>
        <v>0.25463805020007274</v>
      </c>
      <c r="W88" s="253">
        <f t="shared" si="26"/>
        <v>0.10701751624935081</v>
      </c>
      <c r="X88" s="253">
        <f t="shared" si="27"/>
        <v>0.12113870381586916</v>
      </c>
      <c r="Y88" s="253">
        <f t="shared" si="17"/>
        <v>5.62350625615071E-2</v>
      </c>
      <c r="Z88" s="253">
        <f t="shared" si="18"/>
        <v>0.611353711790393</v>
      </c>
      <c r="AA88" s="253">
        <f t="shared" si="19"/>
        <v>0.12975778546712802</v>
      </c>
    </row>
    <row r="89" spans="1:27" x14ac:dyDescent="0.35">
      <c r="A89" s="154" t="s">
        <v>322</v>
      </c>
      <c r="B89" s="155">
        <v>1</v>
      </c>
      <c r="C89" s="156">
        <v>30</v>
      </c>
      <c r="D89" s="156">
        <v>0</v>
      </c>
      <c r="E89" s="157">
        <v>31</v>
      </c>
      <c r="F89" s="155">
        <v>6</v>
      </c>
      <c r="G89" s="156">
        <v>39</v>
      </c>
      <c r="H89" s="156">
        <v>1</v>
      </c>
      <c r="I89" s="157">
        <v>46</v>
      </c>
      <c r="J89" s="155">
        <v>-4</v>
      </c>
      <c r="K89" s="156">
        <v>-9</v>
      </c>
      <c r="L89" s="156">
        <v>-1</v>
      </c>
      <c r="M89" s="157">
        <v>-15</v>
      </c>
      <c r="O89" s="150" t="str">
        <f t="shared" si="20"/>
        <v>New Forest</v>
      </c>
      <c r="P89" s="253">
        <f t="shared" si="21"/>
        <v>1.6589250165892501E-2</v>
      </c>
      <c r="Q89" s="253">
        <f t="shared" si="22"/>
        <v>6.7645268213488458E-2</v>
      </c>
      <c r="R89" s="253">
        <f t="shared" si="23"/>
        <v>0</v>
      </c>
      <c r="S89" s="253">
        <f t="shared" si="24"/>
        <v>5.9637175121679077E-2</v>
      </c>
      <c r="T89" s="253">
        <f t="shared" si="25"/>
        <v>6.4308681672025719E-2</v>
      </c>
      <c r="U89" s="253">
        <f t="shared" si="15"/>
        <v>7.5784073685437797E-2</v>
      </c>
      <c r="V89" s="253">
        <f t="shared" si="16"/>
        <v>3.6376864314296105E-2</v>
      </c>
      <c r="W89" s="253">
        <f t="shared" si="26"/>
        <v>7.2394202168678493E-2</v>
      </c>
      <c r="X89" s="253">
        <f t="shared" si="27"/>
        <v>0.12113870381586916</v>
      </c>
      <c r="Y89" s="253">
        <f t="shared" si="17"/>
        <v>0.12652889076339097</v>
      </c>
      <c r="Z89" s="253">
        <f t="shared" si="18"/>
        <v>8.7336244541484712E-2</v>
      </c>
      <c r="AA89" s="253">
        <f t="shared" si="19"/>
        <v>0.12975778546712802</v>
      </c>
    </row>
    <row r="90" spans="1:27" x14ac:dyDescent="0.35">
      <c r="A90" s="154" t="s">
        <v>243</v>
      </c>
      <c r="B90" s="155">
        <v>5</v>
      </c>
      <c r="C90" s="156">
        <v>23</v>
      </c>
      <c r="D90" s="156">
        <v>0</v>
      </c>
      <c r="E90" s="157">
        <v>29</v>
      </c>
      <c r="F90" s="155">
        <v>7</v>
      </c>
      <c r="G90" s="156">
        <v>35</v>
      </c>
      <c r="H90" s="156">
        <v>2</v>
      </c>
      <c r="I90" s="157">
        <v>44</v>
      </c>
      <c r="J90" s="155">
        <v>-1</v>
      </c>
      <c r="K90" s="156">
        <v>-11</v>
      </c>
      <c r="L90" s="156">
        <v>-2</v>
      </c>
      <c r="M90" s="157">
        <v>-15</v>
      </c>
      <c r="O90" s="150" t="str">
        <f t="shared" si="20"/>
        <v>Ashfield</v>
      </c>
      <c r="P90" s="253">
        <f t="shared" si="21"/>
        <v>8.2946250829462512E-2</v>
      </c>
      <c r="Q90" s="253">
        <f t="shared" si="22"/>
        <v>5.1861372297007824E-2</v>
      </c>
      <c r="R90" s="253">
        <f t="shared" si="23"/>
        <v>0</v>
      </c>
      <c r="S90" s="253">
        <f t="shared" si="24"/>
        <v>5.5789615436409451E-2</v>
      </c>
      <c r="T90" s="253">
        <f t="shared" si="25"/>
        <v>7.5026795284030015E-2</v>
      </c>
      <c r="U90" s="253">
        <f t="shared" si="15"/>
        <v>6.8011348179239053E-2</v>
      </c>
      <c r="V90" s="253">
        <f t="shared" si="16"/>
        <v>7.275372862859221E-2</v>
      </c>
      <c r="W90" s="253">
        <f t="shared" si="26"/>
        <v>6.9246628161344637E-2</v>
      </c>
      <c r="X90" s="253">
        <f t="shared" si="27"/>
        <v>3.0284675953967291E-2</v>
      </c>
      <c r="Y90" s="253">
        <f t="shared" si="17"/>
        <v>0.15464642204414453</v>
      </c>
      <c r="Z90" s="253">
        <f t="shared" si="18"/>
        <v>0.17467248908296942</v>
      </c>
      <c r="AA90" s="253">
        <f t="shared" si="19"/>
        <v>0.12975778546712802</v>
      </c>
    </row>
    <row r="91" spans="1:27" x14ac:dyDescent="0.35">
      <c r="A91" s="154" t="s">
        <v>215</v>
      </c>
      <c r="B91" s="155">
        <v>8</v>
      </c>
      <c r="C91" s="156">
        <v>9</v>
      </c>
      <c r="D91" s="156">
        <v>0</v>
      </c>
      <c r="E91" s="157">
        <v>16</v>
      </c>
      <c r="F91" s="155">
        <v>1</v>
      </c>
      <c r="G91" s="156">
        <v>24</v>
      </c>
      <c r="H91" s="156">
        <v>6</v>
      </c>
      <c r="I91" s="157">
        <v>32</v>
      </c>
      <c r="J91" s="155">
        <v>6</v>
      </c>
      <c r="K91" s="156">
        <v>-15</v>
      </c>
      <c r="L91" s="156">
        <v>-6</v>
      </c>
      <c r="M91" s="157">
        <v>-15</v>
      </c>
      <c r="O91" s="150" t="str">
        <f t="shared" si="20"/>
        <v>Isle of Anglesey</v>
      </c>
      <c r="P91" s="253">
        <f t="shared" si="21"/>
        <v>0.13271400132714001</v>
      </c>
      <c r="Q91" s="253">
        <f t="shared" si="22"/>
        <v>2.0293580464046539E-2</v>
      </c>
      <c r="R91" s="253">
        <f t="shared" si="23"/>
        <v>0</v>
      </c>
      <c r="S91" s="253">
        <f t="shared" si="24"/>
        <v>3.0780477482156943E-2</v>
      </c>
      <c r="T91" s="253">
        <f t="shared" si="25"/>
        <v>1.0718113612004287E-2</v>
      </c>
      <c r="U91" s="253">
        <f t="shared" si="15"/>
        <v>4.6636353037192491E-2</v>
      </c>
      <c r="V91" s="253">
        <f t="shared" si="16"/>
        <v>0.21826118588577662</v>
      </c>
      <c r="W91" s="253">
        <f t="shared" si="26"/>
        <v>5.0361184117341556E-2</v>
      </c>
      <c r="X91" s="253">
        <f t="shared" si="27"/>
        <v>-0.18170805572380377</v>
      </c>
      <c r="Y91" s="253">
        <f t="shared" si="17"/>
        <v>0.21088148460565162</v>
      </c>
      <c r="Z91" s="253">
        <f t="shared" si="18"/>
        <v>0.5240174672489083</v>
      </c>
      <c r="AA91" s="253">
        <f t="shared" si="19"/>
        <v>0.12975778546712802</v>
      </c>
    </row>
    <row r="92" spans="1:27" x14ac:dyDescent="0.35">
      <c r="A92" s="154" t="s">
        <v>246</v>
      </c>
      <c r="B92" s="155">
        <v>3</v>
      </c>
      <c r="C92" s="156">
        <v>39</v>
      </c>
      <c r="D92" s="156">
        <v>1</v>
      </c>
      <c r="E92" s="157">
        <v>43</v>
      </c>
      <c r="F92" s="155">
        <v>9</v>
      </c>
      <c r="G92" s="156">
        <v>49</v>
      </c>
      <c r="H92" s="156">
        <v>0</v>
      </c>
      <c r="I92" s="157">
        <v>57</v>
      </c>
      <c r="J92" s="155">
        <v>-6</v>
      </c>
      <c r="K92" s="156">
        <v>-10</v>
      </c>
      <c r="L92" s="156">
        <v>1</v>
      </c>
      <c r="M92" s="157">
        <v>-14</v>
      </c>
      <c r="O92" s="150" t="str">
        <f t="shared" si="20"/>
        <v>Newark and Sherwood</v>
      </c>
      <c r="P92" s="253">
        <f t="shared" si="21"/>
        <v>4.976775049767751E-2</v>
      </c>
      <c r="Q92" s="253">
        <f t="shared" si="22"/>
        <v>8.7938848677535014E-2</v>
      </c>
      <c r="R92" s="253">
        <f t="shared" si="23"/>
        <v>6.2344139650872814E-2</v>
      </c>
      <c r="S92" s="253">
        <f t="shared" si="24"/>
        <v>8.2722533233296786E-2</v>
      </c>
      <c r="T92" s="253">
        <f t="shared" si="25"/>
        <v>9.6463022508038579E-2</v>
      </c>
      <c r="U92" s="253">
        <f t="shared" si="15"/>
        <v>9.5215887450934678E-2</v>
      </c>
      <c r="V92" s="253">
        <f t="shared" si="16"/>
        <v>0</v>
      </c>
      <c r="W92" s="253">
        <f t="shared" si="26"/>
        <v>8.9705859209014652E-2</v>
      </c>
      <c r="X92" s="253">
        <f t="shared" si="27"/>
        <v>0.18170805572380377</v>
      </c>
      <c r="Y92" s="253">
        <f t="shared" si="17"/>
        <v>0.14058765640376775</v>
      </c>
      <c r="Z92" s="253">
        <f t="shared" si="18"/>
        <v>-8.7336244541484712E-2</v>
      </c>
      <c r="AA92" s="253">
        <f t="shared" si="19"/>
        <v>0.12110726643598616</v>
      </c>
    </row>
    <row r="93" spans="1:27" x14ac:dyDescent="0.35">
      <c r="A93" s="154" t="s">
        <v>174</v>
      </c>
      <c r="B93" s="155">
        <v>0</v>
      </c>
      <c r="C93" s="156">
        <v>13</v>
      </c>
      <c r="D93" s="156">
        <v>1</v>
      </c>
      <c r="E93" s="157">
        <v>14</v>
      </c>
      <c r="F93" s="155">
        <v>1</v>
      </c>
      <c r="G93" s="156">
        <v>19</v>
      </c>
      <c r="H93" s="156">
        <v>9</v>
      </c>
      <c r="I93" s="157">
        <v>29</v>
      </c>
      <c r="J93" s="155">
        <v>-1</v>
      </c>
      <c r="K93" s="156">
        <v>-6</v>
      </c>
      <c r="L93" s="156">
        <v>-8</v>
      </c>
      <c r="M93" s="157">
        <v>-14</v>
      </c>
      <c r="O93" s="150" t="str">
        <f t="shared" si="20"/>
        <v>Torridge</v>
      </c>
      <c r="P93" s="253">
        <f t="shared" si="21"/>
        <v>0</v>
      </c>
      <c r="Q93" s="253">
        <f t="shared" si="22"/>
        <v>2.9312949559178337E-2</v>
      </c>
      <c r="R93" s="253">
        <f t="shared" si="23"/>
        <v>6.2344139650872814E-2</v>
      </c>
      <c r="S93" s="253">
        <f t="shared" si="24"/>
        <v>2.6932917796887328E-2</v>
      </c>
      <c r="T93" s="253">
        <f t="shared" si="25"/>
        <v>1.0718113612004287E-2</v>
      </c>
      <c r="U93" s="253">
        <f t="shared" si="15"/>
        <v>3.6920446154444057E-2</v>
      </c>
      <c r="V93" s="253">
        <f t="shared" si="16"/>
        <v>0.32739177882866499</v>
      </c>
      <c r="W93" s="253">
        <f t="shared" si="26"/>
        <v>4.5639823106340786E-2</v>
      </c>
      <c r="X93" s="253">
        <f t="shared" si="27"/>
        <v>3.0284675953967291E-2</v>
      </c>
      <c r="Y93" s="253">
        <f t="shared" si="17"/>
        <v>8.4352593842260654E-2</v>
      </c>
      <c r="Z93" s="253">
        <f t="shared" si="18"/>
        <v>0.69868995633187769</v>
      </c>
      <c r="AA93" s="253">
        <f t="shared" si="19"/>
        <v>0.12110726643598616</v>
      </c>
    </row>
    <row r="94" spans="1:27" x14ac:dyDescent="0.35">
      <c r="A94" s="154" t="s">
        <v>202</v>
      </c>
      <c r="B94" s="155">
        <v>1</v>
      </c>
      <c r="C94" s="156">
        <v>17</v>
      </c>
      <c r="D94" s="156">
        <v>0</v>
      </c>
      <c r="E94" s="157">
        <v>18</v>
      </c>
      <c r="F94" s="155">
        <v>0</v>
      </c>
      <c r="G94" s="156">
        <v>26</v>
      </c>
      <c r="H94" s="156">
        <v>6</v>
      </c>
      <c r="I94" s="157">
        <v>32</v>
      </c>
      <c r="J94" s="155">
        <v>1</v>
      </c>
      <c r="K94" s="156">
        <v>-9</v>
      </c>
      <c r="L94" s="156">
        <v>-6</v>
      </c>
      <c r="M94" s="157">
        <v>-14</v>
      </c>
      <c r="O94" s="150" t="str">
        <f t="shared" si="20"/>
        <v>Wyre</v>
      </c>
      <c r="P94" s="253">
        <f t="shared" si="21"/>
        <v>1.6589250165892501E-2</v>
      </c>
      <c r="Q94" s="253">
        <f t="shared" si="22"/>
        <v>3.8332318654310131E-2</v>
      </c>
      <c r="R94" s="253">
        <f t="shared" si="23"/>
        <v>0</v>
      </c>
      <c r="S94" s="253">
        <f t="shared" si="24"/>
        <v>3.4628037167426559E-2</v>
      </c>
      <c r="T94" s="253">
        <f t="shared" si="25"/>
        <v>0</v>
      </c>
      <c r="U94" s="253">
        <f t="shared" si="15"/>
        <v>5.0522715790291862E-2</v>
      </c>
      <c r="V94" s="253">
        <f t="shared" si="16"/>
        <v>0.21826118588577662</v>
      </c>
      <c r="W94" s="253">
        <f t="shared" si="26"/>
        <v>5.0361184117341556E-2</v>
      </c>
      <c r="X94" s="253">
        <f t="shared" si="27"/>
        <v>-3.0284675953967291E-2</v>
      </c>
      <c r="Y94" s="253">
        <f t="shared" si="17"/>
        <v>0.12652889076339097</v>
      </c>
      <c r="Z94" s="253">
        <f t="shared" si="18"/>
        <v>0.5240174672489083</v>
      </c>
      <c r="AA94" s="253">
        <f t="shared" si="19"/>
        <v>0.12110726643598616</v>
      </c>
    </row>
    <row r="95" spans="1:27" x14ac:dyDescent="0.35">
      <c r="A95" s="154" t="s">
        <v>164</v>
      </c>
      <c r="B95" s="155">
        <v>4</v>
      </c>
      <c r="C95" s="156">
        <v>127</v>
      </c>
      <c r="D95" s="156">
        <v>0</v>
      </c>
      <c r="E95" s="157">
        <v>131</v>
      </c>
      <c r="F95" s="155">
        <v>21</v>
      </c>
      <c r="G95" s="156">
        <v>118</v>
      </c>
      <c r="H95" s="156">
        <v>5</v>
      </c>
      <c r="I95" s="157">
        <v>144</v>
      </c>
      <c r="J95" s="155">
        <v>-17</v>
      </c>
      <c r="K95" s="156">
        <v>8</v>
      </c>
      <c r="L95" s="156">
        <v>-5</v>
      </c>
      <c r="M95" s="157">
        <v>-13</v>
      </c>
      <c r="O95" s="150" t="str">
        <f t="shared" si="20"/>
        <v>County Durham</v>
      </c>
      <c r="P95" s="253">
        <f t="shared" si="21"/>
        <v>6.6357000663570004E-2</v>
      </c>
      <c r="Q95" s="253">
        <f t="shared" si="22"/>
        <v>0.28636496877043449</v>
      </c>
      <c r="R95" s="253">
        <f t="shared" si="23"/>
        <v>0</v>
      </c>
      <c r="S95" s="253">
        <f t="shared" si="24"/>
        <v>0.25201515938516</v>
      </c>
      <c r="T95" s="253">
        <f t="shared" si="25"/>
        <v>0.22508038585209003</v>
      </c>
      <c r="U95" s="253">
        <f t="shared" si="15"/>
        <v>0.22929540243286309</v>
      </c>
      <c r="V95" s="253">
        <f t="shared" si="16"/>
        <v>0.18188432157148052</v>
      </c>
      <c r="W95" s="253">
        <f t="shared" si="26"/>
        <v>0.22662532852803702</v>
      </c>
      <c r="X95" s="253">
        <f t="shared" si="27"/>
        <v>0.51483949121744399</v>
      </c>
      <c r="Y95" s="253">
        <f t="shared" si="17"/>
        <v>-0.1124701251230142</v>
      </c>
      <c r="Z95" s="253">
        <f t="shared" si="18"/>
        <v>0.43668122270742354</v>
      </c>
      <c r="AA95" s="253">
        <f t="shared" si="19"/>
        <v>0.11245674740484431</v>
      </c>
    </row>
    <row r="96" spans="1:27" x14ac:dyDescent="0.35">
      <c r="A96" s="154" t="s">
        <v>290</v>
      </c>
      <c r="B96" s="155">
        <v>22</v>
      </c>
      <c r="C96" s="156">
        <v>58</v>
      </c>
      <c r="D96" s="156">
        <v>3</v>
      </c>
      <c r="E96" s="157">
        <v>82</v>
      </c>
      <c r="F96" s="155">
        <v>30</v>
      </c>
      <c r="G96" s="156">
        <v>64</v>
      </c>
      <c r="H96" s="156">
        <v>1</v>
      </c>
      <c r="I96" s="157">
        <v>95</v>
      </c>
      <c r="J96" s="155">
        <v>-8</v>
      </c>
      <c r="K96" s="156">
        <v>-6</v>
      </c>
      <c r="L96" s="156">
        <v>1</v>
      </c>
      <c r="M96" s="157">
        <v>-13</v>
      </c>
      <c r="O96" s="150" t="str">
        <f t="shared" si="20"/>
        <v>Rotherham</v>
      </c>
      <c r="P96" s="253">
        <f t="shared" si="21"/>
        <v>0.36496350364963503</v>
      </c>
      <c r="Q96" s="253">
        <f t="shared" si="22"/>
        <v>0.13078085187941102</v>
      </c>
      <c r="R96" s="253">
        <f t="shared" si="23"/>
        <v>0.18703241895261846</v>
      </c>
      <c r="S96" s="253">
        <f t="shared" si="24"/>
        <v>0.15774994709605433</v>
      </c>
      <c r="T96" s="253">
        <f t="shared" si="25"/>
        <v>0.32154340836012862</v>
      </c>
      <c r="U96" s="253">
        <f t="shared" si="15"/>
        <v>0.12436360809917998</v>
      </c>
      <c r="V96" s="253">
        <f t="shared" si="16"/>
        <v>3.6376864314296105E-2</v>
      </c>
      <c r="W96" s="253">
        <f t="shared" si="26"/>
        <v>0.14950976534835775</v>
      </c>
      <c r="X96" s="253">
        <f t="shared" si="27"/>
        <v>0.24227740763173833</v>
      </c>
      <c r="Y96" s="253">
        <f t="shared" si="17"/>
        <v>8.4352593842260654E-2</v>
      </c>
      <c r="Z96" s="253">
        <f t="shared" si="18"/>
        <v>-8.7336244541484712E-2</v>
      </c>
      <c r="AA96" s="253">
        <f t="shared" si="19"/>
        <v>0.11245674740484431</v>
      </c>
    </row>
    <row r="97" spans="1:27" x14ac:dyDescent="0.35">
      <c r="A97" s="154" t="s">
        <v>157</v>
      </c>
      <c r="B97" s="155">
        <v>0</v>
      </c>
      <c r="C97" s="156">
        <v>35</v>
      </c>
      <c r="D97" s="156">
        <v>1</v>
      </c>
      <c r="E97" s="157">
        <v>36</v>
      </c>
      <c r="F97" s="155">
        <v>6</v>
      </c>
      <c r="G97" s="156">
        <v>38</v>
      </c>
      <c r="H97" s="156">
        <v>6</v>
      </c>
      <c r="I97" s="157">
        <v>49</v>
      </c>
      <c r="J97" s="155">
        <v>-6</v>
      </c>
      <c r="K97" s="156">
        <v>-3</v>
      </c>
      <c r="L97" s="156">
        <v>-5</v>
      </c>
      <c r="M97" s="157">
        <v>-13</v>
      </c>
      <c r="O97" s="150" t="str">
        <f t="shared" si="20"/>
        <v>Northumberland</v>
      </c>
      <c r="P97" s="253">
        <f t="shared" si="21"/>
        <v>0</v>
      </c>
      <c r="Q97" s="253">
        <f t="shared" si="22"/>
        <v>7.891947958240321E-2</v>
      </c>
      <c r="R97" s="253">
        <f t="shared" si="23"/>
        <v>6.2344139650872814E-2</v>
      </c>
      <c r="S97" s="253">
        <f t="shared" si="24"/>
        <v>6.9256074334853118E-2</v>
      </c>
      <c r="T97" s="253">
        <f t="shared" si="25"/>
        <v>6.4308681672025719E-2</v>
      </c>
      <c r="U97" s="253">
        <f t="shared" si="15"/>
        <v>7.3840892308888115E-2</v>
      </c>
      <c r="V97" s="253">
        <f t="shared" si="16"/>
        <v>0.21826118588577662</v>
      </c>
      <c r="W97" s="253">
        <f t="shared" si="26"/>
        <v>7.711556317967927E-2</v>
      </c>
      <c r="X97" s="253">
        <f t="shared" si="27"/>
        <v>0.18170805572380377</v>
      </c>
      <c r="Y97" s="253">
        <f t="shared" si="17"/>
        <v>4.2176296921130327E-2</v>
      </c>
      <c r="Z97" s="253">
        <f t="shared" si="18"/>
        <v>0.43668122270742354</v>
      </c>
      <c r="AA97" s="253">
        <f t="shared" si="19"/>
        <v>0.11245674740484431</v>
      </c>
    </row>
    <row r="98" spans="1:27" x14ac:dyDescent="0.35">
      <c r="A98" s="154" t="s">
        <v>203</v>
      </c>
      <c r="B98" s="155">
        <v>0</v>
      </c>
      <c r="C98" s="156">
        <v>20</v>
      </c>
      <c r="D98" s="156">
        <v>1</v>
      </c>
      <c r="E98" s="157">
        <v>21</v>
      </c>
      <c r="F98" s="155">
        <v>6</v>
      </c>
      <c r="G98" s="156">
        <v>26</v>
      </c>
      <c r="H98" s="156">
        <v>2</v>
      </c>
      <c r="I98" s="157">
        <v>34</v>
      </c>
      <c r="J98" s="155">
        <v>-6</v>
      </c>
      <c r="K98" s="156">
        <v>-6</v>
      </c>
      <c r="L98" s="156">
        <v>-1</v>
      </c>
      <c r="M98" s="157">
        <v>-13</v>
      </c>
      <c r="O98" s="150" t="str">
        <f t="shared" si="20"/>
        <v>Fareham</v>
      </c>
      <c r="P98" s="253">
        <f t="shared" si="21"/>
        <v>0</v>
      </c>
      <c r="Q98" s="253">
        <f t="shared" si="22"/>
        <v>4.5096845475658981E-2</v>
      </c>
      <c r="R98" s="253">
        <f t="shared" si="23"/>
        <v>6.2344139650872814E-2</v>
      </c>
      <c r="S98" s="253">
        <f t="shared" si="24"/>
        <v>4.0399376695330981E-2</v>
      </c>
      <c r="T98" s="253">
        <f t="shared" si="25"/>
        <v>6.4308681672025719E-2</v>
      </c>
      <c r="U98" s="253">
        <f t="shared" si="15"/>
        <v>5.0522715790291862E-2</v>
      </c>
      <c r="V98" s="253">
        <f t="shared" si="16"/>
        <v>7.275372862859221E-2</v>
      </c>
      <c r="W98" s="253">
        <f t="shared" si="26"/>
        <v>5.3508758124675405E-2</v>
      </c>
      <c r="X98" s="253">
        <f t="shared" si="27"/>
        <v>0.18170805572380377</v>
      </c>
      <c r="Y98" s="253">
        <f t="shared" si="17"/>
        <v>8.4352593842260654E-2</v>
      </c>
      <c r="Z98" s="253">
        <f t="shared" si="18"/>
        <v>8.7336244541484712E-2</v>
      </c>
      <c r="AA98" s="253">
        <f t="shared" si="19"/>
        <v>0.11245674740484431</v>
      </c>
    </row>
    <row r="99" spans="1:27" x14ac:dyDescent="0.35">
      <c r="A99" s="154" t="s">
        <v>233</v>
      </c>
      <c r="B99" s="155">
        <v>19</v>
      </c>
      <c r="C99" s="156">
        <v>110</v>
      </c>
      <c r="D99" s="156">
        <v>0</v>
      </c>
      <c r="E99" s="157">
        <v>129</v>
      </c>
      <c r="F99" s="155">
        <v>6</v>
      </c>
      <c r="G99" s="156">
        <v>135</v>
      </c>
      <c r="H99" s="156">
        <v>1</v>
      </c>
      <c r="I99" s="157">
        <v>143</v>
      </c>
      <c r="J99" s="155">
        <v>13</v>
      </c>
      <c r="K99" s="156">
        <v>-25</v>
      </c>
      <c r="L99" s="156">
        <v>-1</v>
      </c>
      <c r="M99" s="157">
        <v>-13</v>
      </c>
      <c r="O99" s="150" t="str">
        <f t="shared" si="20"/>
        <v>Oadby and Wigston</v>
      </c>
      <c r="P99" s="253">
        <f t="shared" si="21"/>
        <v>0.31519575315195753</v>
      </c>
      <c r="Q99" s="253">
        <f t="shared" si="22"/>
        <v>0.24803265011612438</v>
      </c>
      <c r="R99" s="253">
        <f t="shared" si="23"/>
        <v>0</v>
      </c>
      <c r="S99" s="253">
        <f t="shared" si="24"/>
        <v>0.24816759969989036</v>
      </c>
      <c r="T99" s="253">
        <f t="shared" si="25"/>
        <v>6.4308681672025719E-2</v>
      </c>
      <c r="U99" s="253">
        <f t="shared" si="15"/>
        <v>0.26232948583420773</v>
      </c>
      <c r="V99" s="253">
        <f t="shared" si="16"/>
        <v>3.6376864314296105E-2</v>
      </c>
      <c r="W99" s="253">
        <f t="shared" si="26"/>
        <v>0.22505154152437007</v>
      </c>
      <c r="X99" s="253">
        <f t="shared" si="27"/>
        <v>-0.39370078740157477</v>
      </c>
      <c r="Y99" s="253">
        <f t="shared" si="17"/>
        <v>0.35146914100941939</v>
      </c>
      <c r="Z99" s="253">
        <f t="shared" si="18"/>
        <v>8.7336244541484712E-2</v>
      </c>
      <c r="AA99" s="253">
        <f t="shared" si="19"/>
        <v>0.11245674740484431</v>
      </c>
    </row>
    <row r="100" spans="1:27" x14ac:dyDescent="0.35">
      <c r="A100" s="154" t="s">
        <v>251</v>
      </c>
      <c r="B100" s="155">
        <v>0</v>
      </c>
      <c r="C100" s="156">
        <v>33</v>
      </c>
      <c r="D100" s="156">
        <v>1</v>
      </c>
      <c r="E100" s="157">
        <v>34</v>
      </c>
      <c r="F100" s="155">
        <v>5</v>
      </c>
      <c r="G100" s="156">
        <v>41</v>
      </c>
      <c r="H100" s="156">
        <v>0</v>
      </c>
      <c r="I100" s="157">
        <v>46</v>
      </c>
      <c r="J100" s="155">
        <v>-5</v>
      </c>
      <c r="K100" s="156">
        <v>-8</v>
      </c>
      <c r="L100" s="156">
        <v>1</v>
      </c>
      <c r="M100" s="157">
        <v>-12</v>
      </c>
      <c r="O100" s="150" t="str">
        <f t="shared" si="20"/>
        <v>Stevenage</v>
      </c>
      <c r="P100" s="253">
        <f t="shared" si="21"/>
        <v>0</v>
      </c>
      <c r="Q100" s="253">
        <f t="shared" si="22"/>
        <v>7.4409795034837314E-2</v>
      </c>
      <c r="R100" s="253">
        <f t="shared" si="23"/>
        <v>6.2344139650872814E-2</v>
      </c>
      <c r="S100" s="253">
        <f t="shared" si="24"/>
        <v>6.5408514649583499E-2</v>
      </c>
      <c r="T100" s="253">
        <f t="shared" si="25"/>
        <v>5.3590568060021437E-2</v>
      </c>
      <c r="U100" s="253">
        <f t="shared" si="15"/>
        <v>7.9670436438537176E-2</v>
      </c>
      <c r="V100" s="253">
        <f t="shared" si="16"/>
        <v>0</v>
      </c>
      <c r="W100" s="253">
        <f t="shared" si="26"/>
        <v>7.2394202168678493E-2</v>
      </c>
      <c r="X100" s="253">
        <f t="shared" si="27"/>
        <v>0.15142337976983647</v>
      </c>
      <c r="Y100" s="253">
        <f t="shared" si="17"/>
        <v>0.1124701251230142</v>
      </c>
      <c r="Z100" s="253">
        <f t="shared" si="18"/>
        <v>-8.7336244541484712E-2</v>
      </c>
      <c r="AA100" s="253">
        <f t="shared" si="19"/>
        <v>0.10380622837370243</v>
      </c>
    </row>
    <row r="101" spans="1:27" x14ac:dyDescent="0.35">
      <c r="A101" s="154" t="s">
        <v>258</v>
      </c>
      <c r="B101" s="155">
        <v>0</v>
      </c>
      <c r="C101" s="156">
        <v>18</v>
      </c>
      <c r="D101" s="156">
        <v>0</v>
      </c>
      <c r="E101" s="157">
        <v>18</v>
      </c>
      <c r="F101" s="155">
        <v>2</v>
      </c>
      <c r="G101" s="156">
        <v>26</v>
      </c>
      <c r="H101" s="156">
        <v>1</v>
      </c>
      <c r="I101" s="157">
        <v>30</v>
      </c>
      <c r="J101" s="155">
        <v>-2</v>
      </c>
      <c r="K101" s="156">
        <v>-8</v>
      </c>
      <c r="L101" s="156">
        <v>-1</v>
      </c>
      <c r="M101" s="157">
        <v>-12</v>
      </c>
      <c r="O101" s="150" t="str">
        <f t="shared" si="20"/>
        <v>Rutland</v>
      </c>
      <c r="P101" s="253">
        <f t="shared" si="21"/>
        <v>0</v>
      </c>
      <c r="Q101" s="253">
        <f t="shared" si="22"/>
        <v>4.0587160928093079E-2</v>
      </c>
      <c r="R101" s="253">
        <f t="shared" si="23"/>
        <v>0</v>
      </c>
      <c r="S101" s="253">
        <f t="shared" si="24"/>
        <v>3.4628037167426559E-2</v>
      </c>
      <c r="T101" s="253">
        <f t="shared" si="25"/>
        <v>2.1436227224008574E-2</v>
      </c>
      <c r="U101" s="253">
        <f t="shared" si="15"/>
        <v>5.0522715790291862E-2</v>
      </c>
      <c r="V101" s="253">
        <f t="shared" si="16"/>
        <v>3.6376864314296105E-2</v>
      </c>
      <c r="W101" s="253">
        <f t="shared" si="26"/>
        <v>4.7213610110007707E-2</v>
      </c>
      <c r="X101" s="253">
        <f t="shared" si="27"/>
        <v>6.0569351907934582E-2</v>
      </c>
      <c r="Y101" s="253">
        <f t="shared" si="17"/>
        <v>0.1124701251230142</v>
      </c>
      <c r="Z101" s="253">
        <f t="shared" si="18"/>
        <v>8.7336244541484712E-2</v>
      </c>
      <c r="AA101" s="253">
        <f t="shared" si="19"/>
        <v>0.10380622837370243</v>
      </c>
    </row>
    <row r="102" spans="1:27" x14ac:dyDescent="0.35">
      <c r="A102" s="154" t="s">
        <v>324</v>
      </c>
      <c r="B102" s="155">
        <v>1</v>
      </c>
      <c r="C102" s="156">
        <v>34</v>
      </c>
      <c r="D102" s="156">
        <v>6</v>
      </c>
      <c r="E102" s="157">
        <v>42</v>
      </c>
      <c r="F102" s="155">
        <v>4</v>
      </c>
      <c r="G102" s="156">
        <v>45</v>
      </c>
      <c r="H102" s="156">
        <v>5</v>
      </c>
      <c r="I102" s="157">
        <v>53</v>
      </c>
      <c r="J102" s="155">
        <v>-2</v>
      </c>
      <c r="K102" s="156">
        <v>-11</v>
      </c>
      <c r="L102" s="156">
        <v>1</v>
      </c>
      <c r="M102" s="157">
        <v>-12</v>
      </c>
      <c r="O102" s="150" t="str">
        <f t="shared" si="20"/>
        <v>South Hams</v>
      </c>
      <c r="P102" s="253">
        <f t="shared" si="21"/>
        <v>1.6589250165892501E-2</v>
      </c>
      <c r="Q102" s="253">
        <f t="shared" si="22"/>
        <v>7.6664637308620262E-2</v>
      </c>
      <c r="R102" s="253">
        <f t="shared" si="23"/>
        <v>0.37406483790523692</v>
      </c>
      <c r="S102" s="253">
        <f t="shared" si="24"/>
        <v>8.0798753390661962E-2</v>
      </c>
      <c r="T102" s="253">
        <f t="shared" si="25"/>
        <v>4.2872454448017148E-2</v>
      </c>
      <c r="U102" s="253">
        <f t="shared" si="15"/>
        <v>8.744316194473592E-2</v>
      </c>
      <c r="V102" s="253">
        <f t="shared" si="16"/>
        <v>0.18188432157148052</v>
      </c>
      <c r="W102" s="253">
        <f t="shared" si="26"/>
        <v>8.3410711194346954E-2</v>
      </c>
      <c r="X102" s="253">
        <f t="shared" si="27"/>
        <v>6.0569351907934582E-2</v>
      </c>
      <c r="Y102" s="253">
        <f t="shared" si="17"/>
        <v>0.15464642204414453</v>
      </c>
      <c r="Z102" s="253">
        <f t="shared" si="18"/>
        <v>-8.7336244541484712E-2</v>
      </c>
      <c r="AA102" s="253">
        <f t="shared" si="19"/>
        <v>0.10380622837370243</v>
      </c>
    </row>
    <row r="103" spans="1:27" x14ac:dyDescent="0.35">
      <c r="A103" s="154" t="s">
        <v>212</v>
      </c>
      <c r="B103" s="155">
        <v>6</v>
      </c>
      <c r="C103" s="156">
        <v>23</v>
      </c>
      <c r="D103" s="156">
        <v>0</v>
      </c>
      <c r="E103" s="157">
        <v>29</v>
      </c>
      <c r="F103" s="155">
        <v>8</v>
      </c>
      <c r="G103" s="156">
        <v>32</v>
      </c>
      <c r="H103" s="156">
        <v>1</v>
      </c>
      <c r="I103" s="157">
        <v>41</v>
      </c>
      <c r="J103" s="155">
        <v>-1</v>
      </c>
      <c r="K103" s="156">
        <v>-9</v>
      </c>
      <c r="L103" s="156">
        <v>-1</v>
      </c>
      <c r="M103" s="157">
        <v>-12</v>
      </c>
      <c r="O103" s="150" t="str">
        <f t="shared" si="20"/>
        <v>Burnley</v>
      </c>
      <c r="P103" s="253">
        <f t="shared" si="21"/>
        <v>9.953550099535502E-2</v>
      </c>
      <c r="Q103" s="253">
        <f t="shared" si="22"/>
        <v>5.1861372297007824E-2</v>
      </c>
      <c r="R103" s="253">
        <f t="shared" si="23"/>
        <v>0</v>
      </c>
      <c r="S103" s="253">
        <f t="shared" si="24"/>
        <v>5.5789615436409451E-2</v>
      </c>
      <c r="T103" s="253">
        <f t="shared" si="25"/>
        <v>8.5744908896034297E-2</v>
      </c>
      <c r="U103" s="253">
        <f t="shared" si="15"/>
        <v>6.2181804049589992E-2</v>
      </c>
      <c r="V103" s="253">
        <f t="shared" si="16"/>
        <v>3.6376864314296105E-2</v>
      </c>
      <c r="W103" s="253">
        <f t="shared" si="26"/>
        <v>6.4525267150343874E-2</v>
      </c>
      <c r="X103" s="253">
        <f t="shared" si="27"/>
        <v>3.0284675953967291E-2</v>
      </c>
      <c r="Y103" s="253">
        <f t="shared" si="17"/>
        <v>0.12652889076339097</v>
      </c>
      <c r="Z103" s="253">
        <f t="shared" si="18"/>
        <v>8.7336244541484712E-2</v>
      </c>
      <c r="AA103" s="253">
        <f t="shared" si="19"/>
        <v>0.10380622837370243</v>
      </c>
    </row>
    <row r="104" spans="1:27" x14ac:dyDescent="0.35">
      <c r="A104" s="154" t="s">
        <v>153</v>
      </c>
      <c r="B104" s="155">
        <v>1</v>
      </c>
      <c r="C104" s="156">
        <v>42</v>
      </c>
      <c r="D104" s="156">
        <v>5</v>
      </c>
      <c r="E104" s="157">
        <v>48</v>
      </c>
      <c r="F104" s="155">
        <v>12</v>
      </c>
      <c r="G104" s="156">
        <v>39</v>
      </c>
      <c r="H104" s="156">
        <v>9</v>
      </c>
      <c r="I104" s="157">
        <v>60</v>
      </c>
      <c r="J104" s="155">
        <v>-11</v>
      </c>
      <c r="K104" s="156">
        <v>3</v>
      </c>
      <c r="L104" s="156">
        <v>-3</v>
      </c>
      <c r="M104" s="157">
        <v>-11</v>
      </c>
      <c r="O104" s="150" t="str">
        <f t="shared" si="20"/>
        <v>East Lindsey</v>
      </c>
      <c r="P104" s="253">
        <f t="shared" si="21"/>
        <v>1.6589250165892501E-2</v>
      </c>
      <c r="Q104" s="253">
        <f t="shared" si="22"/>
        <v>9.4703375498883843E-2</v>
      </c>
      <c r="R104" s="253">
        <f t="shared" si="23"/>
        <v>0.3117206982543641</v>
      </c>
      <c r="S104" s="253">
        <f t="shared" si="24"/>
        <v>9.234143244647082E-2</v>
      </c>
      <c r="T104" s="253">
        <f t="shared" si="25"/>
        <v>0.12861736334405144</v>
      </c>
      <c r="U104" s="253">
        <f t="shared" si="15"/>
        <v>7.5784073685437797E-2</v>
      </c>
      <c r="V104" s="253">
        <f t="shared" si="16"/>
        <v>0.32739177882866499</v>
      </c>
      <c r="W104" s="253">
        <f t="shared" si="26"/>
        <v>9.4427220220015415E-2</v>
      </c>
      <c r="X104" s="253">
        <f t="shared" si="27"/>
        <v>0.33313143549364022</v>
      </c>
      <c r="Y104" s="253">
        <f t="shared" si="17"/>
        <v>-4.2176296921130327E-2</v>
      </c>
      <c r="Z104" s="253">
        <f t="shared" si="18"/>
        <v>0.26200873362445415</v>
      </c>
      <c r="AA104" s="253">
        <f t="shared" si="19"/>
        <v>9.5155709342560554E-2</v>
      </c>
    </row>
    <row r="105" spans="1:27" x14ac:dyDescent="0.35">
      <c r="A105" s="154" t="s">
        <v>155</v>
      </c>
      <c r="B105" s="155">
        <v>14</v>
      </c>
      <c r="C105" s="156">
        <v>54</v>
      </c>
      <c r="D105" s="156">
        <v>0</v>
      </c>
      <c r="E105" s="157">
        <v>68</v>
      </c>
      <c r="F105" s="155">
        <v>22</v>
      </c>
      <c r="G105" s="156">
        <v>56</v>
      </c>
      <c r="H105" s="156">
        <v>1</v>
      </c>
      <c r="I105" s="157">
        <v>79</v>
      </c>
      <c r="J105" s="155">
        <v>-7</v>
      </c>
      <c r="K105" s="156">
        <v>-2</v>
      </c>
      <c r="L105" s="156">
        <v>-1</v>
      </c>
      <c r="M105" s="157">
        <v>-11</v>
      </c>
      <c r="O105" s="150" t="str">
        <f t="shared" si="20"/>
        <v>Ipswich</v>
      </c>
      <c r="P105" s="253">
        <f t="shared" si="21"/>
        <v>0.232249502322495</v>
      </c>
      <c r="Q105" s="253">
        <f t="shared" si="22"/>
        <v>0.12176148278427924</v>
      </c>
      <c r="R105" s="253">
        <f t="shared" si="23"/>
        <v>0</v>
      </c>
      <c r="S105" s="253">
        <f t="shared" si="24"/>
        <v>0.130817029299167</v>
      </c>
      <c r="T105" s="253">
        <f t="shared" si="25"/>
        <v>0.23579849946409431</v>
      </c>
      <c r="U105" s="253">
        <f t="shared" si="15"/>
        <v>0.10881815708678247</v>
      </c>
      <c r="V105" s="253">
        <f t="shared" si="16"/>
        <v>3.6376864314296105E-2</v>
      </c>
      <c r="W105" s="253">
        <f t="shared" si="26"/>
        <v>0.12432917328968698</v>
      </c>
      <c r="X105" s="253">
        <f t="shared" si="27"/>
        <v>0.21199273167777105</v>
      </c>
      <c r="Y105" s="253">
        <f t="shared" si="17"/>
        <v>2.811753128075355E-2</v>
      </c>
      <c r="Z105" s="253">
        <f t="shared" si="18"/>
        <v>8.7336244541484712E-2</v>
      </c>
      <c r="AA105" s="253">
        <f t="shared" si="19"/>
        <v>9.5155709342560554E-2</v>
      </c>
    </row>
    <row r="106" spans="1:27" x14ac:dyDescent="0.35">
      <c r="A106" s="154" t="s">
        <v>280</v>
      </c>
      <c r="B106" s="155">
        <v>0</v>
      </c>
      <c r="C106" s="156">
        <v>5</v>
      </c>
      <c r="D106" s="156">
        <v>0</v>
      </c>
      <c r="E106" s="157">
        <v>5</v>
      </c>
      <c r="F106" s="155">
        <v>5</v>
      </c>
      <c r="G106" s="156">
        <v>11</v>
      </c>
      <c r="H106" s="156">
        <v>0</v>
      </c>
      <c r="I106" s="157">
        <v>16</v>
      </c>
      <c r="J106" s="155">
        <v>-5</v>
      </c>
      <c r="K106" s="156">
        <v>-6</v>
      </c>
      <c r="L106" s="156">
        <v>0</v>
      </c>
      <c r="M106" s="157">
        <v>-11</v>
      </c>
      <c r="O106" s="150" t="str">
        <f t="shared" si="20"/>
        <v>Eden</v>
      </c>
      <c r="P106" s="253">
        <f t="shared" si="21"/>
        <v>0</v>
      </c>
      <c r="Q106" s="253">
        <f t="shared" si="22"/>
        <v>1.1274211368914745E-2</v>
      </c>
      <c r="R106" s="253">
        <f t="shared" si="23"/>
        <v>0</v>
      </c>
      <c r="S106" s="253">
        <f t="shared" si="24"/>
        <v>9.6188992131740446E-3</v>
      </c>
      <c r="T106" s="253">
        <f t="shared" si="25"/>
        <v>5.3590568060021437E-2</v>
      </c>
      <c r="U106" s="253">
        <f t="shared" si="15"/>
        <v>2.1374995142046559E-2</v>
      </c>
      <c r="V106" s="253">
        <f t="shared" si="16"/>
        <v>0</v>
      </c>
      <c r="W106" s="253">
        <f t="shared" si="26"/>
        <v>2.5180592058670778E-2</v>
      </c>
      <c r="X106" s="253">
        <f t="shared" si="27"/>
        <v>0.15142337976983647</v>
      </c>
      <c r="Y106" s="253">
        <f t="shared" si="17"/>
        <v>8.4352593842260654E-2</v>
      </c>
      <c r="Z106" s="253">
        <f t="shared" si="18"/>
        <v>0</v>
      </c>
      <c r="AA106" s="253">
        <f t="shared" si="19"/>
        <v>9.5155709342560554E-2</v>
      </c>
    </row>
    <row r="107" spans="1:27" x14ac:dyDescent="0.35">
      <c r="A107" s="154" t="s">
        <v>417</v>
      </c>
      <c r="B107" s="155">
        <v>24</v>
      </c>
      <c r="C107" s="156">
        <v>201</v>
      </c>
      <c r="D107" s="156">
        <v>0</v>
      </c>
      <c r="E107" s="157">
        <v>226</v>
      </c>
      <c r="F107" s="155">
        <v>22</v>
      </c>
      <c r="G107" s="156">
        <v>212</v>
      </c>
      <c r="H107" s="156">
        <v>3</v>
      </c>
      <c r="I107" s="157">
        <v>237</v>
      </c>
      <c r="J107" s="155">
        <v>2</v>
      </c>
      <c r="K107" s="156">
        <v>-10</v>
      </c>
      <c r="L107" s="156">
        <v>-3</v>
      </c>
      <c r="M107" s="157">
        <v>-11</v>
      </c>
      <c r="O107" s="150" t="str">
        <f t="shared" si="20"/>
        <v>Greenwich</v>
      </c>
      <c r="P107" s="253">
        <f t="shared" si="21"/>
        <v>0.39814200398142008</v>
      </c>
      <c r="Q107" s="253">
        <f t="shared" si="22"/>
        <v>0.45322329703037267</v>
      </c>
      <c r="R107" s="253">
        <f t="shared" si="23"/>
        <v>0</v>
      </c>
      <c r="S107" s="253">
        <f t="shared" si="24"/>
        <v>0.43477424443546686</v>
      </c>
      <c r="T107" s="253">
        <f t="shared" si="25"/>
        <v>0.23579849946409431</v>
      </c>
      <c r="U107" s="253">
        <f t="shared" si="15"/>
        <v>0.41195445182853369</v>
      </c>
      <c r="V107" s="253">
        <f t="shared" si="16"/>
        <v>0.10913059294288831</v>
      </c>
      <c r="W107" s="253">
        <f t="shared" si="26"/>
        <v>0.37298751986906092</v>
      </c>
      <c r="X107" s="253">
        <f t="shared" si="27"/>
        <v>-6.0569351907934582E-2</v>
      </c>
      <c r="Y107" s="253">
        <f t="shared" si="17"/>
        <v>0.14058765640376775</v>
      </c>
      <c r="Z107" s="253">
        <f t="shared" si="18"/>
        <v>0.26200873362445415</v>
      </c>
      <c r="AA107" s="253">
        <f t="shared" si="19"/>
        <v>9.5155709342560554E-2</v>
      </c>
    </row>
    <row r="108" spans="1:27" x14ac:dyDescent="0.35">
      <c r="A108" s="154" t="s">
        <v>313</v>
      </c>
      <c r="B108" s="155">
        <v>0</v>
      </c>
      <c r="C108" s="156">
        <v>27</v>
      </c>
      <c r="D108" s="156">
        <v>1</v>
      </c>
      <c r="E108" s="157">
        <v>28</v>
      </c>
      <c r="F108" s="155">
        <v>7</v>
      </c>
      <c r="G108" s="156">
        <v>32</v>
      </c>
      <c r="H108" s="156">
        <v>0</v>
      </c>
      <c r="I108" s="157">
        <v>38</v>
      </c>
      <c r="J108" s="155">
        <v>-7</v>
      </c>
      <c r="K108" s="156">
        <v>-5</v>
      </c>
      <c r="L108" s="156">
        <v>1</v>
      </c>
      <c r="M108" s="157">
        <v>-10</v>
      </c>
      <c r="O108" s="150" t="str">
        <f t="shared" si="20"/>
        <v>Chichester</v>
      </c>
      <c r="P108" s="253">
        <f t="shared" si="21"/>
        <v>0</v>
      </c>
      <c r="Q108" s="253">
        <f t="shared" si="22"/>
        <v>6.0880741392139621E-2</v>
      </c>
      <c r="R108" s="253">
        <f t="shared" si="23"/>
        <v>6.2344139650872814E-2</v>
      </c>
      <c r="S108" s="253">
        <f t="shared" si="24"/>
        <v>5.3865835593774655E-2</v>
      </c>
      <c r="T108" s="253">
        <f t="shared" si="25"/>
        <v>7.5026795284030015E-2</v>
      </c>
      <c r="U108" s="253">
        <f t="shared" si="15"/>
        <v>6.2181804049589992E-2</v>
      </c>
      <c r="V108" s="253">
        <f t="shared" si="16"/>
        <v>0</v>
      </c>
      <c r="W108" s="253">
        <f t="shared" si="26"/>
        <v>5.9803906139343097E-2</v>
      </c>
      <c r="X108" s="253">
        <f t="shared" si="27"/>
        <v>0.21199273167777105</v>
      </c>
      <c r="Y108" s="253">
        <f t="shared" si="17"/>
        <v>7.0293828201883873E-2</v>
      </c>
      <c r="Z108" s="253">
        <f t="shared" si="18"/>
        <v>-8.7336244541484712E-2</v>
      </c>
      <c r="AA108" s="253">
        <f t="shared" si="19"/>
        <v>8.6505190311418692E-2</v>
      </c>
    </row>
    <row r="109" spans="1:27" x14ac:dyDescent="0.35">
      <c r="A109" s="154" t="s">
        <v>335</v>
      </c>
      <c r="B109" s="155">
        <v>1</v>
      </c>
      <c r="C109" s="156">
        <v>9</v>
      </c>
      <c r="D109" s="156">
        <v>1</v>
      </c>
      <c r="E109" s="157">
        <v>11</v>
      </c>
      <c r="F109" s="155">
        <v>7</v>
      </c>
      <c r="G109" s="156">
        <v>14</v>
      </c>
      <c r="H109" s="156">
        <v>0</v>
      </c>
      <c r="I109" s="157">
        <v>21</v>
      </c>
      <c r="J109" s="155">
        <v>-6</v>
      </c>
      <c r="K109" s="156">
        <v>-5</v>
      </c>
      <c r="L109" s="156">
        <v>1</v>
      </c>
      <c r="M109" s="157">
        <v>-10</v>
      </c>
      <c r="O109" s="150" t="str">
        <f t="shared" si="20"/>
        <v>Gosport</v>
      </c>
      <c r="P109" s="253">
        <f t="shared" si="21"/>
        <v>1.6589250165892501E-2</v>
      </c>
      <c r="Q109" s="253">
        <f t="shared" si="22"/>
        <v>2.0293580464046539E-2</v>
      </c>
      <c r="R109" s="253">
        <f t="shared" si="23"/>
        <v>6.2344139650872814E-2</v>
      </c>
      <c r="S109" s="253">
        <f t="shared" si="24"/>
        <v>2.1161578268982899E-2</v>
      </c>
      <c r="T109" s="253">
        <f t="shared" si="25"/>
        <v>7.5026795284030015E-2</v>
      </c>
      <c r="U109" s="253">
        <f t="shared" si="15"/>
        <v>2.7204539271695617E-2</v>
      </c>
      <c r="V109" s="253">
        <f t="shared" si="16"/>
        <v>0</v>
      </c>
      <c r="W109" s="253">
        <f t="shared" si="26"/>
        <v>3.3049527077005397E-2</v>
      </c>
      <c r="X109" s="253">
        <f t="shared" si="27"/>
        <v>0.18170805572380377</v>
      </c>
      <c r="Y109" s="253">
        <f t="shared" si="17"/>
        <v>7.0293828201883873E-2</v>
      </c>
      <c r="Z109" s="253">
        <f t="shared" si="18"/>
        <v>-8.7336244541484712E-2</v>
      </c>
      <c r="AA109" s="253">
        <f t="shared" si="19"/>
        <v>8.6505190311418692E-2</v>
      </c>
    </row>
    <row r="110" spans="1:27" x14ac:dyDescent="0.35">
      <c r="A110" s="154" t="s">
        <v>165</v>
      </c>
      <c r="B110" s="155">
        <v>8</v>
      </c>
      <c r="C110" s="156">
        <v>87</v>
      </c>
      <c r="D110" s="156">
        <v>1</v>
      </c>
      <c r="E110" s="157">
        <v>96</v>
      </c>
      <c r="F110" s="155">
        <v>4</v>
      </c>
      <c r="G110" s="156">
        <v>97</v>
      </c>
      <c r="H110" s="156">
        <v>5</v>
      </c>
      <c r="I110" s="157">
        <v>106</v>
      </c>
      <c r="J110" s="155">
        <v>4</v>
      </c>
      <c r="K110" s="156">
        <v>-10</v>
      </c>
      <c r="L110" s="156">
        <v>-4</v>
      </c>
      <c r="M110" s="157">
        <v>-10</v>
      </c>
      <c r="O110" s="150" t="str">
        <f t="shared" si="20"/>
        <v>Preston</v>
      </c>
      <c r="P110" s="253">
        <f t="shared" si="21"/>
        <v>0.13271400132714001</v>
      </c>
      <c r="Q110" s="253">
        <f t="shared" si="22"/>
        <v>0.19617127781911656</v>
      </c>
      <c r="R110" s="253">
        <f t="shared" si="23"/>
        <v>6.2344139650872814E-2</v>
      </c>
      <c r="S110" s="253">
        <f t="shared" si="24"/>
        <v>0.18468286489294164</v>
      </c>
      <c r="T110" s="253">
        <f t="shared" si="25"/>
        <v>4.2872454448017148E-2</v>
      </c>
      <c r="U110" s="253">
        <f t="shared" si="15"/>
        <v>0.18848859352531966</v>
      </c>
      <c r="V110" s="253">
        <f t="shared" si="16"/>
        <v>0.18188432157148052</v>
      </c>
      <c r="W110" s="253">
        <f t="shared" si="26"/>
        <v>0.16682142238869391</v>
      </c>
      <c r="X110" s="253">
        <f t="shared" si="27"/>
        <v>-0.12113870381586916</v>
      </c>
      <c r="Y110" s="253">
        <f t="shared" si="17"/>
        <v>0.14058765640376775</v>
      </c>
      <c r="Z110" s="253">
        <f t="shared" si="18"/>
        <v>0.34934497816593885</v>
      </c>
      <c r="AA110" s="253">
        <f t="shared" si="19"/>
        <v>8.6505190311418692E-2</v>
      </c>
    </row>
    <row r="111" spans="1:27" x14ac:dyDescent="0.35">
      <c r="A111" s="154" t="s">
        <v>237</v>
      </c>
      <c r="B111" s="155">
        <v>12</v>
      </c>
      <c r="C111" s="156">
        <v>42</v>
      </c>
      <c r="D111" s="156">
        <v>0</v>
      </c>
      <c r="E111" s="157">
        <v>54</v>
      </c>
      <c r="F111" s="155">
        <v>7</v>
      </c>
      <c r="G111" s="156">
        <v>55</v>
      </c>
      <c r="H111" s="156">
        <v>3</v>
      </c>
      <c r="I111" s="157">
        <v>65</v>
      </c>
      <c r="J111" s="155">
        <v>5</v>
      </c>
      <c r="K111" s="156">
        <v>-13</v>
      </c>
      <c r="L111" s="156">
        <v>-3</v>
      </c>
      <c r="M111" s="157">
        <v>-10</v>
      </c>
      <c r="O111" s="150" t="str">
        <f t="shared" si="20"/>
        <v>Tameside</v>
      </c>
      <c r="P111" s="253">
        <f t="shared" si="21"/>
        <v>0.19907100199071004</v>
      </c>
      <c r="Q111" s="253">
        <f t="shared" si="22"/>
        <v>9.4703375498883843E-2</v>
      </c>
      <c r="R111" s="253">
        <f t="shared" si="23"/>
        <v>0</v>
      </c>
      <c r="S111" s="253">
        <f t="shared" si="24"/>
        <v>0.10388411150227968</v>
      </c>
      <c r="T111" s="253">
        <f t="shared" si="25"/>
        <v>7.5026795284030015E-2</v>
      </c>
      <c r="U111" s="253">
        <f t="shared" si="15"/>
        <v>0.1068749757102328</v>
      </c>
      <c r="V111" s="253">
        <f t="shared" si="16"/>
        <v>0.10913059294288831</v>
      </c>
      <c r="W111" s="253">
        <f t="shared" si="26"/>
        <v>0.10229615523835005</v>
      </c>
      <c r="X111" s="253">
        <f t="shared" si="27"/>
        <v>-0.15142337976983647</v>
      </c>
      <c r="Y111" s="253">
        <f t="shared" si="17"/>
        <v>0.18276395332489809</v>
      </c>
      <c r="Z111" s="253">
        <f t="shared" si="18"/>
        <v>0.26200873362445415</v>
      </c>
      <c r="AA111" s="253">
        <f t="shared" si="19"/>
        <v>8.6505190311418692E-2</v>
      </c>
    </row>
    <row r="112" spans="1:27" x14ac:dyDescent="0.35">
      <c r="A112" s="154" t="s">
        <v>471</v>
      </c>
      <c r="B112" s="155">
        <v>0</v>
      </c>
      <c r="C112" s="156">
        <v>58</v>
      </c>
      <c r="D112" s="156">
        <v>4</v>
      </c>
      <c r="E112" s="157">
        <v>62</v>
      </c>
      <c r="F112" s="155">
        <v>6</v>
      </c>
      <c r="G112" s="156">
        <v>59</v>
      </c>
      <c r="H112" s="156">
        <v>6</v>
      </c>
      <c r="I112" s="157">
        <v>71</v>
      </c>
      <c r="J112" s="155">
        <v>-6</v>
      </c>
      <c r="K112" s="156">
        <v>-1</v>
      </c>
      <c r="L112" s="156">
        <v>-2</v>
      </c>
      <c r="M112" s="157">
        <v>-9</v>
      </c>
      <c r="O112" s="150" t="str">
        <f t="shared" si="20"/>
        <v>Somerset West and Taunton</v>
      </c>
      <c r="P112" s="253">
        <f t="shared" si="21"/>
        <v>0</v>
      </c>
      <c r="Q112" s="253">
        <f t="shared" si="22"/>
        <v>0.13078085187941102</v>
      </c>
      <c r="R112" s="253">
        <f t="shared" si="23"/>
        <v>0.24937655860349126</v>
      </c>
      <c r="S112" s="253">
        <f t="shared" si="24"/>
        <v>0.11927435024335815</v>
      </c>
      <c r="T112" s="253">
        <f t="shared" si="25"/>
        <v>6.4308681672025719E-2</v>
      </c>
      <c r="U112" s="253">
        <f t="shared" si="15"/>
        <v>0.11464770121643154</v>
      </c>
      <c r="V112" s="253">
        <f t="shared" si="16"/>
        <v>0.21826118588577662</v>
      </c>
      <c r="W112" s="253">
        <f t="shared" si="26"/>
        <v>0.11173887726035159</v>
      </c>
      <c r="X112" s="253">
        <f t="shared" si="27"/>
        <v>0.18170805572380377</v>
      </c>
      <c r="Y112" s="253">
        <f t="shared" si="17"/>
        <v>1.4058765640376775E-2</v>
      </c>
      <c r="Z112" s="253">
        <f t="shared" si="18"/>
        <v>0.17467248908296942</v>
      </c>
      <c r="AA112" s="253">
        <f t="shared" si="19"/>
        <v>7.7854671280276816E-2</v>
      </c>
    </row>
    <row r="113" spans="1:27" x14ac:dyDescent="0.35">
      <c r="A113" s="154" t="s">
        <v>404</v>
      </c>
      <c r="B113" s="155">
        <v>17</v>
      </c>
      <c r="C113" s="156">
        <v>87</v>
      </c>
      <c r="D113" s="156">
        <v>2</v>
      </c>
      <c r="E113" s="157">
        <v>107</v>
      </c>
      <c r="F113" s="155">
        <v>17</v>
      </c>
      <c r="G113" s="156">
        <v>96</v>
      </c>
      <c r="H113" s="156">
        <v>2</v>
      </c>
      <c r="I113" s="157">
        <v>116</v>
      </c>
      <c r="J113" s="155">
        <v>0</v>
      </c>
      <c r="K113" s="156">
        <v>-9</v>
      </c>
      <c r="L113" s="156">
        <v>0</v>
      </c>
      <c r="M113" s="157">
        <v>-9</v>
      </c>
      <c r="O113" s="150" t="str">
        <f t="shared" si="20"/>
        <v>Portsmouth</v>
      </c>
      <c r="P113" s="253">
        <f t="shared" si="21"/>
        <v>0.28201725282017254</v>
      </c>
      <c r="Q113" s="253">
        <f t="shared" si="22"/>
        <v>0.19617127781911656</v>
      </c>
      <c r="R113" s="253">
        <f t="shared" si="23"/>
        <v>0.12468827930174563</v>
      </c>
      <c r="S113" s="253">
        <f t="shared" si="24"/>
        <v>0.20584444316192455</v>
      </c>
      <c r="T113" s="253">
        <f t="shared" si="25"/>
        <v>0.18220793140407288</v>
      </c>
      <c r="U113" s="253">
        <f t="shared" si="15"/>
        <v>0.18654541214876996</v>
      </c>
      <c r="V113" s="253">
        <f t="shared" si="16"/>
        <v>7.275372862859221E-2</v>
      </c>
      <c r="W113" s="253">
        <f t="shared" si="26"/>
        <v>0.18255929242536315</v>
      </c>
      <c r="X113" s="253">
        <f t="shared" si="27"/>
        <v>0</v>
      </c>
      <c r="Y113" s="253">
        <f t="shared" si="17"/>
        <v>0.12652889076339097</v>
      </c>
      <c r="Z113" s="253">
        <f t="shared" si="18"/>
        <v>0</v>
      </c>
      <c r="AA113" s="253">
        <f t="shared" si="19"/>
        <v>7.7854671280276816E-2</v>
      </c>
    </row>
    <row r="114" spans="1:27" x14ac:dyDescent="0.35">
      <c r="A114" s="154" t="s">
        <v>175</v>
      </c>
      <c r="B114" s="155">
        <v>5</v>
      </c>
      <c r="C114" s="156">
        <v>17</v>
      </c>
      <c r="D114" s="156">
        <v>0</v>
      </c>
      <c r="E114" s="157">
        <v>22</v>
      </c>
      <c r="F114" s="155">
        <v>1</v>
      </c>
      <c r="G114" s="156">
        <v>29</v>
      </c>
      <c r="H114" s="156">
        <v>0</v>
      </c>
      <c r="I114" s="157">
        <v>31</v>
      </c>
      <c r="J114" s="155">
        <v>4</v>
      </c>
      <c r="K114" s="156">
        <v>-13</v>
      </c>
      <c r="L114" s="156">
        <v>0</v>
      </c>
      <c r="M114" s="157">
        <v>-9</v>
      </c>
      <c r="O114" s="150" t="str">
        <f t="shared" si="20"/>
        <v>Bolsover</v>
      </c>
      <c r="P114" s="253">
        <f t="shared" si="21"/>
        <v>8.2946250829462512E-2</v>
      </c>
      <c r="Q114" s="253">
        <f t="shared" si="22"/>
        <v>3.8332318654310131E-2</v>
      </c>
      <c r="R114" s="253">
        <f t="shared" si="23"/>
        <v>0</v>
      </c>
      <c r="S114" s="253">
        <f t="shared" si="24"/>
        <v>4.2323156537965798E-2</v>
      </c>
      <c r="T114" s="253">
        <f t="shared" si="25"/>
        <v>1.0718113612004287E-2</v>
      </c>
      <c r="U114" s="253">
        <f t="shared" si="15"/>
        <v>5.6352259919940931E-2</v>
      </c>
      <c r="V114" s="253">
        <f t="shared" si="16"/>
        <v>0</v>
      </c>
      <c r="W114" s="253">
        <f t="shared" si="26"/>
        <v>4.8787397113674635E-2</v>
      </c>
      <c r="X114" s="253">
        <f t="shared" si="27"/>
        <v>-0.12113870381586916</v>
      </c>
      <c r="Y114" s="253">
        <f t="shared" si="17"/>
        <v>0.18276395332489809</v>
      </c>
      <c r="Z114" s="253">
        <f t="shared" si="18"/>
        <v>0</v>
      </c>
      <c r="AA114" s="253">
        <f t="shared" si="19"/>
        <v>7.7854671280276816E-2</v>
      </c>
    </row>
    <row r="115" spans="1:27" x14ac:dyDescent="0.35">
      <c r="A115" s="154" t="s">
        <v>195</v>
      </c>
      <c r="B115" s="155">
        <v>0</v>
      </c>
      <c r="C115" s="156">
        <v>46</v>
      </c>
      <c r="D115" s="156">
        <v>0</v>
      </c>
      <c r="E115" s="157">
        <v>46</v>
      </c>
      <c r="F115" s="155">
        <v>9</v>
      </c>
      <c r="G115" s="156">
        <v>43</v>
      </c>
      <c r="H115" s="156">
        <v>2</v>
      </c>
      <c r="I115" s="157">
        <v>54</v>
      </c>
      <c r="J115" s="155">
        <v>-9</v>
      </c>
      <c r="K115" s="156">
        <v>3</v>
      </c>
      <c r="L115" s="156">
        <v>-2</v>
      </c>
      <c r="M115" s="157">
        <v>-8</v>
      </c>
      <c r="O115" s="150" t="str">
        <f t="shared" si="20"/>
        <v>West Oxfordshire</v>
      </c>
      <c r="P115" s="253">
        <f t="shared" si="21"/>
        <v>0</v>
      </c>
      <c r="Q115" s="253">
        <f t="shared" si="22"/>
        <v>0.10372274459401565</v>
      </c>
      <c r="R115" s="253">
        <f t="shared" si="23"/>
        <v>0</v>
      </c>
      <c r="S115" s="253">
        <f t="shared" si="24"/>
        <v>8.8493872761201214E-2</v>
      </c>
      <c r="T115" s="253">
        <f t="shared" si="25"/>
        <v>9.6463022508038579E-2</v>
      </c>
      <c r="U115" s="253">
        <f t="shared" si="15"/>
        <v>8.3556799191636555E-2</v>
      </c>
      <c r="V115" s="253">
        <f t="shared" si="16"/>
        <v>7.275372862859221E-2</v>
      </c>
      <c r="W115" s="253">
        <f t="shared" si="26"/>
        <v>8.4984498198013875E-2</v>
      </c>
      <c r="X115" s="253">
        <f t="shared" si="27"/>
        <v>0.27256208358570566</v>
      </c>
      <c r="Y115" s="253">
        <f t="shared" si="17"/>
        <v>-4.2176296921130327E-2</v>
      </c>
      <c r="Z115" s="253">
        <f t="shared" si="18"/>
        <v>0.17467248908296942</v>
      </c>
      <c r="AA115" s="253">
        <f t="shared" si="19"/>
        <v>6.920415224913494E-2</v>
      </c>
    </row>
    <row r="116" spans="1:27" x14ac:dyDescent="0.35">
      <c r="A116" s="154" t="s">
        <v>307</v>
      </c>
      <c r="B116" s="155">
        <v>4</v>
      </c>
      <c r="C116" s="156">
        <v>36</v>
      </c>
      <c r="D116" s="156">
        <v>0</v>
      </c>
      <c r="E116" s="157">
        <v>40</v>
      </c>
      <c r="F116" s="155">
        <v>12</v>
      </c>
      <c r="G116" s="156">
        <v>29</v>
      </c>
      <c r="H116" s="156">
        <v>6</v>
      </c>
      <c r="I116" s="157">
        <v>48</v>
      </c>
      <c r="J116" s="155">
        <v>-8</v>
      </c>
      <c r="K116" s="156">
        <v>7</v>
      </c>
      <c r="L116" s="156">
        <v>-6</v>
      </c>
      <c r="M116" s="157">
        <v>-8</v>
      </c>
      <c r="O116" s="150" t="str">
        <f t="shared" si="20"/>
        <v>North Lincolnshire</v>
      </c>
      <c r="P116" s="253">
        <f t="shared" si="21"/>
        <v>6.6357000663570004E-2</v>
      </c>
      <c r="Q116" s="253">
        <f t="shared" si="22"/>
        <v>8.1174321856186157E-2</v>
      </c>
      <c r="R116" s="253">
        <f t="shared" si="23"/>
        <v>0</v>
      </c>
      <c r="S116" s="253">
        <f t="shared" si="24"/>
        <v>7.6951193705392357E-2</v>
      </c>
      <c r="T116" s="253">
        <f t="shared" si="25"/>
        <v>0.12861736334405144</v>
      </c>
      <c r="U116" s="253">
        <f t="shared" si="15"/>
        <v>5.6352259919940931E-2</v>
      </c>
      <c r="V116" s="253">
        <f t="shared" si="16"/>
        <v>0.21826118588577662</v>
      </c>
      <c r="W116" s="253">
        <f t="shared" si="26"/>
        <v>7.5541776176012335E-2</v>
      </c>
      <c r="X116" s="253">
        <f t="shared" si="27"/>
        <v>0.24227740763173833</v>
      </c>
      <c r="Y116" s="253">
        <f t="shared" si="17"/>
        <v>-9.841135948263742E-2</v>
      </c>
      <c r="Z116" s="253">
        <f t="shared" si="18"/>
        <v>0.5240174672489083</v>
      </c>
      <c r="AA116" s="253">
        <f t="shared" si="19"/>
        <v>6.920415224913494E-2</v>
      </c>
    </row>
    <row r="117" spans="1:27" x14ac:dyDescent="0.35">
      <c r="A117" s="154" t="s">
        <v>265</v>
      </c>
      <c r="B117" s="155">
        <v>0</v>
      </c>
      <c r="C117" s="156">
        <v>13</v>
      </c>
      <c r="D117" s="156">
        <v>0</v>
      </c>
      <c r="E117" s="157">
        <v>13</v>
      </c>
      <c r="F117" s="155">
        <v>4</v>
      </c>
      <c r="G117" s="156">
        <v>16</v>
      </c>
      <c r="H117" s="156">
        <v>1</v>
      </c>
      <c r="I117" s="157">
        <v>21</v>
      </c>
      <c r="J117" s="155">
        <v>-4</v>
      </c>
      <c r="K117" s="156">
        <v>-3</v>
      </c>
      <c r="L117" s="156">
        <v>-1</v>
      </c>
      <c r="M117" s="157">
        <v>-8</v>
      </c>
      <c r="O117" s="150" t="str">
        <f t="shared" si="20"/>
        <v>West Devon</v>
      </c>
      <c r="P117" s="253">
        <f t="shared" si="21"/>
        <v>0</v>
      </c>
      <c r="Q117" s="253">
        <f t="shared" si="22"/>
        <v>2.9312949559178337E-2</v>
      </c>
      <c r="R117" s="253">
        <f t="shared" si="23"/>
        <v>0</v>
      </c>
      <c r="S117" s="253">
        <f t="shared" si="24"/>
        <v>2.5009137954252515E-2</v>
      </c>
      <c r="T117" s="253">
        <f t="shared" si="25"/>
        <v>4.2872454448017148E-2</v>
      </c>
      <c r="U117" s="253">
        <f t="shared" si="15"/>
        <v>3.1090902024794996E-2</v>
      </c>
      <c r="V117" s="253">
        <f t="shared" si="16"/>
        <v>3.6376864314296105E-2</v>
      </c>
      <c r="W117" s="253">
        <f t="shared" si="26"/>
        <v>3.3049527077005397E-2</v>
      </c>
      <c r="X117" s="253">
        <f t="shared" si="27"/>
        <v>0.12113870381586916</v>
      </c>
      <c r="Y117" s="253">
        <f t="shared" si="17"/>
        <v>4.2176296921130327E-2</v>
      </c>
      <c r="Z117" s="253">
        <f t="shared" si="18"/>
        <v>8.7336244541484712E-2</v>
      </c>
      <c r="AA117" s="253">
        <f t="shared" si="19"/>
        <v>6.920415224913494E-2</v>
      </c>
    </row>
    <row r="118" spans="1:27" x14ac:dyDescent="0.35">
      <c r="A118" s="154" t="s">
        <v>271</v>
      </c>
      <c r="B118" s="155">
        <v>1</v>
      </c>
      <c r="C118" s="156">
        <v>14</v>
      </c>
      <c r="D118" s="156">
        <v>0</v>
      </c>
      <c r="E118" s="157">
        <v>15</v>
      </c>
      <c r="F118" s="155">
        <v>4</v>
      </c>
      <c r="G118" s="156">
        <v>19</v>
      </c>
      <c r="H118" s="156">
        <v>0</v>
      </c>
      <c r="I118" s="157">
        <v>24</v>
      </c>
      <c r="J118" s="155">
        <v>-3</v>
      </c>
      <c r="K118" s="156">
        <v>-5</v>
      </c>
      <c r="L118" s="156">
        <v>0</v>
      </c>
      <c r="M118" s="157">
        <v>-8</v>
      </c>
      <c r="O118" s="150" t="str">
        <f t="shared" si="20"/>
        <v>Rossendale</v>
      </c>
      <c r="P118" s="253">
        <f t="shared" si="21"/>
        <v>1.6589250165892501E-2</v>
      </c>
      <c r="Q118" s="253">
        <f t="shared" si="22"/>
        <v>3.1567791832961288E-2</v>
      </c>
      <c r="R118" s="253">
        <f t="shared" si="23"/>
        <v>0</v>
      </c>
      <c r="S118" s="253">
        <f t="shared" si="24"/>
        <v>2.8856697639522134E-2</v>
      </c>
      <c r="T118" s="253">
        <f t="shared" si="25"/>
        <v>4.2872454448017148E-2</v>
      </c>
      <c r="U118" s="253">
        <f t="shared" si="15"/>
        <v>3.6920446154444057E-2</v>
      </c>
      <c r="V118" s="253">
        <f t="shared" si="16"/>
        <v>0</v>
      </c>
      <c r="W118" s="253">
        <f t="shared" si="26"/>
        <v>3.7770888088006167E-2</v>
      </c>
      <c r="X118" s="253">
        <f t="shared" si="27"/>
        <v>9.0854027861901887E-2</v>
      </c>
      <c r="Y118" s="253">
        <f t="shared" si="17"/>
        <v>7.0293828201883873E-2</v>
      </c>
      <c r="Z118" s="253">
        <f t="shared" si="18"/>
        <v>0</v>
      </c>
      <c r="AA118" s="253">
        <f t="shared" si="19"/>
        <v>6.920415224913494E-2</v>
      </c>
    </row>
    <row r="119" spans="1:27" x14ac:dyDescent="0.35">
      <c r="A119" s="154" t="s">
        <v>249</v>
      </c>
      <c r="B119" s="155">
        <v>2</v>
      </c>
      <c r="C119" s="156">
        <v>48</v>
      </c>
      <c r="D119" s="156">
        <v>0</v>
      </c>
      <c r="E119" s="157">
        <v>50</v>
      </c>
      <c r="F119" s="155">
        <v>2</v>
      </c>
      <c r="G119" s="156">
        <v>55</v>
      </c>
      <c r="H119" s="156">
        <v>1</v>
      </c>
      <c r="I119" s="157">
        <v>58</v>
      </c>
      <c r="J119" s="155">
        <v>1</v>
      </c>
      <c r="K119" s="156">
        <v>-8</v>
      </c>
      <c r="L119" s="156">
        <v>-1</v>
      </c>
      <c r="M119" s="157">
        <v>-8</v>
      </c>
      <c r="O119" s="150" t="str">
        <f t="shared" si="20"/>
        <v>Monmouthshire</v>
      </c>
      <c r="P119" s="253">
        <f t="shared" si="21"/>
        <v>3.3178500331785002E-2</v>
      </c>
      <c r="Q119" s="253">
        <f t="shared" si="22"/>
        <v>0.10823242914158154</v>
      </c>
      <c r="R119" s="253">
        <f t="shared" si="23"/>
        <v>0</v>
      </c>
      <c r="S119" s="253">
        <f t="shared" si="24"/>
        <v>9.6188992131740453E-2</v>
      </c>
      <c r="T119" s="253">
        <f t="shared" si="25"/>
        <v>2.1436227224008574E-2</v>
      </c>
      <c r="U119" s="253">
        <f t="shared" si="15"/>
        <v>0.1068749757102328</v>
      </c>
      <c r="V119" s="253">
        <f t="shared" si="16"/>
        <v>3.6376864314296105E-2</v>
      </c>
      <c r="W119" s="253">
        <f t="shared" si="26"/>
        <v>9.1279646212681573E-2</v>
      </c>
      <c r="X119" s="253">
        <f t="shared" si="27"/>
        <v>-3.0284675953967291E-2</v>
      </c>
      <c r="Y119" s="253">
        <f t="shared" si="17"/>
        <v>0.1124701251230142</v>
      </c>
      <c r="Z119" s="253">
        <f t="shared" si="18"/>
        <v>8.7336244541484712E-2</v>
      </c>
      <c r="AA119" s="253">
        <f t="shared" si="19"/>
        <v>6.920415224913494E-2</v>
      </c>
    </row>
    <row r="120" spans="1:27" x14ac:dyDescent="0.35">
      <c r="A120" s="154" t="s">
        <v>159</v>
      </c>
      <c r="B120" s="155">
        <v>4</v>
      </c>
      <c r="C120" s="156">
        <v>24</v>
      </c>
      <c r="D120" s="156">
        <v>2</v>
      </c>
      <c r="E120" s="157">
        <v>30</v>
      </c>
      <c r="F120" s="155">
        <v>9</v>
      </c>
      <c r="G120" s="156">
        <v>27</v>
      </c>
      <c r="H120" s="156">
        <v>1</v>
      </c>
      <c r="I120" s="157">
        <v>37</v>
      </c>
      <c r="J120" s="155">
        <v>-5</v>
      </c>
      <c r="K120" s="156">
        <v>-4</v>
      </c>
      <c r="L120" s="156">
        <v>1</v>
      </c>
      <c r="M120" s="157">
        <v>-7</v>
      </c>
      <c r="O120" s="150" t="str">
        <f t="shared" si="20"/>
        <v>South Norfolk</v>
      </c>
      <c r="P120" s="253">
        <f t="shared" si="21"/>
        <v>6.6357000663570004E-2</v>
      </c>
      <c r="Q120" s="253">
        <f t="shared" si="22"/>
        <v>5.4116214570790772E-2</v>
      </c>
      <c r="R120" s="253">
        <f t="shared" si="23"/>
        <v>0.12468827930174563</v>
      </c>
      <c r="S120" s="253">
        <f t="shared" si="24"/>
        <v>5.7713395279044268E-2</v>
      </c>
      <c r="T120" s="253">
        <f t="shared" si="25"/>
        <v>9.6463022508038579E-2</v>
      </c>
      <c r="U120" s="253">
        <f t="shared" si="15"/>
        <v>5.2465897166841552E-2</v>
      </c>
      <c r="V120" s="253">
        <f t="shared" si="16"/>
        <v>3.6376864314296105E-2</v>
      </c>
      <c r="W120" s="253">
        <f t="shared" si="26"/>
        <v>5.8230119135676175E-2</v>
      </c>
      <c r="X120" s="253">
        <f t="shared" si="27"/>
        <v>0.15142337976983647</v>
      </c>
      <c r="Y120" s="253">
        <f t="shared" si="17"/>
        <v>5.62350625615071E-2</v>
      </c>
      <c r="Z120" s="253">
        <f t="shared" si="18"/>
        <v>-8.7336244541484712E-2</v>
      </c>
      <c r="AA120" s="253">
        <f t="shared" si="19"/>
        <v>6.0553633217993078E-2</v>
      </c>
    </row>
    <row r="121" spans="1:27" x14ac:dyDescent="0.35">
      <c r="A121" s="154" t="s">
        <v>302</v>
      </c>
      <c r="B121" s="155">
        <v>0</v>
      </c>
      <c r="C121" s="156">
        <v>29</v>
      </c>
      <c r="D121" s="156">
        <v>1</v>
      </c>
      <c r="E121" s="157">
        <v>30</v>
      </c>
      <c r="F121" s="155">
        <v>1</v>
      </c>
      <c r="G121" s="156">
        <v>35</v>
      </c>
      <c r="H121" s="156">
        <v>1</v>
      </c>
      <c r="I121" s="157">
        <v>38</v>
      </c>
      <c r="J121" s="155">
        <v>-1</v>
      </c>
      <c r="K121" s="156">
        <v>-6</v>
      </c>
      <c r="L121" s="156">
        <v>0</v>
      </c>
      <c r="M121" s="157">
        <v>-7</v>
      </c>
      <c r="O121" s="150" t="str">
        <f t="shared" si="20"/>
        <v>Mendip</v>
      </c>
      <c r="P121" s="253">
        <f t="shared" si="21"/>
        <v>0</v>
      </c>
      <c r="Q121" s="253">
        <f t="shared" si="22"/>
        <v>6.539042593970551E-2</v>
      </c>
      <c r="R121" s="253">
        <f t="shared" si="23"/>
        <v>6.2344139650872814E-2</v>
      </c>
      <c r="S121" s="253">
        <f t="shared" si="24"/>
        <v>5.7713395279044268E-2</v>
      </c>
      <c r="T121" s="253">
        <f t="shared" si="25"/>
        <v>1.0718113612004287E-2</v>
      </c>
      <c r="U121" s="253">
        <f t="shared" si="15"/>
        <v>6.8011348179239053E-2</v>
      </c>
      <c r="V121" s="253">
        <f t="shared" si="16"/>
        <v>3.6376864314296105E-2</v>
      </c>
      <c r="W121" s="253">
        <f t="shared" si="26"/>
        <v>5.9803906139343097E-2</v>
      </c>
      <c r="X121" s="253">
        <f t="shared" si="27"/>
        <v>3.0284675953967291E-2</v>
      </c>
      <c r="Y121" s="253">
        <f t="shared" si="17"/>
        <v>8.4352593842260654E-2</v>
      </c>
      <c r="Z121" s="253">
        <f t="shared" si="18"/>
        <v>0</v>
      </c>
      <c r="AA121" s="253">
        <f t="shared" si="19"/>
        <v>6.0553633217993078E-2</v>
      </c>
    </row>
    <row r="122" spans="1:27" x14ac:dyDescent="0.35">
      <c r="A122" s="154" t="s">
        <v>283</v>
      </c>
      <c r="B122" s="155">
        <v>0</v>
      </c>
      <c r="C122" s="156">
        <v>2</v>
      </c>
      <c r="D122" s="156">
        <v>0</v>
      </c>
      <c r="E122" s="157">
        <v>2</v>
      </c>
      <c r="F122" s="155">
        <v>0</v>
      </c>
      <c r="G122" s="156">
        <v>8</v>
      </c>
      <c r="H122" s="156">
        <v>0</v>
      </c>
      <c r="I122" s="157">
        <v>8</v>
      </c>
      <c r="J122" s="155">
        <v>0</v>
      </c>
      <c r="K122" s="156">
        <v>-7</v>
      </c>
      <c r="L122" s="156">
        <v>0</v>
      </c>
      <c r="M122" s="157">
        <v>-7</v>
      </c>
      <c r="O122" s="150" t="str">
        <f t="shared" si="20"/>
        <v>Isles of Scilly</v>
      </c>
      <c r="P122" s="253">
        <f t="shared" si="21"/>
        <v>0</v>
      </c>
      <c r="Q122" s="253">
        <f t="shared" si="22"/>
        <v>4.5096845475658979E-3</v>
      </c>
      <c r="R122" s="253">
        <f t="shared" si="23"/>
        <v>0</v>
      </c>
      <c r="S122" s="253">
        <f t="shared" si="24"/>
        <v>3.8475596852696179E-3</v>
      </c>
      <c r="T122" s="253">
        <f t="shared" si="25"/>
        <v>0</v>
      </c>
      <c r="U122" s="253">
        <f t="shared" si="15"/>
        <v>1.5545451012397498E-2</v>
      </c>
      <c r="V122" s="253">
        <f t="shared" si="16"/>
        <v>0</v>
      </c>
      <c r="W122" s="253">
        <f t="shared" si="26"/>
        <v>1.2590296029335389E-2</v>
      </c>
      <c r="X122" s="253">
        <f t="shared" si="27"/>
        <v>0</v>
      </c>
      <c r="Y122" s="253">
        <f t="shared" si="17"/>
        <v>9.841135948263742E-2</v>
      </c>
      <c r="Z122" s="253">
        <f t="shared" si="18"/>
        <v>0</v>
      </c>
      <c r="AA122" s="253">
        <f t="shared" si="19"/>
        <v>6.0553633217993078E-2</v>
      </c>
    </row>
    <row r="123" spans="1:27" x14ac:dyDescent="0.35">
      <c r="A123" s="154" t="s">
        <v>336</v>
      </c>
      <c r="B123" s="155">
        <v>0</v>
      </c>
      <c r="C123" s="156">
        <v>12</v>
      </c>
      <c r="D123" s="156">
        <v>0</v>
      </c>
      <c r="E123" s="157">
        <v>12</v>
      </c>
      <c r="F123" s="155">
        <v>0</v>
      </c>
      <c r="G123" s="156">
        <v>18</v>
      </c>
      <c r="H123" s="156">
        <v>0</v>
      </c>
      <c r="I123" s="157">
        <v>18</v>
      </c>
      <c r="J123" s="155">
        <v>0</v>
      </c>
      <c r="K123" s="156">
        <v>-7</v>
      </c>
      <c r="L123" s="156">
        <v>0</v>
      </c>
      <c r="M123" s="157">
        <v>-7</v>
      </c>
      <c r="O123" s="150" t="str">
        <f t="shared" si="20"/>
        <v>Allerdale</v>
      </c>
      <c r="P123" s="253">
        <f t="shared" si="21"/>
        <v>0</v>
      </c>
      <c r="Q123" s="253">
        <f t="shared" si="22"/>
        <v>2.7058107285395386E-2</v>
      </c>
      <c r="R123" s="253">
        <f t="shared" si="23"/>
        <v>0</v>
      </c>
      <c r="S123" s="253">
        <f t="shared" si="24"/>
        <v>2.3085358111617705E-2</v>
      </c>
      <c r="T123" s="253">
        <f t="shared" si="25"/>
        <v>0</v>
      </c>
      <c r="U123" s="253">
        <f t="shared" si="15"/>
        <v>3.4977264777894368E-2</v>
      </c>
      <c r="V123" s="253">
        <f t="shared" si="16"/>
        <v>0</v>
      </c>
      <c r="W123" s="253">
        <f t="shared" si="26"/>
        <v>2.8328166066004627E-2</v>
      </c>
      <c r="X123" s="253">
        <f t="shared" si="27"/>
        <v>0</v>
      </c>
      <c r="Y123" s="253">
        <f t="shared" si="17"/>
        <v>9.841135948263742E-2</v>
      </c>
      <c r="Z123" s="253">
        <f t="shared" si="18"/>
        <v>0</v>
      </c>
      <c r="AA123" s="253">
        <f t="shared" si="19"/>
        <v>6.0553633217993078E-2</v>
      </c>
    </row>
    <row r="124" spans="1:27" x14ac:dyDescent="0.35">
      <c r="A124" s="154" t="s">
        <v>187</v>
      </c>
      <c r="B124" s="155">
        <v>6</v>
      </c>
      <c r="C124" s="156">
        <v>64</v>
      </c>
      <c r="D124" s="156">
        <v>1</v>
      </c>
      <c r="E124" s="157">
        <v>72</v>
      </c>
      <c r="F124" s="155">
        <v>6</v>
      </c>
      <c r="G124" s="156">
        <v>72</v>
      </c>
      <c r="H124" s="156">
        <v>0</v>
      </c>
      <c r="I124" s="157">
        <v>79</v>
      </c>
      <c r="J124" s="155">
        <v>0</v>
      </c>
      <c r="K124" s="156">
        <v>-8</v>
      </c>
      <c r="L124" s="156">
        <v>1</v>
      </c>
      <c r="M124" s="157">
        <v>-7</v>
      </c>
      <c r="O124" s="150" t="str">
        <f t="shared" si="20"/>
        <v>Basingstoke and Deane</v>
      </c>
      <c r="P124" s="253">
        <f t="shared" si="21"/>
        <v>9.953550099535502E-2</v>
      </c>
      <c r="Q124" s="253">
        <f t="shared" si="22"/>
        <v>0.14430990552210873</v>
      </c>
      <c r="R124" s="253">
        <f t="shared" si="23"/>
        <v>6.2344139650872814E-2</v>
      </c>
      <c r="S124" s="253">
        <f t="shared" si="24"/>
        <v>0.13851214866970624</v>
      </c>
      <c r="T124" s="253">
        <f t="shared" si="25"/>
        <v>6.4308681672025719E-2</v>
      </c>
      <c r="U124" s="253">
        <f t="shared" si="15"/>
        <v>0.13990905911157747</v>
      </c>
      <c r="V124" s="253">
        <f t="shared" si="16"/>
        <v>0</v>
      </c>
      <c r="W124" s="253">
        <f t="shared" si="26"/>
        <v>0.12432917328968698</v>
      </c>
      <c r="X124" s="253">
        <f t="shared" si="27"/>
        <v>0</v>
      </c>
      <c r="Y124" s="253">
        <f t="shared" si="17"/>
        <v>0.1124701251230142</v>
      </c>
      <c r="Z124" s="253">
        <f t="shared" si="18"/>
        <v>-8.7336244541484712E-2</v>
      </c>
      <c r="AA124" s="253">
        <f t="shared" si="19"/>
        <v>6.0553633217993078E-2</v>
      </c>
    </row>
    <row r="125" spans="1:27" x14ac:dyDescent="0.35">
      <c r="A125" s="154" t="s">
        <v>244</v>
      </c>
      <c r="B125" s="155">
        <v>4</v>
      </c>
      <c r="C125" s="156">
        <v>50</v>
      </c>
      <c r="D125" s="156">
        <v>0</v>
      </c>
      <c r="E125" s="157">
        <v>54</v>
      </c>
      <c r="F125" s="155">
        <v>1</v>
      </c>
      <c r="G125" s="156">
        <v>57</v>
      </c>
      <c r="H125" s="156">
        <v>3</v>
      </c>
      <c r="I125" s="157">
        <v>61</v>
      </c>
      <c r="J125" s="155">
        <v>3</v>
      </c>
      <c r="K125" s="156">
        <v>-6</v>
      </c>
      <c r="L125" s="156">
        <v>-3</v>
      </c>
      <c r="M125" s="157">
        <v>-7</v>
      </c>
      <c r="O125" s="150" t="str">
        <f t="shared" si="20"/>
        <v>Epping Forest</v>
      </c>
      <c r="P125" s="253">
        <f t="shared" si="21"/>
        <v>6.6357000663570004E-2</v>
      </c>
      <c r="Q125" s="253">
        <f t="shared" si="22"/>
        <v>0.11274211368914745</v>
      </c>
      <c r="R125" s="253">
        <f t="shared" si="23"/>
        <v>0</v>
      </c>
      <c r="S125" s="253">
        <f t="shared" si="24"/>
        <v>0.10388411150227968</v>
      </c>
      <c r="T125" s="253">
        <f t="shared" si="25"/>
        <v>1.0718113612004287E-2</v>
      </c>
      <c r="U125" s="253">
        <f t="shared" si="15"/>
        <v>0.11076133846333217</v>
      </c>
      <c r="V125" s="253">
        <f t="shared" si="16"/>
        <v>0.10913059294288831</v>
      </c>
      <c r="W125" s="253">
        <f t="shared" si="26"/>
        <v>9.600100722368235E-2</v>
      </c>
      <c r="X125" s="253">
        <f t="shared" si="27"/>
        <v>-9.0854027861901887E-2</v>
      </c>
      <c r="Y125" s="253">
        <f t="shared" si="17"/>
        <v>8.4352593842260654E-2</v>
      </c>
      <c r="Z125" s="253">
        <f t="shared" si="18"/>
        <v>0.26200873362445415</v>
      </c>
      <c r="AA125" s="253">
        <f t="shared" si="19"/>
        <v>6.0553633217993078E-2</v>
      </c>
    </row>
    <row r="126" spans="1:27" x14ac:dyDescent="0.35">
      <c r="A126" s="154" t="s">
        <v>224</v>
      </c>
      <c r="B126" s="155">
        <v>17</v>
      </c>
      <c r="C126" s="156">
        <v>175</v>
      </c>
      <c r="D126" s="156">
        <v>1</v>
      </c>
      <c r="E126" s="157">
        <v>193</v>
      </c>
      <c r="F126" s="155">
        <v>13</v>
      </c>
      <c r="G126" s="156">
        <v>186</v>
      </c>
      <c r="H126" s="156">
        <v>1</v>
      </c>
      <c r="I126" s="157">
        <v>200</v>
      </c>
      <c r="J126" s="155">
        <v>4</v>
      </c>
      <c r="K126" s="156">
        <v>-11</v>
      </c>
      <c r="L126" s="156">
        <v>0</v>
      </c>
      <c r="M126" s="157">
        <v>-7</v>
      </c>
      <c r="O126" s="150" t="str">
        <f t="shared" si="20"/>
        <v>Hackney</v>
      </c>
      <c r="P126" s="253">
        <f t="shared" si="21"/>
        <v>0.28201725282017254</v>
      </c>
      <c r="Q126" s="253">
        <f t="shared" si="22"/>
        <v>0.39459739791201603</v>
      </c>
      <c r="R126" s="253">
        <f t="shared" si="23"/>
        <v>6.2344139650872814E-2</v>
      </c>
      <c r="S126" s="253">
        <f t="shared" si="24"/>
        <v>0.37128950962851809</v>
      </c>
      <c r="T126" s="253">
        <f t="shared" si="25"/>
        <v>0.13933547695605572</v>
      </c>
      <c r="U126" s="253">
        <f t="shared" si="15"/>
        <v>0.3614317360382418</v>
      </c>
      <c r="V126" s="253">
        <f t="shared" si="16"/>
        <v>3.6376864314296105E-2</v>
      </c>
      <c r="W126" s="253">
        <f t="shared" si="26"/>
        <v>0.31475740073338471</v>
      </c>
      <c r="X126" s="253">
        <f t="shared" si="27"/>
        <v>-0.12113870381586916</v>
      </c>
      <c r="Y126" s="253">
        <f t="shared" si="17"/>
        <v>0.15464642204414453</v>
      </c>
      <c r="Z126" s="253">
        <f t="shared" si="18"/>
        <v>0</v>
      </c>
      <c r="AA126" s="253">
        <f t="shared" si="19"/>
        <v>6.0553633217993078E-2</v>
      </c>
    </row>
    <row r="127" spans="1:27" x14ac:dyDescent="0.35">
      <c r="A127" s="154" t="s">
        <v>286</v>
      </c>
      <c r="B127" s="155">
        <v>12</v>
      </c>
      <c r="C127" s="156">
        <v>86</v>
      </c>
      <c r="D127" s="156">
        <v>4</v>
      </c>
      <c r="E127" s="157">
        <v>101</v>
      </c>
      <c r="F127" s="155">
        <v>6</v>
      </c>
      <c r="G127" s="156">
        <v>100</v>
      </c>
      <c r="H127" s="156">
        <v>3</v>
      </c>
      <c r="I127" s="157">
        <v>108</v>
      </c>
      <c r="J127" s="155">
        <v>6</v>
      </c>
      <c r="K127" s="156">
        <v>-14</v>
      </c>
      <c r="L127" s="156">
        <v>1</v>
      </c>
      <c r="M127" s="157">
        <v>-7</v>
      </c>
      <c r="O127" s="150" t="str">
        <f t="shared" si="20"/>
        <v>Sutton</v>
      </c>
      <c r="P127" s="253">
        <f t="shared" si="21"/>
        <v>0.19907100199071004</v>
      </c>
      <c r="Q127" s="253">
        <f t="shared" si="22"/>
        <v>0.19391643554533361</v>
      </c>
      <c r="R127" s="253">
        <f t="shared" si="23"/>
        <v>0.24937655860349126</v>
      </c>
      <c r="S127" s="253">
        <f t="shared" si="24"/>
        <v>0.19430176410611569</v>
      </c>
      <c r="T127" s="253">
        <f t="shared" si="25"/>
        <v>6.4308681672025719E-2</v>
      </c>
      <c r="U127" s="253">
        <f t="shared" si="15"/>
        <v>0.19431813765496872</v>
      </c>
      <c r="V127" s="253">
        <f t="shared" si="16"/>
        <v>0.10913059294288831</v>
      </c>
      <c r="W127" s="253">
        <f t="shared" si="26"/>
        <v>0.16996899639602775</v>
      </c>
      <c r="X127" s="253">
        <f t="shared" si="27"/>
        <v>-0.18170805572380377</v>
      </c>
      <c r="Y127" s="253">
        <f t="shared" si="17"/>
        <v>0.19682271896527484</v>
      </c>
      <c r="Z127" s="253">
        <f t="shared" si="18"/>
        <v>-8.7336244541484712E-2</v>
      </c>
      <c r="AA127" s="253">
        <f t="shared" si="19"/>
        <v>6.0553633217993078E-2</v>
      </c>
    </row>
    <row r="128" spans="1:27" x14ac:dyDescent="0.35">
      <c r="A128" s="154" t="s">
        <v>196</v>
      </c>
      <c r="B128" s="155">
        <v>5</v>
      </c>
      <c r="C128" s="156">
        <v>54</v>
      </c>
      <c r="D128" s="156">
        <v>1</v>
      </c>
      <c r="E128" s="157">
        <v>61</v>
      </c>
      <c r="F128" s="155">
        <v>9</v>
      </c>
      <c r="G128" s="156">
        <v>57</v>
      </c>
      <c r="H128" s="156">
        <v>0</v>
      </c>
      <c r="I128" s="157">
        <v>66</v>
      </c>
      <c r="J128" s="155">
        <v>-4</v>
      </c>
      <c r="K128" s="156">
        <v>-3</v>
      </c>
      <c r="L128" s="156">
        <v>1</v>
      </c>
      <c r="M128" s="157">
        <v>-6</v>
      </c>
      <c r="O128" s="150" t="str">
        <f t="shared" si="20"/>
        <v>Amber Valley</v>
      </c>
      <c r="P128" s="253">
        <f t="shared" si="21"/>
        <v>8.2946250829462512E-2</v>
      </c>
      <c r="Q128" s="253">
        <f t="shared" si="22"/>
        <v>0.12176148278427924</v>
      </c>
      <c r="R128" s="253">
        <f t="shared" si="23"/>
        <v>6.2344139650872814E-2</v>
      </c>
      <c r="S128" s="253">
        <f t="shared" si="24"/>
        <v>0.11735057040072334</v>
      </c>
      <c r="T128" s="253">
        <f t="shared" si="25"/>
        <v>9.6463022508038579E-2</v>
      </c>
      <c r="U128" s="253">
        <f t="shared" si="15"/>
        <v>0.11076133846333217</v>
      </c>
      <c r="V128" s="253">
        <f t="shared" si="16"/>
        <v>0</v>
      </c>
      <c r="W128" s="253">
        <f t="shared" si="26"/>
        <v>0.10386994224201697</v>
      </c>
      <c r="X128" s="253">
        <f t="shared" si="27"/>
        <v>0.12113870381586916</v>
      </c>
      <c r="Y128" s="253">
        <f t="shared" si="17"/>
        <v>4.2176296921130327E-2</v>
      </c>
      <c r="Z128" s="253">
        <f t="shared" si="18"/>
        <v>-8.7336244541484712E-2</v>
      </c>
      <c r="AA128" s="253">
        <f t="shared" si="19"/>
        <v>5.1903114186851215E-2</v>
      </c>
    </row>
    <row r="129" spans="1:27" x14ac:dyDescent="0.35">
      <c r="A129" s="154" t="s">
        <v>358</v>
      </c>
      <c r="B129" s="155">
        <v>1</v>
      </c>
      <c r="C129" s="156">
        <v>90</v>
      </c>
      <c r="D129" s="156">
        <v>1</v>
      </c>
      <c r="E129" s="157">
        <v>92</v>
      </c>
      <c r="F129" s="155">
        <v>4</v>
      </c>
      <c r="G129" s="156">
        <v>92</v>
      </c>
      <c r="H129" s="156">
        <v>3</v>
      </c>
      <c r="I129" s="157">
        <v>98</v>
      </c>
      <c r="J129" s="155">
        <v>-2</v>
      </c>
      <c r="K129" s="156">
        <v>-3</v>
      </c>
      <c r="L129" s="156">
        <v>-1</v>
      </c>
      <c r="M129" s="157">
        <v>-6</v>
      </c>
      <c r="O129" s="150" t="str">
        <f t="shared" si="20"/>
        <v>Gedling</v>
      </c>
      <c r="P129" s="253">
        <f t="shared" si="21"/>
        <v>1.6589250165892501E-2</v>
      </c>
      <c r="Q129" s="253">
        <f t="shared" si="22"/>
        <v>0.20293580464046543</v>
      </c>
      <c r="R129" s="253">
        <f t="shared" si="23"/>
        <v>6.2344139650872814E-2</v>
      </c>
      <c r="S129" s="253">
        <f t="shared" si="24"/>
        <v>0.17698774552240243</v>
      </c>
      <c r="T129" s="253">
        <f t="shared" si="25"/>
        <v>4.2872454448017148E-2</v>
      </c>
      <c r="U129" s="253">
        <f t="shared" si="15"/>
        <v>0.1787726866425712</v>
      </c>
      <c r="V129" s="253">
        <f t="shared" si="16"/>
        <v>0.10913059294288831</v>
      </c>
      <c r="W129" s="253">
        <f t="shared" si="26"/>
        <v>0.15423112635935854</v>
      </c>
      <c r="X129" s="253">
        <f t="shared" si="27"/>
        <v>6.0569351907934582E-2</v>
      </c>
      <c r="Y129" s="253">
        <f t="shared" si="17"/>
        <v>4.2176296921130327E-2</v>
      </c>
      <c r="Z129" s="253">
        <f t="shared" si="18"/>
        <v>8.7336244541484712E-2</v>
      </c>
      <c r="AA129" s="253">
        <f t="shared" si="19"/>
        <v>5.1903114186851215E-2</v>
      </c>
    </row>
    <row r="130" spans="1:27" x14ac:dyDescent="0.35">
      <c r="A130" s="154" t="s">
        <v>382</v>
      </c>
      <c r="B130" s="155">
        <v>2</v>
      </c>
      <c r="C130" s="156">
        <v>90</v>
      </c>
      <c r="D130" s="156">
        <v>0</v>
      </c>
      <c r="E130" s="157">
        <v>93</v>
      </c>
      <c r="F130" s="155">
        <v>5</v>
      </c>
      <c r="G130" s="156">
        <v>95</v>
      </c>
      <c r="H130" s="156">
        <v>0</v>
      </c>
      <c r="I130" s="157">
        <v>99</v>
      </c>
      <c r="J130" s="155">
        <v>-2</v>
      </c>
      <c r="K130" s="156">
        <v>-4</v>
      </c>
      <c r="L130" s="156">
        <v>0</v>
      </c>
      <c r="M130" s="157">
        <v>-6</v>
      </c>
      <c r="O130" s="150" t="str">
        <f t="shared" si="20"/>
        <v>Welwyn Hatfield</v>
      </c>
      <c r="P130" s="253">
        <f t="shared" si="21"/>
        <v>3.3178500331785002E-2</v>
      </c>
      <c r="Q130" s="253">
        <f t="shared" si="22"/>
        <v>0.20293580464046543</v>
      </c>
      <c r="R130" s="253">
        <f t="shared" si="23"/>
        <v>0</v>
      </c>
      <c r="S130" s="253">
        <f t="shared" si="24"/>
        <v>0.17891152536503721</v>
      </c>
      <c r="T130" s="253">
        <f t="shared" si="25"/>
        <v>5.3590568060021437E-2</v>
      </c>
      <c r="U130" s="253">
        <f t="shared" si="15"/>
        <v>0.18460223077222029</v>
      </c>
      <c r="V130" s="253">
        <f t="shared" si="16"/>
        <v>0</v>
      </c>
      <c r="W130" s="253">
        <f t="shared" si="26"/>
        <v>0.15580491336302546</v>
      </c>
      <c r="X130" s="253">
        <f t="shared" si="27"/>
        <v>6.0569351907934582E-2</v>
      </c>
      <c r="Y130" s="253">
        <f t="shared" si="17"/>
        <v>5.62350625615071E-2</v>
      </c>
      <c r="Z130" s="253">
        <f t="shared" si="18"/>
        <v>0</v>
      </c>
      <c r="AA130" s="253">
        <f t="shared" si="19"/>
        <v>5.1903114186851215E-2</v>
      </c>
    </row>
    <row r="131" spans="1:27" x14ac:dyDescent="0.35">
      <c r="A131" s="154" t="s">
        <v>389</v>
      </c>
      <c r="B131" s="155">
        <v>0</v>
      </c>
      <c r="C131" s="156">
        <v>30</v>
      </c>
      <c r="D131" s="156">
        <v>1</v>
      </c>
      <c r="E131" s="157">
        <v>32</v>
      </c>
      <c r="F131" s="155">
        <v>2</v>
      </c>
      <c r="G131" s="156">
        <v>36</v>
      </c>
      <c r="H131" s="156">
        <v>0</v>
      </c>
      <c r="I131" s="157">
        <v>38</v>
      </c>
      <c r="J131" s="155">
        <v>-2</v>
      </c>
      <c r="K131" s="156">
        <v>-6</v>
      </c>
      <c r="L131" s="156">
        <v>1</v>
      </c>
      <c r="M131" s="157">
        <v>-6</v>
      </c>
      <c r="O131" s="150" t="str">
        <f t="shared" si="20"/>
        <v>Braintree</v>
      </c>
      <c r="P131" s="253">
        <f t="shared" si="21"/>
        <v>0</v>
      </c>
      <c r="Q131" s="253">
        <f t="shared" si="22"/>
        <v>6.7645268213488458E-2</v>
      </c>
      <c r="R131" s="253">
        <f t="shared" si="23"/>
        <v>6.2344139650872814E-2</v>
      </c>
      <c r="S131" s="253">
        <f t="shared" si="24"/>
        <v>6.1560954964313887E-2</v>
      </c>
      <c r="T131" s="253">
        <f t="shared" si="25"/>
        <v>2.1436227224008574E-2</v>
      </c>
      <c r="U131" s="253">
        <f t="shared" si="15"/>
        <v>6.9954529555788736E-2</v>
      </c>
      <c r="V131" s="253">
        <f t="shared" si="16"/>
        <v>0</v>
      </c>
      <c r="W131" s="253">
        <f t="shared" si="26"/>
        <v>5.9803906139343097E-2</v>
      </c>
      <c r="X131" s="253">
        <f t="shared" si="27"/>
        <v>6.0569351907934582E-2</v>
      </c>
      <c r="Y131" s="253">
        <f t="shared" si="17"/>
        <v>8.4352593842260654E-2</v>
      </c>
      <c r="Z131" s="253">
        <f t="shared" si="18"/>
        <v>-8.7336244541484712E-2</v>
      </c>
      <c r="AA131" s="253">
        <f t="shared" si="19"/>
        <v>5.1903114186851215E-2</v>
      </c>
    </row>
    <row r="132" spans="1:27" x14ac:dyDescent="0.35">
      <c r="A132" s="154" t="s">
        <v>176</v>
      </c>
      <c r="B132" s="155">
        <v>0</v>
      </c>
      <c r="C132" s="156">
        <v>8</v>
      </c>
      <c r="D132" s="156">
        <v>0</v>
      </c>
      <c r="E132" s="157">
        <v>8</v>
      </c>
      <c r="F132" s="155">
        <v>1</v>
      </c>
      <c r="G132" s="156">
        <v>12</v>
      </c>
      <c r="H132" s="156">
        <v>0</v>
      </c>
      <c r="I132" s="157">
        <v>14</v>
      </c>
      <c r="J132" s="155">
        <v>-1</v>
      </c>
      <c r="K132" s="156">
        <v>-5</v>
      </c>
      <c r="L132" s="156">
        <v>0</v>
      </c>
      <c r="M132" s="157">
        <v>-6</v>
      </c>
      <c r="O132" s="150" t="str">
        <f t="shared" si="20"/>
        <v>Hartlepool</v>
      </c>
      <c r="P132" s="253">
        <f t="shared" si="21"/>
        <v>0</v>
      </c>
      <c r="Q132" s="253">
        <f t="shared" si="22"/>
        <v>1.8038738190263592E-2</v>
      </c>
      <c r="R132" s="253">
        <f t="shared" si="23"/>
        <v>0</v>
      </c>
      <c r="S132" s="253">
        <f t="shared" si="24"/>
        <v>1.5390238741078472E-2</v>
      </c>
      <c r="T132" s="253">
        <f t="shared" si="25"/>
        <v>1.0718113612004287E-2</v>
      </c>
      <c r="U132" s="253">
        <f t="shared" si="15"/>
        <v>2.3318176518596245E-2</v>
      </c>
      <c r="V132" s="253">
        <f t="shared" si="16"/>
        <v>0</v>
      </c>
      <c r="W132" s="253">
        <f t="shared" si="26"/>
        <v>2.2033018051336929E-2</v>
      </c>
      <c r="X132" s="253">
        <f t="shared" si="27"/>
        <v>3.0284675953967291E-2</v>
      </c>
      <c r="Y132" s="253">
        <f t="shared" si="17"/>
        <v>7.0293828201883873E-2</v>
      </c>
      <c r="Z132" s="253">
        <f t="shared" si="18"/>
        <v>0</v>
      </c>
      <c r="AA132" s="253">
        <f t="shared" si="19"/>
        <v>5.1903114186851215E-2</v>
      </c>
    </row>
    <row r="133" spans="1:27" x14ac:dyDescent="0.35">
      <c r="A133" s="154" t="s">
        <v>359</v>
      </c>
      <c r="B133" s="155">
        <v>1</v>
      </c>
      <c r="C133" s="156">
        <v>72</v>
      </c>
      <c r="D133" s="156">
        <v>1</v>
      </c>
      <c r="E133" s="157">
        <v>74</v>
      </c>
      <c r="F133" s="155">
        <v>0</v>
      </c>
      <c r="G133" s="156">
        <v>77</v>
      </c>
      <c r="H133" s="156">
        <v>2</v>
      </c>
      <c r="I133" s="157">
        <v>80</v>
      </c>
      <c r="J133" s="155">
        <v>1</v>
      </c>
      <c r="K133" s="156">
        <v>-6</v>
      </c>
      <c r="L133" s="156">
        <v>-1</v>
      </c>
      <c r="M133" s="157">
        <v>-6</v>
      </c>
      <c r="O133" s="150" t="str">
        <f t="shared" si="20"/>
        <v>South Northamptonshire</v>
      </c>
      <c r="P133" s="253">
        <f t="shared" si="21"/>
        <v>1.6589250165892501E-2</v>
      </c>
      <c r="Q133" s="253">
        <f t="shared" si="22"/>
        <v>0.16234864371237231</v>
      </c>
      <c r="R133" s="253">
        <f t="shared" si="23"/>
        <v>6.2344139650872814E-2</v>
      </c>
      <c r="S133" s="253">
        <f t="shared" si="24"/>
        <v>0.14235970835497586</v>
      </c>
      <c r="T133" s="253">
        <f t="shared" si="25"/>
        <v>0</v>
      </c>
      <c r="U133" s="253">
        <f t="shared" ref="U133:U196" si="28">G133/G$345*100</f>
        <v>0.14962496599432593</v>
      </c>
      <c r="V133" s="253">
        <f t="shared" ref="V133:V196" si="29">H133/H$345*100</f>
        <v>7.275372862859221E-2</v>
      </c>
      <c r="W133" s="253">
        <f t="shared" si="26"/>
        <v>0.12590296029335388</v>
      </c>
      <c r="X133" s="253">
        <f t="shared" si="27"/>
        <v>-3.0284675953967291E-2</v>
      </c>
      <c r="Y133" s="253">
        <f t="shared" ref="Y133:Y196" si="30">K133/K$345*100</f>
        <v>8.4352593842260654E-2</v>
      </c>
      <c r="Z133" s="253">
        <f t="shared" ref="Z133:Z196" si="31">L133/L$345*100</f>
        <v>8.7336244541484712E-2</v>
      </c>
      <c r="AA133" s="253">
        <f t="shared" ref="AA133:AA196" si="32">M133/M$345*100</f>
        <v>5.1903114186851215E-2</v>
      </c>
    </row>
    <row r="134" spans="1:27" x14ac:dyDescent="0.35">
      <c r="A134" s="154" t="s">
        <v>185</v>
      </c>
      <c r="B134" s="155">
        <v>11</v>
      </c>
      <c r="C134" s="156">
        <v>69</v>
      </c>
      <c r="D134" s="156">
        <v>4</v>
      </c>
      <c r="E134" s="157">
        <v>85</v>
      </c>
      <c r="F134" s="155">
        <v>3</v>
      </c>
      <c r="G134" s="156">
        <v>87</v>
      </c>
      <c r="H134" s="156">
        <v>1</v>
      </c>
      <c r="I134" s="157">
        <v>91</v>
      </c>
      <c r="J134" s="155">
        <v>9</v>
      </c>
      <c r="K134" s="156">
        <v>-17</v>
      </c>
      <c r="L134" s="156">
        <v>3</v>
      </c>
      <c r="M134" s="157">
        <v>-6</v>
      </c>
      <c r="O134" s="150" t="str">
        <f t="shared" ref="O134:O197" si="33">A134</f>
        <v>Blaby</v>
      </c>
      <c r="P134" s="253">
        <f t="shared" ref="P134:P197" si="34">B134/B$345*100</f>
        <v>0.18248175182481752</v>
      </c>
      <c r="Q134" s="253">
        <f t="shared" ref="Q134:Q197" si="35">C134/C$345*100</f>
        <v>0.15558411689102347</v>
      </c>
      <c r="R134" s="253">
        <f t="shared" ref="R134:R197" si="36">D134/D$345*100</f>
        <v>0.24937655860349126</v>
      </c>
      <c r="S134" s="253">
        <f t="shared" ref="S134:S197" si="37">E134/E$345*100</f>
        <v>0.16352128662395876</v>
      </c>
      <c r="T134" s="253">
        <f t="shared" si="25"/>
        <v>3.215434083601286E-2</v>
      </c>
      <c r="U134" s="253">
        <f t="shared" si="28"/>
        <v>0.16905677975982278</v>
      </c>
      <c r="V134" s="253">
        <f t="shared" si="29"/>
        <v>3.6376864314296105E-2</v>
      </c>
      <c r="W134" s="253">
        <f t="shared" si="26"/>
        <v>0.14321461733369006</v>
      </c>
      <c r="X134" s="253">
        <f t="shared" si="27"/>
        <v>-0.27256208358570566</v>
      </c>
      <c r="Y134" s="253">
        <f t="shared" si="30"/>
        <v>0.23899901588640521</v>
      </c>
      <c r="Z134" s="253">
        <f t="shared" si="31"/>
        <v>-0.26200873362445415</v>
      </c>
      <c r="AA134" s="253">
        <f t="shared" si="32"/>
        <v>5.1903114186851215E-2</v>
      </c>
    </row>
    <row r="135" spans="1:27" x14ac:dyDescent="0.35">
      <c r="A135" s="154" t="s">
        <v>343</v>
      </c>
      <c r="B135" s="155">
        <v>0</v>
      </c>
      <c r="C135" s="156">
        <v>10</v>
      </c>
      <c r="D135" s="156">
        <v>1</v>
      </c>
      <c r="E135" s="157">
        <v>11</v>
      </c>
      <c r="F135" s="155">
        <v>3</v>
      </c>
      <c r="G135" s="156">
        <v>11</v>
      </c>
      <c r="H135" s="156">
        <v>3</v>
      </c>
      <c r="I135" s="157">
        <v>17</v>
      </c>
      <c r="J135" s="155">
        <v>-3</v>
      </c>
      <c r="K135" s="156">
        <v>-1</v>
      </c>
      <c r="L135" s="156">
        <v>-2</v>
      </c>
      <c r="M135" s="157">
        <v>-5</v>
      </c>
      <c r="O135" s="150" t="str">
        <f t="shared" si="33"/>
        <v>Copeland</v>
      </c>
      <c r="P135" s="253">
        <f t="shared" si="34"/>
        <v>0</v>
      </c>
      <c r="Q135" s="253">
        <f t="shared" si="35"/>
        <v>2.254842273782949E-2</v>
      </c>
      <c r="R135" s="253">
        <f t="shared" si="36"/>
        <v>6.2344139650872814E-2</v>
      </c>
      <c r="S135" s="253">
        <f t="shared" si="37"/>
        <v>2.1161578268982899E-2</v>
      </c>
      <c r="T135" s="253">
        <f t="shared" si="25"/>
        <v>3.215434083601286E-2</v>
      </c>
      <c r="U135" s="253">
        <f t="shared" si="28"/>
        <v>2.1374995142046559E-2</v>
      </c>
      <c r="V135" s="253">
        <f t="shared" si="29"/>
        <v>0.10913059294288831</v>
      </c>
      <c r="W135" s="253">
        <f t="shared" si="26"/>
        <v>2.6754379062337703E-2</v>
      </c>
      <c r="X135" s="253">
        <f t="shared" si="27"/>
        <v>9.0854027861901887E-2</v>
      </c>
      <c r="Y135" s="253">
        <f t="shared" si="30"/>
        <v>1.4058765640376775E-2</v>
      </c>
      <c r="Z135" s="253">
        <f t="shared" si="31"/>
        <v>0.17467248908296942</v>
      </c>
      <c r="AA135" s="253">
        <f t="shared" si="32"/>
        <v>4.3252595155709346E-2</v>
      </c>
    </row>
    <row r="136" spans="1:27" x14ac:dyDescent="0.35">
      <c r="A136" s="154" t="s">
        <v>413</v>
      </c>
      <c r="B136" s="155">
        <v>11</v>
      </c>
      <c r="C136" s="156">
        <v>146</v>
      </c>
      <c r="D136" s="156">
        <v>1</v>
      </c>
      <c r="E136" s="157">
        <v>159</v>
      </c>
      <c r="F136" s="155">
        <v>12</v>
      </c>
      <c r="G136" s="156">
        <v>148</v>
      </c>
      <c r="H136" s="156">
        <v>4</v>
      </c>
      <c r="I136" s="157">
        <v>163</v>
      </c>
      <c r="J136" s="155">
        <v>-1</v>
      </c>
      <c r="K136" s="156">
        <v>-2</v>
      </c>
      <c r="L136" s="156">
        <v>-2</v>
      </c>
      <c r="M136" s="157">
        <v>-5</v>
      </c>
      <c r="O136" s="150" t="str">
        <f t="shared" si="33"/>
        <v>St Albans</v>
      </c>
      <c r="P136" s="253">
        <f t="shared" si="34"/>
        <v>0.18248175182481752</v>
      </c>
      <c r="Q136" s="253">
        <f t="shared" si="35"/>
        <v>0.32920697197231052</v>
      </c>
      <c r="R136" s="253">
        <f t="shared" si="36"/>
        <v>6.2344139650872814E-2</v>
      </c>
      <c r="S136" s="253">
        <f t="shared" si="37"/>
        <v>0.30588099497893462</v>
      </c>
      <c r="T136" s="253">
        <f t="shared" si="25"/>
        <v>0.12861736334405144</v>
      </c>
      <c r="U136" s="253">
        <f t="shared" si="28"/>
        <v>0.28759084372935367</v>
      </c>
      <c r="V136" s="253">
        <f t="shared" si="29"/>
        <v>0.14550745725718442</v>
      </c>
      <c r="W136" s="253">
        <f t="shared" si="26"/>
        <v>0.2565272815977086</v>
      </c>
      <c r="X136" s="253">
        <f t="shared" si="27"/>
        <v>3.0284675953967291E-2</v>
      </c>
      <c r="Y136" s="253">
        <f t="shared" si="30"/>
        <v>2.811753128075355E-2</v>
      </c>
      <c r="Z136" s="253">
        <f t="shared" si="31"/>
        <v>0.17467248908296942</v>
      </c>
      <c r="AA136" s="253">
        <f t="shared" si="32"/>
        <v>4.3252595155709346E-2</v>
      </c>
    </row>
    <row r="137" spans="1:27" x14ac:dyDescent="0.35">
      <c r="A137" s="154" t="s">
        <v>220</v>
      </c>
      <c r="B137" s="155">
        <v>0</v>
      </c>
      <c r="C137" s="156">
        <v>8</v>
      </c>
      <c r="D137" s="156">
        <v>0</v>
      </c>
      <c r="E137" s="157">
        <v>8</v>
      </c>
      <c r="F137" s="155">
        <v>0</v>
      </c>
      <c r="G137" s="156">
        <v>12</v>
      </c>
      <c r="H137" s="156">
        <v>0</v>
      </c>
      <c r="I137" s="157">
        <v>12</v>
      </c>
      <c r="J137" s="155">
        <v>0</v>
      </c>
      <c r="K137" s="156">
        <v>-5</v>
      </c>
      <c r="L137" s="156">
        <v>0</v>
      </c>
      <c r="M137" s="157">
        <v>-5</v>
      </c>
      <c r="O137" s="150" t="str">
        <f t="shared" si="33"/>
        <v>Rochford</v>
      </c>
      <c r="P137" s="253">
        <f t="shared" si="34"/>
        <v>0</v>
      </c>
      <c r="Q137" s="253">
        <f t="shared" si="35"/>
        <v>1.8038738190263592E-2</v>
      </c>
      <c r="R137" s="253">
        <f t="shared" si="36"/>
        <v>0</v>
      </c>
      <c r="S137" s="253">
        <f t="shared" si="37"/>
        <v>1.5390238741078472E-2</v>
      </c>
      <c r="T137" s="253">
        <f t="shared" si="25"/>
        <v>0</v>
      </c>
      <c r="U137" s="253">
        <f t="shared" si="28"/>
        <v>2.3318176518596245E-2</v>
      </c>
      <c r="V137" s="253">
        <f t="shared" si="29"/>
        <v>0</v>
      </c>
      <c r="W137" s="253">
        <f t="shared" si="26"/>
        <v>1.8885444044003084E-2</v>
      </c>
      <c r="X137" s="253">
        <f t="shared" si="27"/>
        <v>0</v>
      </c>
      <c r="Y137" s="253">
        <f t="shared" si="30"/>
        <v>7.0293828201883873E-2</v>
      </c>
      <c r="Z137" s="253">
        <f t="shared" si="31"/>
        <v>0</v>
      </c>
      <c r="AA137" s="253">
        <f t="shared" si="32"/>
        <v>4.3252595155709346E-2</v>
      </c>
    </row>
    <row r="138" spans="1:27" x14ac:dyDescent="0.35">
      <c r="A138" s="154" t="s">
        <v>204</v>
      </c>
      <c r="B138" s="155">
        <v>6</v>
      </c>
      <c r="C138" s="156">
        <v>17</v>
      </c>
      <c r="D138" s="156">
        <v>1</v>
      </c>
      <c r="E138" s="157">
        <v>24</v>
      </c>
      <c r="F138" s="155">
        <v>4</v>
      </c>
      <c r="G138" s="156">
        <v>26</v>
      </c>
      <c r="H138" s="156">
        <v>0</v>
      </c>
      <c r="I138" s="157">
        <v>29</v>
      </c>
      <c r="J138" s="155">
        <v>3</v>
      </c>
      <c r="K138" s="156">
        <v>-9</v>
      </c>
      <c r="L138" s="156">
        <v>1</v>
      </c>
      <c r="M138" s="157">
        <v>-5</v>
      </c>
      <c r="O138" s="150" t="str">
        <f t="shared" si="33"/>
        <v>Hyndburn</v>
      </c>
      <c r="P138" s="253">
        <f t="shared" si="34"/>
        <v>9.953550099535502E-2</v>
      </c>
      <c r="Q138" s="253">
        <f t="shared" si="35"/>
        <v>3.8332318654310131E-2</v>
      </c>
      <c r="R138" s="253">
        <f t="shared" si="36"/>
        <v>6.2344139650872814E-2</v>
      </c>
      <c r="S138" s="253">
        <f t="shared" si="37"/>
        <v>4.617071622323541E-2</v>
      </c>
      <c r="T138" s="253">
        <f t="shared" si="25"/>
        <v>4.2872454448017148E-2</v>
      </c>
      <c r="U138" s="253">
        <f t="shared" si="28"/>
        <v>5.0522715790291862E-2</v>
      </c>
      <c r="V138" s="253">
        <f t="shared" si="29"/>
        <v>0</v>
      </c>
      <c r="W138" s="253">
        <f t="shared" si="26"/>
        <v>4.5639823106340786E-2</v>
      </c>
      <c r="X138" s="253">
        <f t="shared" si="27"/>
        <v>-9.0854027861901887E-2</v>
      </c>
      <c r="Y138" s="253">
        <f t="shared" si="30"/>
        <v>0.12652889076339097</v>
      </c>
      <c r="Z138" s="253">
        <f t="shared" si="31"/>
        <v>-8.7336244541484712E-2</v>
      </c>
      <c r="AA138" s="253">
        <f t="shared" si="32"/>
        <v>4.3252595155709346E-2</v>
      </c>
    </row>
    <row r="139" spans="1:27" x14ac:dyDescent="0.35">
      <c r="A139" s="154" t="s">
        <v>326</v>
      </c>
      <c r="B139" s="155">
        <v>0</v>
      </c>
      <c r="C139" s="156">
        <v>44</v>
      </c>
      <c r="D139" s="156">
        <v>1</v>
      </c>
      <c r="E139" s="157">
        <v>45</v>
      </c>
      <c r="F139" s="155">
        <v>6</v>
      </c>
      <c r="G139" s="156">
        <v>41</v>
      </c>
      <c r="H139" s="156">
        <v>2</v>
      </c>
      <c r="I139" s="157">
        <v>49</v>
      </c>
      <c r="J139" s="155">
        <v>-6</v>
      </c>
      <c r="K139" s="156">
        <v>3</v>
      </c>
      <c r="L139" s="156">
        <v>-1</v>
      </c>
      <c r="M139" s="157">
        <v>-4</v>
      </c>
      <c r="O139" s="150" t="str">
        <f t="shared" si="33"/>
        <v>Eastleigh</v>
      </c>
      <c r="P139" s="253">
        <f t="shared" si="34"/>
        <v>0</v>
      </c>
      <c r="Q139" s="253">
        <f t="shared" si="35"/>
        <v>9.9213060046449753E-2</v>
      </c>
      <c r="R139" s="253">
        <f t="shared" si="36"/>
        <v>6.2344139650872814E-2</v>
      </c>
      <c r="S139" s="253">
        <f t="shared" si="37"/>
        <v>8.6570092918566405E-2</v>
      </c>
      <c r="T139" s="253">
        <f t="shared" si="25"/>
        <v>6.4308681672025719E-2</v>
      </c>
      <c r="U139" s="253">
        <f t="shared" si="28"/>
        <v>7.9670436438537176E-2</v>
      </c>
      <c r="V139" s="253">
        <f t="shared" si="29"/>
        <v>7.275372862859221E-2</v>
      </c>
      <c r="W139" s="253">
        <f t="shared" si="26"/>
        <v>7.711556317967927E-2</v>
      </c>
      <c r="X139" s="253">
        <f t="shared" si="27"/>
        <v>0.18170805572380377</v>
      </c>
      <c r="Y139" s="253">
        <f t="shared" si="30"/>
        <v>-4.2176296921130327E-2</v>
      </c>
      <c r="Z139" s="253">
        <f t="shared" si="31"/>
        <v>8.7336244541484712E-2</v>
      </c>
      <c r="AA139" s="253">
        <f t="shared" si="32"/>
        <v>3.460207612456747E-2</v>
      </c>
    </row>
    <row r="140" spans="1:27" x14ac:dyDescent="0.35">
      <c r="A140" s="154" t="s">
        <v>387</v>
      </c>
      <c r="B140" s="155">
        <v>4</v>
      </c>
      <c r="C140" s="156">
        <v>52</v>
      </c>
      <c r="D140" s="156">
        <v>1</v>
      </c>
      <c r="E140" s="157">
        <v>57</v>
      </c>
      <c r="F140" s="155">
        <v>10</v>
      </c>
      <c r="G140" s="156">
        <v>49</v>
      </c>
      <c r="H140" s="156">
        <v>1</v>
      </c>
      <c r="I140" s="157">
        <v>61</v>
      </c>
      <c r="J140" s="155">
        <v>-6</v>
      </c>
      <c r="K140" s="156">
        <v>2</v>
      </c>
      <c r="L140" s="156">
        <v>0</v>
      </c>
      <c r="M140" s="157">
        <v>-4</v>
      </c>
      <c r="O140" s="150" t="str">
        <f t="shared" si="33"/>
        <v>Erewash</v>
      </c>
      <c r="P140" s="253">
        <f t="shared" si="34"/>
        <v>6.6357000663570004E-2</v>
      </c>
      <c r="Q140" s="253">
        <f t="shared" si="35"/>
        <v>0.11725179823671335</v>
      </c>
      <c r="R140" s="253">
        <f t="shared" si="36"/>
        <v>6.2344139650872814E-2</v>
      </c>
      <c r="S140" s="253">
        <f t="shared" si="37"/>
        <v>0.10965545103018409</v>
      </c>
      <c r="T140" s="253">
        <f t="shared" si="25"/>
        <v>0.10718113612004287</v>
      </c>
      <c r="U140" s="253">
        <f t="shared" si="28"/>
        <v>9.5215887450934678E-2</v>
      </c>
      <c r="V140" s="253">
        <f t="shared" si="29"/>
        <v>3.6376864314296105E-2</v>
      </c>
      <c r="W140" s="253">
        <f t="shared" si="26"/>
        <v>9.600100722368235E-2</v>
      </c>
      <c r="X140" s="253">
        <f t="shared" si="27"/>
        <v>0.18170805572380377</v>
      </c>
      <c r="Y140" s="253">
        <f t="shared" si="30"/>
        <v>-2.811753128075355E-2</v>
      </c>
      <c r="Z140" s="253">
        <f t="shared" si="31"/>
        <v>0</v>
      </c>
      <c r="AA140" s="253">
        <f t="shared" si="32"/>
        <v>3.460207612456747E-2</v>
      </c>
    </row>
    <row r="141" spans="1:27" x14ac:dyDescent="0.35">
      <c r="A141" s="154" t="s">
        <v>360</v>
      </c>
      <c r="B141" s="155">
        <v>0</v>
      </c>
      <c r="C141" s="156">
        <v>51</v>
      </c>
      <c r="D141" s="156">
        <v>2</v>
      </c>
      <c r="E141" s="157">
        <v>54</v>
      </c>
      <c r="F141" s="155">
        <v>4</v>
      </c>
      <c r="G141" s="156">
        <v>52</v>
      </c>
      <c r="H141" s="156">
        <v>3</v>
      </c>
      <c r="I141" s="157">
        <v>58</v>
      </c>
      <c r="J141" s="155">
        <v>-4</v>
      </c>
      <c r="K141" s="156">
        <v>0</v>
      </c>
      <c r="L141" s="156">
        <v>0</v>
      </c>
      <c r="M141" s="157">
        <v>-4</v>
      </c>
      <c r="O141" s="150" t="str">
        <f t="shared" si="33"/>
        <v>Rhondda Cynon Taf</v>
      </c>
      <c r="P141" s="253">
        <f t="shared" si="34"/>
        <v>0</v>
      </c>
      <c r="Q141" s="253">
        <f t="shared" si="35"/>
        <v>0.11499695596293039</v>
      </c>
      <c r="R141" s="253">
        <f t="shared" si="36"/>
        <v>0.12468827930174563</v>
      </c>
      <c r="S141" s="253">
        <f t="shared" si="37"/>
        <v>0.10388411150227968</v>
      </c>
      <c r="T141" s="253">
        <f t="shared" si="25"/>
        <v>4.2872454448017148E-2</v>
      </c>
      <c r="U141" s="253">
        <f t="shared" si="28"/>
        <v>0.10104543158058372</v>
      </c>
      <c r="V141" s="253">
        <f t="shared" si="29"/>
        <v>0.10913059294288831</v>
      </c>
      <c r="W141" s="253">
        <f t="shared" si="26"/>
        <v>9.1279646212681573E-2</v>
      </c>
      <c r="X141" s="253">
        <f t="shared" si="27"/>
        <v>0.12113870381586916</v>
      </c>
      <c r="Y141" s="253">
        <f t="shared" si="30"/>
        <v>0</v>
      </c>
      <c r="Z141" s="253">
        <f t="shared" si="31"/>
        <v>0</v>
      </c>
      <c r="AA141" s="253">
        <f t="shared" si="32"/>
        <v>3.460207612456747E-2</v>
      </c>
    </row>
    <row r="142" spans="1:27" x14ac:dyDescent="0.35">
      <c r="A142" s="154" t="s">
        <v>317</v>
      </c>
      <c r="B142" s="155">
        <v>4</v>
      </c>
      <c r="C142" s="156">
        <v>37</v>
      </c>
      <c r="D142" s="156">
        <v>0</v>
      </c>
      <c r="E142" s="157">
        <v>41</v>
      </c>
      <c r="F142" s="155">
        <v>7</v>
      </c>
      <c r="G142" s="156">
        <v>37</v>
      </c>
      <c r="H142" s="156">
        <v>1</v>
      </c>
      <c r="I142" s="157">
        <v>45</v>
      </c>
      <c r="J142" s="155">
        <v>-3</v>
      </c>
      <c r="K142" s="156">
        <v>1</v>
      </c>
      <c r="L142" s="156">
        <v>-1</v>
      </c>
      <c r="M142" s="157">
        <v>-4</v>
      </c>
      <c r="O142" s="150" t="str">
        <f t="shared" si="33"/>
        <v>Barnsley</v>
      </c>
      <c r="P142" s="253">
        <f t="shared" si="34"/>
        <v>6.6357000663570004E-2</v>
      </c>
      <c r="Q142" s="253">
        <f t="shared" si="35"/>
        <v>8.3429164129969105E-2</v>
      </c>
      <c r="R142" s="253">
        <f t="shared" si="36"/>
        <v>0</v>
      </c>
      <c r="S142" s="253">
        <f t="shared" si="37"/>
        <v>7.8874973548027166E-2</v>
      </c>
      <c r="T142" s="253">
        <f t="shared" si="25"/>
        <v>7.5026795284030015E-2</v>
      </c>
      <c r="U142" s="253">
        <f t="shared" si="28"/>
        <v>7.1897710932338418E-2</v>
      </c>
      <c r="V142" s="253">
        <f t="shared" si="29"/>
        <v>3.6376864314296105E-2</v>
      </c>
      <c r="W142" s="253">
        <f t="shared" si="26"/>
        <v>7.0820415165011572E-2</v>
      </c>
      <c r="X142" s="253">
        <f t="shared" si="27"/>
        <v>9.0854027861901887E-2</v>
      </c>
      <c r="Y142" s="253">
        <f t="shared" si="30"/>
        <v>-1.4058765640376775E-2</v>
      </c>
      <c r="Z142" s="253">
        <f t="shared" si="31"/>
        <v>8.7336244541484712E-2</v>
      </c>
      <c r="AA142" s="253">
        <f t="shared" si="32"/>
        <v>3.460207612456747E-2</v>
      </c>
    </row>
    <row r="143" spans="1:27" x14ac:dyDescent="0.35">
      <c r="A143" s="154" t="s">
        <v>373</v>
      </c>
      <c r="B143" s="155">
        <v>0</v>
      </c>
      <c r="C143" s="156">
        <v>17</v>
      </c>
      <c r="D143" s="156">
        <v>4</v>
      </c>
      <c r="E143" s="157">
        <v>20</v>
      </c>
      <c r="F143" s="155">
        <v>0</v>
      </c>
      <c r="G143" s="156">
        <v>16</v>
      </c>
      <c r="H143" s="156">
        <v>9</v>
      </c>
      <c r="I143" s="157">
        <v>25</v>
      </c>
      <c r="J143" s="155">
        <v>0</v>
      </c>
      <c r="K143" s="156">
        <v>1</v>
      </c>
      <c r="L143" s="156">
        <v>-5</v>
      </c>
      <c r="M143" s="157">
        <v>-4</v>
      </c>
      <c r="O143" s="150" t="str">
        <f t="shared" si="33"/>
        <v>Fylde</v>
      </c>
      <c r="P143" s="253">
        <f t="shared" si="34"/>
        <v>0</v>
      </c>
      <c r="Q143" s="253">
        <f t="shared" si="35"/>
        <v>3.8332318654310131E-2</v>
      </c>
      <c r="R143" s="253">
        <f t="shared" si="36"/>
        <v>0.24937655860349126</v>
      </c>
      <c r="S143" s="253">
        <f t="shared" si="37"/>
        <v>3.8475596852696178E-2</v>
      </c>
      <c r="T143" s="253">
        <f t="shared" si="25"/>
        <v>0</v>
      </c>
      <c r="U143" s="253">
        <f t="shared" si="28"/>
        <v>3.1090902024794996E-2</v>
      </c>
      <c r="V143" s="253">
        <f t="shared" si="29"/>
        <v>0.32739177882866499</v>
      </c>
      <c r="W143" s="253">
        <f t="shared" si="26"/>
        <v>3.9344675091673088E-2</v>
      </c>
      <c r="X143" s="253">
        <f t="shared" si="27"/>
        <v>0</v>
      </c>
      <c r="Y143" s="253">
        <f t="shared" si="30"/>
        <v>-1.4058765640376775E-2</v>
      </c>
      <c r="Z143" s="253">
        <f t="shared" si="31"/>
        <v>0.43668122270742354</v>
      </c>
      <c r="AA143" s="253">
        <f t="shared" si="32"/>
        <v>3.460207612456747E-2</v>
      </c>
    </row>
    <row r="144" spans="1:27" x14ac:dyDescent="0.35">
      <c r="A144" s="154" t="s">
        <v>267</v>
      </c>
      <c r="B144" s="155">
        <v>0</v>
      </c>
      <c r="C144" s="156">
        <v>19</v>
      </c>
      <c r="D144" s="156">
        <v>0</v>
      </c>
      <c r="E144" s="157">
        <v>19</v>
      </c>
      <c r="F144" s="155">
        <v>0</v>
      </c>
      <c r="G144" s="156">
        <v>21</v>
      </c>
      <c r="H144" s="156">
        <v>2</v>
      </c>
      <c r="I144" s="157">
        <v>23</v>
      </c>
      <c r="J144" s="155">
        <v>0</v>
      </c>
      <c r="K144" s="156">
        <v>-2</v>
      </c>
      <c r="L144" s="156">
        <v>-2</v>
      </c>
      <c r="M144" s="157">
        <v>-4</v>
      </c>
      <c r="O144" s="150" t="str">
        <f t="shared" si="33"/>
        <v>East Cambridgeshire</v>
      </c>
      <c r="P144" s="253">
        <f t="shared" si="34"/>
        <v>0</v>
      </c>
      <c r="Q144" s="253">
        <f t="shared" si="35"/>
        <v>4.2842003201876033E-2</v>
      </c>
      <c r="R144" s="253">
        <f t="shared" si="36"/>
        <v>0</v>
      </c>
      <c r="S144" s="253">
        <f t="shared" si="37"/>
        <v>3.6551817010061369E-2</v>
      </c>
      <c r="T144" s="253">
        <f t="shared" si="25"/>
        <v>0</v>
      </c>
      <c r="U144" s="253">
        <f t="shared" si="28"/>
        <v>4.0806808907543429E-2</v>
      </c>
      <c r="V144" s="253">
        <f t="shared" si="29"/>
        <v>7.275372862859221E-2</v>
      </c>
      <c r="W144" s="253">
        <f t="shared" si="26"/>
        <v>3.6197101084339246E-2</v>
      </c>
      <c r="X144" s="253">
        <f t="shared" si="27"/>
        <v>0</v>
      </c>
      <c r="Y144" s="253">
        <f t="shared" si="30"/>
        <v>2.811753128075355E-2</v>
      </c>
      <c r="Z144" s="253">
        <f t="shared" si="31"/>
        <v>0.17467248908296942</v>
      </c>
      <c r="AA144" s="253">
        <f t="shared" si="32"/>
        <v>3.460207612456747E-2</v>
      </c>
    </row>
    <row r="145" spans="1:27" x14ac:dyDescent="0.35">
      <c r="A145" s="154" t="s">
        <v>376</v>
      </c>
      <c r="B145" s="155">
        <v>5</v>
      </c>
      <c r="C145" s="156">
        <v>9</v>
      </c>
      <c r="D145" s="156">
        <v>0</v>
      </c>
      <c r="E145" s="157">
        <v>14</v>
      </c>
      <c r="F145" s="155">
        <v>3</v>
      </c>
      <c r="G145" s="156">
        <v>13</v>
      </c>
      <c r="H145" s="156">
        <v>2</v>
      </c>
      <c r="I145" s="157">
        <v>18</v>
      </c>
      <c r="J145" s="155">
        <v>2</v>
      </c>
      <c r="K145" s="156">
        <v>-4</v>
      </c>
      <c r="L145" s="156">
        <v>-2</v>
      </c>
      <c r="M145" s="157">
        <v>-4</v>
      </c>
      <c r="O145" s="150" t="str">
        <f t="shared" si="33"/>
        <v>Babergh</v>
      </c>
      <c r="P145" s="253">
        <f t="shared" si="34"/>
        <v>8.2946250829462512E-2</v>
      </c>
      <c r="Q145" s="253">
        <f t="shared" si="35"/>
        <v>2.0293580464046539E-2</v>
      </c>
      <c r="R145" s="253">
        <f t="shared" si="36"/>
        <v>0</v>
      </c>
      <c r="S145" s="253">
        <f t="shared" si="37"/>
        <v>2.6932917796887328E-2</v>
      </c>
      <c r="T145" s="253">
        <f t="shared" si="25"/>
        <v>3.215434083601286E-2</v>
      </c>
      <c r="U145" s="253">
        <f t="shared" si="28"/>
        <v>2.5261357895145931E-2</v>
      </c>
      <c r="V145" s="253">
        <f t="shared" si="29"/>
        <v>7.275372862859221E-2</v>
      </c>
      <c r="W145" s="253">
        <f t="shared" si="26"/>
        <v>2.8328166066004627E-2</v>
      </c>
      <c r="X145" s="253">
        <f t="shared" si="27"/>
        <v>-6.0569351907934582E-2</v>
      </c>
      <c r="Y145" s="253">
        <f t="shared" si="30"/>
        <v>5.62350625615071E-2</v>
      </c>
      <c r="Z145" s="253">
        <f t="shared" si="31"/>
        <v>0.17467248908296942</v>
      </c>
      <c r="AA145" s="253">
        <f t="shared" si="32"/>
        <v>3.460207612456747E-2</v>
      </c>
    </row>
    <row r="146" spans="1:27" x14ac:dyDescent="0.35">
      <c r="A146" s="154" t="s">
        <v>169</v>
      </c>
      <c r="B146" s="155">
        <v>0</v>
      </c>
      <c r="C146" s="156">
        <v>74</v>
      </c>
      <c r="D146" s="156">
        <v>7</v>
      </c>
      <c r="E146" s="157">
        <v>81</v>
      </c>
      <c r="F146" s="155">
        <v>8</v>
      </c>
      <c r="G146" s="156">
        <v>73</v>
      </c>
      <c r="H146" s="156">
        <v>2</v>
      </c>
      <c r="I146" s="157">
        <v>83</v>
      </c>
      <c r="J146" s="155">
        <v>-8</v>
      </c>
      <c r="K146" s="156">
        <v>1</v>
      </c>
      <c r="L146" s="156">
        <v>4</v>
      </c>
      <c r="M146" s="157">
        <v>-3</v>
      </c>
      <c r="O146" s="150" t="str">
        <f t="shared" si="33"/>
        <v>Tewkesbury</v>
      </c>
      <c r="P146" s="253">
        <f t="shared" si="34"/>
        <v>0</v>
      </c>
      <c r="Q146" s="253">
        <f t="shared" si="35"/>
        <v>0.16685832825993821</v>
      </c>
      <c r="R146" s="253">
        <f t="shared" si="36"/>
        <v>0.43640897755610969</v>
      </c>
      <c r="S146" s="253">
        <f t="shared" si="37"/>
        <v>0.15582616725341952</v>
      </c>
      <c r="T146" s="253">
        <f t="shared" si="25"/>
        <v>8.5744908896034297E-2</v>
      </c>
      <c r="U146" s="253">
        <f t="shared" si="28"/>
        <v>0.14185224048812717</v>
      </c>
      <c r="V146" s="253">
        <f t="shared" si="29"/>
        <v>7.275372862859221E-2</v>
      </c>
      <c r="W146" s="253">
        <f t="shared" si="26"/>
        <v>0.13062432130435467</v>
      </c>
      <c r="X146" s="253">
        <f t="shared" si="27"/>
        <v>0.24227740763173833</v>
      </c>
      <c r="Y146" s="253">
        <f t="shared" si="30"/>
        <v>-1.4058765640376775E-2</v>
      </c>
      <c r="Z146" s="253">
        <f t="shared" si="31"/>
        <v>-0.34934497816593885</v>
      </c>
      <c r="AA146" s="253">
        <f t="shared" si="32"/>
        <v>2.5951557093425608E-2</v>
      </c>
    </row>
    <row r="147" spans="1:27" x14ac:dyDescent="0.35">
      <c r="A147" s="154" t="s">
        <v>156</v>
      </c>
      <c r="B147" s="155">
        <v>4</v>
      </c>
      <c r="C147" s="156">
        <v>71</v>
      </c>
      <c r="D147" s="156">
        <v>4</v>
      </c>
      <c r="E147" s="157">
        <v>79</v>
      </c>
      <c r="F147" s="155">
        <v>7</v>
      </c>
      <c r="G147" s="156">
        <v>68</v>
      </c>
      <c r="H147" s="156">
        <v>6</v>
      </c>
      <c r="I147" s="157">
        <v>81</v>
      </c>
      <c r="J147" s="155">
        <v>-4</v>
      </c>
      <c r="K147" s="156">
        <v>4</v>
      </c>
      <c r="L147" s="156">
        <v>-2</v>
      </c>
      <c r="M147" s="157">
        <v>-3</v>
      </c>
      <c r="O147" s="150" t="str">
        <f t="shared" si="33"/>
        <v>Huntingdonshire</v>
      </c>
      <c r="P147" s="253">
        <f t="shared" si="34"/>
        <v>6.6357000663570004E-2</v>
      </c>
      <c r="Q147" s="253">
        <f t="shared" si="35"/>
        <v>0.16009380143858937</v>
      </c>
      <c r="R147" s="253">
        <f t="shared" si="36"/>
        <v>0.24937655860349126</v>
      </c>
      <c r="S147" s="253">
        <f t="shared" si="37"/>
        <v>0.1519786075681499</v>
      </c>
      <c r="T147" s="253">
        <f t="shared" si="25"/>
        <v>7.5026795284030015E-2</v>
      </c>
      <c r="U147" s="253">
        <f t="shared" si="28"/>
        <v>0.13213633360537874</v>
      </c>
      <c r="V147" s="253">
        <f t="shared" si="29"/>
        <v>0.21826118588577662</v>
      </c>
      <c r="W147" s="253">
        <f t="shared" si="26"/>
        <v>0.12747674729702083</v>
      </c>
      <c r="X147" s="253">
        <f t="shared" si="27"/>
        <v>0.12113870381586916</v>
      </c>
      <c r="Y147" s="253">
        <f t="shared" si="30"/>
        <v>-5.62350625615071E-2</v>
      </c>
      <c r="Z147" s="253">
        <f t="shared" si="31"/>
        <v>0.17467248908296942</v>
      </c>
      <c r="AA147" s="253">
        <f t="shared" si="32"/>
        <v>2.5951557093425608E-2</v>
      </c>
    </row>
    <row r="148" spans="1:27" x14ac:dyDescent="0.35">
      <c r="A148" s="154" t="s">
        <v>314</v>
      </c>
      <c r="B148" s="155">
        <v>0</v>
      </c>
      <c r="C148" s="156">
        <v>24</v>
      </c>
      <c r="D148" s="156">
        <v>0</v>
      </c>
      <c r="E148" s="157">
        <v>24</v>
      </c>
      <c r="F148" s="155">
        <v>2</v>
      </c>
      <c r="G148" s="156">
        <v>24</v>
      </c>
      <c r="H148" s="156">
        <v>0</v>
      </c>
      <c r="I148" s="157">
        <v>26</v>
      </c>
      <c r="J148" s="155">
        <v>-2</v>
      </c>
      <c r="K148" s="156">
        <v>0</v>
      </c>
      <c r="L148" s="156">
        <v>0</v>
      </c>
      <c r="M148" s="157">
        <v>-3</v>
      </c>
      <c r="O148" s="150" t="str">
        <f t="shared" si="33"/>
        <v>Tonbridge and Malling</v>
      </c>
      <c r="P148" s="253">
        <f t="shared" si="34"/>
        <v>0</v>
      </c>
      <c r="Q148" s="253">
        <f t="shared" si="35"/>
        <v>5.4116214570790772E-2</v>
      </c>
      <c r="R148" s="253">
        <f t="shared" si="36"/>
        <v>0</v>
      </c>
      <c r="S148" s="253">
        <f t="shared" si="37"/>
        <v>4.617071622323541E-2</v>
      </c>
      <c r="T148" s="253">
        <f t="shared" si="25"/>
        <v>2.1436227224008574E-2</v>
      </c>
      <c r="U148" s="253">
        <f t="shared" si="28"/>
        <v>4.6636353037192491E-2</v>
      </c>
      <c r="V148" s="253">
        <f t="shared" si="29"/>
        <v>0</v>
      </c>
      <c r="W148" s="253">
        <f t="shared" si="26"/>
        <v>4.0918462095340016E-2</v>
      </c>
      <c r="X148" s="253">
        <f t="shared" si="27"/>
        <v>6.0569351907934582E-2</v>
      </c>
      <c r="Y148" s="253">
        <f t="shared" si="30"/>
        <v>0</v>
      </c>
      <c r="Z148" s="253">
        <f t="shared" si="31"/>
        <v>0</v>
      </c>
      <c r="AA148" s="253">
        <f t="shared" si="32"/>
        <v>2.5951557093425608E-2</v>
      </c>
    </row>
    <row r="149" spans="1:27" x14ac:dyDescent="0.35">
      <c r="A149" s="154" t="s">
        <v>331</v>
      </c>
      <c r="B149" s="155">
        <v>0</v>
      </c>
      <c r="C149" s="156">
        <v>18</v>
      </c>
      <c r="D149" s="156">
        <v>1</v>
      </c>
      <c r="E149" s="157">
        <v>20</v>
      </c>
      <c r="F149" s="155">
        <v>1</v>
      </c>
      <c r="G149" s="156">
        <v>20</v>
      </c>
      <c r="H149" s="156">
        <v>1</v>
      </c>
      <c r="I149" s="157">
        <v>22</v>
      </c>
      <c r="J149" s="155">
        <v>-1</v>
      </c>
      <c r="K149" s="156">
        <v>-2</v>
      </c>
      <c r="L149" s="156">
        <v>0</v>
      </c>
      <c r="M149" s="157">
        <v>-3</v>
      </c>
      <c r="O149" s="150" t="str">
        <f t="shared" si="33"/>
        <v>South Holland</v>
      </c>
      <c r="P149" s="253">
        <f t="shared" si="34"/>
        <v>0</v>
      </c>
      <c r="Q149" s="253">
        <f t="shared" si="35"/>
        <v>4.0587160928093079E-2</v>
      </c>
      <c r="R149" s="253">
        <f t="shared" si="36"/>
        <v>6.2344139650872814E-2</v>
      </c>
      <c r="S149" s="253">
        <f t="shared" si="37"/>
        <v>3.8475596852696178E-2</v>
      </c>
      <c r="T149" s="253">
        <f t="shared" ref="T149:T212" si="38">F149/F$345*100</f>
        <v>1.0718113612004287E-2</v>
      </c>
      <c r="U149" s="253">
        <f t="shared" si="28"/>
        <v>3.886362753099374E-2</v>
      </c>
      <c r="V149" s="253">
        <f t="shared" si="29"/>
        <v>3.6376864314296105E-2</v>
      </c>
      <c r="W149" s="253">
        <f t="shared" ref="W149:W212" si="39">I149/I$345*100</f>
        <v>3.4623314080672318E-2</v>
      </c>
      <c r="X149" s="253">
        <f t="shared" ref="X149:X212" si="40">J149/J$345*100</f>
        <v>3.0284675953967291E-2</v>
      </c>
      <c r="Y149" s="253">
        <f t="shared" si="30"/>
        <v>2.811753128075355E-2</v>
      </c>
      <c r="Z149" s="253">
        <f t="shared" si="31"/>
        <v>0</v>
      </c>
      <c r="AA149" s="253">
        <f t="shared" si="32"/>
        <v>2.5951557093425608E-2</v>
      </c>
    </row>
    <row r="150" spans="1:27" x14ac:dyDescent="0.35">
      <c r="A150" s="154" t="s">
        <v>287</v>
      </c>
      <c r="B150" s="155">
        <v>8</v>
      </c>
      <c r="C150" s="156">
        <v>89</v>
      </c>
      <c r="D150" s="156">
        <v>0</v>
      </c>
      <c r="E150" s="157">
        <v>97</v>
      </c>
      <c r="F150" s="155">
        <v>8</v>
      </c>
      <c r="G150" s="156">
        <v>88</v>
      </c>
      <c r="H150" s="156">
        <v>4</v>
      </c>
      <c r="I150" s="157">
        <v>100</v>
      </c>
      <c r="J150" s="155">
        <v>0</v>
      </c>
      <c r="K150" s="156">
        <v>1</v>
      </c>
      <c r="L150" s="156">
        <v>-4</v>
      </c>
      <c r="M150" s="157">
        <v>-3</v>
      </c>
      <c r="O150" s="150" t="str">
        <f t="shared" si="33"/>
        <v>Windsor and Maidenhead</v>
      </c>
      <c r="P150" s="253">
        <f t="shared" si="34"/>
        <v>0.13271400132714001</v>
      </c>
      <c r="Q150" s="253">
        <f t="shared" si="35"/>
        <v>0.20068096236668242</v>
      </c>
      <c r="R150" s="253">
        <f t="shared" si="36"/>
        <v>0</v>
      </c>
      <c r="S150" s="253">
        <f t="shared" si="37"/>
        <v>0.18660664473557645</v>
      </c>
      <c r="T150" s="253">
        <f t="shared" si="38"/>
        <v>8.5744908896034297E-2</v>
      </c>
      <c r="U150" s="253">
        <f t="shared" si="28"/>
        <v>0.17099996113637247</v>
      </c>
      <c r="V150" s="253">
        <f t="shared" si="29"/>
        <v>0.14550745725718442</v>
      </c>
      <c r="W150" s="253">
        <f t="shared" si="39"/>
        <v>0.15737870036669235</v>
      </c>
      <c r="X150" s="253">
        <f t="shared" si="40"/>
        <v>0</v>
      </c>
      <c r="Y150" s="253">
        <f t="shared" si="30"/>
        <v>-1.4058765640376775E-2</v>
      </c>
      <c r="Z150" s="253">
        <f t="shared" si="31"/>
        <v>0.34934497816593885</v>
      </c>
      <c r="AA150" s="253">
        <f t="shared" si="32"/>
        <v>2.5951557093425608E-2</v>
      </c>
    </row>
    <row r="151" spans="1:27" x14ac:dyDescent="0.35">
      <c r="A151" s="154" t="s">
        <v>344</v>
      </c>
      <c r="B151" s="155">
        <v>0</v>
      </c>
      <c r="C151" s="156">
        <v>8</v>
      </c>
      <c r="D151" s="156">
        <v>0</v>
      </c>
      <c r="E151" s="157">
        <v>8</v>
      </c>
      <c r="F151" s="155">
        <v>0</v>
      </c>
      <c r="G151" s="156">
        <v>10</v>
      </c>
      <c r="H151" s="156">
        <v>1</v>
      </c>
      <c r="I151" s="157">
        <v>11</v>
      </c>
      <c r="J151" s="155">
        <v>0</v>
      </c>
      <c r="K151" s="156">
        <v>-2</v>
      </c>
      <c r="L151" s="156">
        <v>-1</v>
      </c>
      <c r="M151" s="157">
        <v>-3</v>
      </c>
      <c r="O151" s="150" t="str">
        <f t="shared" si="33"/>
        <v>Merthyr Tydfil</v>
      </c>
      <c r="P151" s="253">
        <f t="shared" si="34"/>
        <v>0</v>
      </c>
      <c r="Q151" s="253">
        <f t="shared" si="35"/>
        <v>1.8038738190263592E-2</v>
      </c>
      <c r="R151" s="253">
        <f t="shared" si="36"/>
        <v>0</v>
      </c>
      <c r="S151" s="253">
        <f t="shared" si="37"/>
        <v>1.5390238741078472E-2</v>
      </c>
      <c r="T151" s="253">
        <f t="shared" si="38"/>
        <v>0</v>
      </c>
      <c r="U151" s="253">
        <f t="shared" si="28"/>
        <v>1.943181376549687E-2</v>
      </c>
      <c r="V151" s="253">
        <f t="shared" si="29"/>
        <v>3.6376864314296105E-2</v>
      </c>
      <c r="W151" s="253">
        <f t="shared" si="39"/>
        <v>1.7311657040336159E-2</v>
      </c>
      <c r="X151" s="253">
        <f t="shared" si="40"/>
        <v>0</v>
      </c>
      <c r="Y151" s="253">
        <f t="shared" si="30"/>
        <v>2.811753128075355E-2</v>
      </c>
      <c r="Z151" s="253">
        <f t="shared" si="31"/>
        <v>8.7336244541484712E-2</v>
      </c>
      <c r="AA151" s="253">
        <f t="shared" si="32"/>
        <v>2.5951557093425608E-2</v>
      </c>
    </row>
    <row r="152" spans="1:27" x14ac:dyDescent="0.35">
      <c r="A152" s="154" t="s">
        <v>161</v>
      </c>
      <c r="B152" s="155">
        <v>1</v>
      </c>
      <c r="C152" s="156">
        <v>20</v>
      </c>
      <c r="D152" s="156">
        <v>0</v>
      </c>
      <c r="E152" s="157">
        <v>21</v>
      </c>
      <c r="F152" s="155">
        <v>1</v>
      </c>
      <c r="G152" s="156">
        <v>22</v>
      </c>
      <c r="H152" s="156">
        <v>0</v>
      </c>
      <c r="I152" s="157">
        <v>24</v>
      </c>
      <c r="J152" s="155">
        <v>0</v>
      </c>
      <c r="K152" s="156">
        <v>-3</v>
      </c>
      <c r="L152" s="156">
        <v>0</v>
      </c>
      <c r="M152" s="157">
        <v>-3</v>
      </c>
      <c r="O152" s="150" t="str">
        <f t="shared" si="33"/>
        <v>Darlington</v>
      </c>
      <c r="P152" s="253">
        <f t="shared" si="34"/>
        <v>1.6589250165892501E-2</v>
      </c>
      <c r="Q152" s="253">
        <f t="shared" si="35"/>
        <v>4.5096845475658981E-2</v>
      </c>
      <c r="R152" s="253">
        <f t="shared" si="36"/>
        <v>0</v>
      </c>
      <c r="S152" s="253">
        <f t="shared" si="37"/>
        <v>4.0399376695330981E-2</v>
      </c>
      <c r="T152" s="253">
        <f t="shared" si="38"/>
        <v>1.0718113612004287E-2</v>
      </c>
      <c r="U152" s="253">
        <f t="shared" si="28"/>
        <v>4.2749990284093119E-2</v>
      </c>
      <c r="V152" s="253">
        <f t="shared" si="29"/>
        <v>0</v>
      </c>
      <c r="W152" s="253">
        <f t="shared" si="39"/>
        <v>3.7770888088006167E-2</v>
      </c>
      <c r="X152" s="253">
        <f t="shared" si="40"/>
        <v>0</v>
      </c>
      <c r="Y152" s="253">
        <f t="shared" si="30"/>
        <v>4.2176296921130327E-2</v>
      </c>
      <c r="Z152" s="253">
        <f t="shared" si="31"/>
        <v>0</v>
      </c>
      <c r="AA152" s="253">
        <f t="shared" si="32"/>
        <v>2.5951557093425608E-2</v>
      </c>
    </row>
    <row r="153" spans="1:27" x14ac:dyDescent="0.35">
      <c r="A153" s="154" t="s">
        <v>319</v>
      </c>
      <c r="B153" s="155">
        <v>0</v>
      </c>
      <c r="C153" s="156">
        <v>45</v>
      </c>
      <c r="D153" s="156">
        <v>0</v>
      </c>
      <c r="E153" s="157">
        <v>45</v>
      </c>
      <c r="F153" s="155">
        <v>8</v>
      </c>
      <c r="G153" s="156">
        <v>40</v>
      </c>
      <c r="H153" s="156">
        <v>0</v>
      </c>
      <c r="I153" s="157">
        <v>47</v>
      </c>
      <c r="J153" s="155">
        <v>-8</v>
      </c>
      <c r="K153" s="156">
        <v>5</v>
      </c>
      <c r="L153" s="156">
        <v>0</v>
      </c>
      <c r="M153" s="157">
        <v>-2</v>
      </c>
      <c r="O153" s="150" t="str">
        <f t="shared" si="33"/>
        <v>Dartford</v>
      </c>
      <c r="P153" s="253">
        <f t="shared" si="34"/>
        <v>0</v>
      </c>
      <c r="Q153" s="253">
        <f t="shared" si="35"/>
        <v>0.10146790232023271</v>
      </c>
      <c r="R153" s="253">
        <f t="shared" si="36"/>
        <v>0</v>
      </c>
      <c r="S153" s="253">
        <f t="shared" si="37"/>
        <v>8.6570092918566405E-2</v>
      </c>
      <c r="T153" s="253">
        <f t="shared" si="38"/>
        <v>8.5744908896034297E-2</v>
      </c>
      <c r="U153" s="253">
        <f t="shared" si="28"/>
        <v>7.772725506198748E-2</v>
      </c>
      <c r="V153" s="253">
        <f t="shared" si="29"/>
        <v>0</v>
      </c>
      <c r="W153" s="253">
        <f t="shared" si="39"/>
        <v>7.3967989172345414E-2</v>
      </c>
      <c r="X153" s="253">
        <f t="shared" si="40"/>
        <v>0.24227740763173833</v>
      </c>
      <c r="Y153" s="253">
        <f t="shared" si="30"/>
        <v>-7.0293828201883873E-2</v>
      </c>
      <c r="Z153" s="253">
        <f t="shared" si="31"/>
        <v>0</v>
      </c>
      <c r="AA153" s="253">
        <f t="shared" si="32"/>
        <v>1.7301038062283735E-2</v>
      </c>
    </row>
    <row r="154" spans="1:27" x14ac:dyDescent="0.35">
      <c r="A154" s="154" t="s">
        <v>208</v>
      </c>
      <c r="B154" s="155">
        <v>0</v>
      </c>
      <c r="C154" s="156">
        <v>23</v>
      </c>
      <c r="D154" s="156">
        <v>3</v>
      </c>
      <c r="E154" s="157">
        <v>25</v>
      </c>
      <c r="F154" s="155">
        <v>6</v>
      </c>
      <c r="G154" s="156">
        <v>21</v>
      </c>
      <c r="H154" s="156">
        <v>0</v>
      </c>
      <c r="I154" s="157">
        <v>27</v>
      </c>
      <c r="J154" s="155">
        <v>-6</v>
      </c>
      <c r="K154" s="156">
        <v>2</v>
      </c>
      <c r="L154" s="156">
        <v>3</v>
      </c>
      <c r="M154" s="157">
        <v>-2</v>
      </c>
      <c r="O154" s="150" t="str">
        <f t="shared" si="33"/>
        <v>Lewes</v>
      </c>
      <c r="P154" s="253">
        <f t="shared" si="34"/>
        <v>0</v>
      </c>
      <c r="Q154" s="253">
        <f t="shared" si="35"/>
        <v>5.1861372297007824E-2</v>
      </c>
      <c r="R154" s="253">
        <f t="shared" si="36"/>
        <v>0.18703241895261846</v>
      </c>
      <c r="S154" s="253">
        <f t="shared" si="37"/>
        <v>4.8094496065870226E-2</v>
      </c>
      <c r="T154" s="253">
        <f t="shared" si="38"/>
        <v>6.4308681672025719E-2</v>
      </c>
      <c r="U154" s="253">
        <f t="shared" si="28"/>
        <v>4.0806808907543429E-2</v>
      </c>
      <c r="V154" s="253">
        <f t="shared" si="29"/>
        <v>0</v>
      </c>
      <c r="W154" s="253">
        <f t="shared" si="39"/>
        <v>4.2492249099006937E-2</v>
      </c>
      <c r="X154" s="253">
        <f t="shared" si="40"/>
        <v>0.18170805572380377</v>
      </c>
      <c r="Y154" s="253">
        <f t="shared" si="30"/>
        <v>-2.811753128075355E-2</v>
      </c>
      <c r="Z154" s="253">
        <f t="shared" si="31"/>
        <v>-0.26200873362445415</v>
      </c>
      <c r="AA154" s="253">
        <f t="shared" si="32"/>
        <v>1.7301038062283735E-2</v>
      </c>
    </row>
    <row r="155" spans="1:27" x14ac:dyDescent="0.35">
      <c r="A155" s="154" t="s">
        <v>318</v>
      </c>
      <c r="B155" s="155">
        <v>4</v>
      </c>
      <c r="C155" s="156">
        <v>22</v>
      </c>
      <c r="D155" s="156">
        <v>1</v>
      </c>
      <c r="E155" s="157">
        <v>27</v>
      </c>
      <c r="F155" s="155">
        <v>6</v>
      </c>
      <c r="G155" s="156">
        <v>19</v>
      </c>
      <c r="H155" s="156">
        <v>4</v>
      </c>
      <c r="I155" s="157">
        <v>29</v>
      </c>
      <c r="J155" s="155">
        <v>-2</v>
      </c>
      <c r="K155" s="156">
        <v>3</v>
      </c>
      <c r="L155" s="156">
        <v>-3</v>
      </c>
      <c r="M155" s="157">
        <v>-2</v>
      </c>
      <c r="O155" s="150" t="str">
        <f t="shared" si="33"/>
        <v>Thanet</v>
      </c>
      <c r="P155" s="253">
        <f t="shared" si="34"/>
        <v>6.6357000663570004E-2</v>
      </c>
      <c r="Q155" s="253">
        <f t="shared" si="35"/>
        <v>4.9606530023224876E-2</v>
      </c>
      <c r="R155" s="253">
        <f t="shared" si="36"/>
        <v>6.2344139650872814E-2</v>
      </c>
      <c r="S155" s="253">
        <f t="shared" si="37"/>
        <v>5.1942055751139839E-2</v>
      </c>
      <c r="T155" s="253">
        <f t="shared" si="38"/>
        <v>6.4308681672025719E-2</v>
      </c>
      <c r="U155" s="253">
        <f t="shared" si="28"/>
        <v>3.6920446154444057E-2</v>
      </c>
      <c r="V155" s="253">
        <f t="shared" si="29"/>
        <v>0.14550745725718442</v>
      </c>
      <c r="W155" s="253">
        <f t="shared" si="39"/>
        <v>4.5639823106340786E-2</v>
      </c>
      <c r="X155" s="253">
        <f t="shared" si="40"/>
        <v>6.0569351907934582E-2</v>
      </c>
      <c r="Y155" s="253">
        <f t="shared" si="30"/>
        <v>-4.2176296921130327E-2</v>
      </c>
      <c r="Z155" s="253">
        <f t="shared" si="31"/>
        <v>0.26200873362445415</v>
      </c>
      <c r="AA155" s="253">
        <f t="shared" si="32"/>
        <v>1.7301038062283735E-2</v>
      </c>
    </row>
    <row r="156" spans="1:27" x14ac:dyDescent="0.35">
      <c r="A156" s="154" t="s">
        <v>339</v>
      </c>
      <c r="B156" s="155">
        <v>0</v>
      </c>
      <c r="C156" s="156">
        <v>13</v>
      </c>
      <c r="D156" s="156">
        <v>0</v>
      </c>
      <c r="E156" s="157">
        <v>13</v>
      </c>
      <c r="F156" s="155">
        <v>0</v>
      </c>
      <c r="G156" s="156">
        <v>11</v>
      </c>
      <c r="H156" s="156">
        <v>4</v>
      </c>
      <c r="I156" s="157">
        <v>15</v>
      </c>
      <c r="J156" s="155">
        <v>0</v>
      </c>
      <c r="K156" s="156">
        <v>2</v>
      </c>
      <c r="L156" s="156">
        <v>-4</v>
      </c>
      <c r="M156" s="157">
        <v>-2</v>
      </c>
      <c r="O156" s="150" t="str">
        <f t="shared" si="33"/>
        <v>Rother</v>
      </c>
      <c r="P156" s="253">
        <f t="shared" si="34"/>
        <v>0</v>
      </c>
      <c r="Q156" s="253">
        <f t="shared" si="35"/>
        <v>2.9312949559178337E-2</v>
      </c>
      <c r="R156" s="253">
        <f t="shared" si="36"/>
        <v>0</v>
      </c>
      <c r="S156" s="253">
        <f t="shared" si="37"/>
        <v>2.5009137954252515E-2</v>
      </c>
      <c r="T156" s="253">
        <f t="shared" si="38"/>
        <v>0</v>
      </c>
      <c r="U156" s="253">
        <f t="shared" si="28"/>
        <v>2.1374995142046559E-2</v>
      </c>
      <c r="V156" s="253">
        <f t="shared" si="29"/>
        <v>0.14550745725718442</v>
      </c>
      <c r="W156" s="253">
        <f t="shared" si="39"/>
        <v>2.3606805055003854E-2</v>
      </c>
      <c r="X156" s="253">
        <f t="shared" si="40"/>
        <v>0</v>
      </c>
      <c r="Y156" s="253">
        <f t="shared" si="30"/>
        <v>-2.811753128075355E-2</v>
      </c>
      <c r="Z156" s="253">
        <f t="shared" si="31"/>
        <v>0.34934497816593885</v>
      </c>
      <c r="AA156" s="253">
        <f t="shared" si="32"/>
        <v>1.7301038062283735E-2</v>
      </c>
    </row>
    <row r="157" spans="1:27" x14ac:dyDescent="0.35">
      <c r="A157" s="154" t="s">
        <v>282</v>
      </c>
      <c r="B157" s="155">
        <v>0</v>
      </c>
      <c r="C157" s="156">
        <v>4</v>
      </c>
      <c r="D157" s="156">
        <v>0</v>
      </c>
      <c r="E157" s="157">
        <v>4</v>
      </c>
      <c r="F157" s="155">
        <v>0</v>
      </c>
      <c r="G157" s="156">
        <v>6</v>
      </c>
      <c r="H157" s="156">
        <v>0</v>
      </c>
      <c r="I157" s="157">
        <v>6</v>
      </c>
      <c r="J157" s="155">
        <v>0</v>
      </c>
      <c r="K157" s="156">
        <v>-2</v>
      </c>
      <c r="L157" s="156">
        <v>0</v>
      </c>
      <c r="M157" s="157">
        <v>-2</v>
      </c>
      <c r="O157" s="150" t="str">
        <f t="shared" si="33"/>
        <v>City of London</v>
      </c>
      <c r="P157" s="253">
        <f t="shared" si="34"/>
        <v>0</v>
      </c>
      <c r="Q157" s="253">
        <f t="shared" si="35"/>
        <v>9.0193690951317958E-3</v>
      </c>
      <c r="R157" s="253">
        <f t="shared" si="36"/>
        <v>0</v>
      </c>
      <c r="S157" s="253">
        <f t="shared" si="37"/>
        <v>7.6951193705392358E-3</v>
      </c>
      <c r="T157" s="253">
        <f t="shared" si="38"/>
        <v>0</v>
      </c>
      <c r="U157" s="253">
        <f t="shared" si="28"/>
        <v>1.1659088259298123E-2</v>
      </c>
      <c r="V157" s="253">
        <f t="shared" si="29"/>
        <v>0</v>
      </c>
      <c r="W157" s="253">
        <f t="shared" si="39"/>
        <v>9.4427220220015418E-3</v>
      </c>
      <c r="X157" s="253">
        <f t="shared" si="40"/>
        <v>0</v>
      </c>
      <c r="Y157" s="253">
        <f t="shared" si="30"/>
        <v>2.811753128075355E-2</v>
      </c>
      <c r="Z157" s="253">
        <f t="shared" si="31"/>
        <v>0</v>
      </c>
      <c r="AA157" s="253">
        <f t="shared" si="32"/>
        <v>1.7301038062283735E-2</v>
      </c>
    </row>
    <row r="158" spans="1:27" x14ac:dyDescent="0.35">
      <c r="A158" s="154" t="s">
        <v>338</v>
      </c>
      <c r="B158" s="155">
        <v>0</v>
      </c>
      <c r="C158" s="156">
        <v>12</v>
      </c>
      <c r="D158" s="156">
        <v>1</v>
      </c>
      <c r="E158" s="157">
        <v>13</v>
      </c>
      <c r="F158" s="155">
        <v>0</v>
      </c>
      <c r="G158" s="156">
        <v>14</v>
      </c>
      <c r="H158" s="156">
        <v>1</v>
      </c>
      <c r="I158" s="157">
        <v>15</v>
      </c>
      <c r="J158" s="155">
        <v>0</v>
      </c>
      <c r="K158" s="156">
        <v>-2</v>
      </c>
      <c r="L158" s="156">
        <v>0</v>
      </c>
      <c r="M158" s="157">
        <v>-2</v>
      </c>
      <c r="O158" s="150" t="str">
        <f t="shared" si="33"/>
        <v>Richmondshire</v>
      </c>
      <c r="P158" s="253">
        <f t="shared" si="34"/>
        <v>0</v>
      </c>
      <c r="Q158" s="253">
        <f t="shared" si="35"/>
        <v>2.7058107285395386E-2</v>
      </c>
      <c r="R158" s="253">
        <f t="shared" si="36"/>
        <v>6.2344139650872814E-2</v>
      </c>
      <c r="S158" s="253">
        <f t="shared" si="37"/>
        <v>2.5009137954252515E-2</v>
      </c>
      <c r="T158" s="253">
        <f t="shared" si="38"/>
        <v>0</v>
      </c>
      <c r="U158" s="253">
        <f t="shared" si="28"/>
        <v>2.7204539271695617E-2</v>
      </c>
      <c r="V158" s="253">
        <f t="shared" si="29"/>
        <v>3.6376864314296105E-2</v>
      </c>
      <c r="W158" s="253">
        <f t="shared" si="39"/>
        <v>2.3606805055003854E-2</v>
      </c>
      <c r="X158" s="253">
        <f t="shared" si="40"/>
        <v>0</v>
      </c>
      <c r="Y158" s="253">
        <f t="shared" si="30"/>
        <v>2.811753128075355E-2</v>
      </c>
      <c r="Z158" s="253">
        <f t="shared" si="31"/>
        <v>0</v>
      </c>
      <c r="AA158" s="253">
        <f t="shared" si="32"/>
        <v>1.7301038062283735E-2</v>
      </c>
    </row>
    <row r="159" spans="1:27" x14ac:dyDescent="0.35">
      <c r="A159" s="154" t="s">
        <v>356</v>
      </c>
      <c r="B159" s="155">
        <v>5</v>
      </c>
      <c r="C159" s="156">
        <v>68</v>
      </c>
      <c r="D159" s="156">
        <v>0</v>
      </c>
      <c r="E159" s="157">
        <v>73</v>
      </c>
      <c r="F159" s="155">
        <v>5</v>
      </c>
      <c r="G159" s="156">
        <v>70</v>
      </c>
      <c r="H159" s="156">
        <v>0</v>
      </c>
      <c r="I159" s="157">
        <v>76</v>
      </c>
      <c r="J159" s="155">
        <v>0</v>
      </c>
      <c r="K159" s="156">
        <v>-2</v>
      </c>
      <c r="L159" s="156">
        <v>0</v>
      </c>
      <c r="M159" s="157">
        <v>-2</v>
      </c>
      <c r="O159" s="150" t="str">
        <f t="shared" si="33"/>
        <v>Colchester</v>
      </c>
      <c r="P159" s="253">
        <f t="shared" si="34"/>
        <v>8.2946250829462512E-2</v>
      </c>
      <c r="Q159" s="253">
        <f t="shared" si="35"/>
        <v>0.15332927461724052</v>
      </c>
      <c r="R159" s="253">
        <f t="shared" si="36"/>
        <v>0</v>
      </c>
      <c r="S159" s="253">
        <f t="shared" si="37"/>
        <v>0.14043592851234105</v>
      </c>
      <c r="T159" s="253">
        <f t="shared" si="38"/>
        <v>5.3590568060021437E-2</v>
      </c>
      <c r="U159" s="253">
        <f t="shared" si="28"/>
        <v>0.13602269635847811</v>
      </c>
      <c r="V159" s="253">
        <f t="shared" si="29"/>
        <v>0</v>
      </c>
      <c r="W159" s="253">
        <f t="shared" si="39"/>
        <v>0.11960781227868619</v>
      </c>
      <c r="X159" s="253">
        <f t="shared" si="40"/>
        <v>0</v>
      </c>
      <c r="Y159" s="253">
        <f t="shared" si="30"/>
        <v>2.811753128075355E-2</v>
      </c>
      <c r="Z159" s="253">
        <f t="shared" si="31"/>
        <v>0</v>
      </c>
      <c r="AA159" s="253">
        <f t="shared" si="32"/>
        <v>1.7301038062283735E-2</v>
      </c>
    </row>
    <row r="160" spans="1:27" x14ac:dyDescent="0.35">
      <c r="A160" s="154" t="s">
        <v>341</v>
      </c>
      <c r="B160" s="155">
        <v>0</v>
      </c>
      <c r="C160" s="156">
        <v>18</v>
      </c>
      <c r="D160" s="156">
        <v>1</v>
      </c>
      <c r="E160" s="157">
        <v>19</v>
      </c>
      <c r="F160" s="155">
        <v>0</v>
      </c>
      <c r="G160" s="156">
        <v>21</v>
      </c>
      <c r="H160" s="156">
        <v>0</v>
      </c>
      <c r="I160" s="157">
        <v>21</v>
      </c>
      <c r="J160" s="155">
        <v>0</v>
      </c>
      <c r="K160" s="156">
        <v>-3</v>
      </c>
      <c r="L160" s="156">
        <v>1</v>
      </c>
      <c r="M160" s="157">
        <v>-2</v>
      </c>
      <c r="O160" s="150" t="str">
        <f t="shared" si="33"/>
        <v>Ribble Valley</v>
      </c>
      <c r="P160" s="253">
        <f t="shared" si="34"/>
        <v>0</v>
      </c>
      <c r="Q160" s="253">
        <f t="shared" si="35"/>
        <v>4.0587160928093079E-2</v>
      </c>
      <c r="R160" s="253">
        <f t="shared" si="36"/>
        <v>6.2344139650872814E-2</v>
      </c>
      <c r="S160" s="253">
        <f t="shared" si="37"/>
        <v>3.6551817010061369E-2</v>
      </c>
      <c r="T160" s="253">
        <f t="shared" si="38"/>
        <v>0</v>
      </c>
      <c r="U160" s="253">
        <f t="shared" si="28"/>
        <v>4.0806808907543429E-2</v>
      </c>
      <c r="V160" s="253">
        <f t="shared" si="29"/>
        <v>0</v>
      </c>
      <c r="W160" s="253">
        <f t="shared" si="39"/>
        <v>3.3049527077005397E-2</v>
      </c>
      <c r="X160" s="253">
        <f t="shared" si="40"/>
        <v>0</v>
      </c>
      <c r="Y160" s="253">
        <f t="shared" si="30"/>
        <v>4.2176296921130327E-2</v>
      </c>
      <c r="Z160" s="253">
        <f t="shared" si="31"/>
        <v>-8.7336244541484712E-2</v>
      </c>
      <c r="AA160" s="253">
        <f t="shared" si="32"/>
        <v>1.7301038062283735E-2</v>
      </c>
    </row>
    <row r="161" spans="1:27" x14ac:dyDescent="0.35">
      <c r="A161" s="154" t="s">
        <v>247</v>
      </c>
      <c r="B161" s="155">
        <v>4</v>
      </c>
      <c r="C161" s="156">
        <v>32</v>
      </c>
      <c r="D161" s="156">
        <v>1</v>
      </c>
      <c r="E161" s="157">
        <v>37</v>
      </c>
      <c r="F161" s="155">
        <v>3</v>
      </c>
      <c r="G161" s="156">
        <v>32</v>
      </c>
      <c r="H161" s="156">
        <v>5</v>
      </c>
      <c r="I161" s="157">
        <v>40</v>
      </c>
      <c r="J161" s="155">
        <v>1</v>
      </c>
      <c r="K161" s="156">
        <v>1</v>
      </c>
      <c r="L161" s="156">
        <v>-4</v>
      </c>
      <c r="M161" s="157">
        <v>-2</v>
      </c>
      <c r="O161" s="150" t="str">
        <f t="shared" si="33"/>
        <v>Chesterfield</v>
      </c>
      <c r="P161" s="253">
        <f t="shared" si="34"/>
        <v>6.6357000663570004E-2</v>
      </c>
      <c r="Q161" s="253">
        <f t="shared" si="35"/>
        <v>7.2154952761054367E-2</v>
      </c>
      <c r="R161" s="253">
        <f t="shared" si="36"/>
        <v>6.2344139650872814E-2</v>
      </c>
      <c r="S161" s="253">
        <f t="shared" si="37"/>
        <v>7.1179854177487928E-2</v>
      </c>
      <c r="T161" s="253">
        <f t="shared" si="38"/>
        <v>3.215434083601286E-2</v>
      </c>
      <c r="U161" s="253">
        <f t="shared" si="28"/>
        <v>6.2181804049589992E-2</v>
      </c>
      <c r="V161" s="253">
        <f t="shared" si="29"/>
        <v>0.18188432157148052</v>
      </c>
      <c r="W161" s="253">
        <f t="shared" si="39"/>
        <v>6.2951480146676939E-2</v>
      </c>
      <c r="X161" s="253">
        <f t="shared" si="40"/>
        <v>-3.0284675953967291E-2</v>
      </c>
      <c r="Y161" s="253">
        <f t="shared" si="30"/>
        <v>-1.4058765640376775E-2</v>
      </c>
      <c r="Z161" s="253">
        <f t="shared" si="31"/>
        <v>0.34934497816593885</v>
      </c>
      <c r="AA161" s="253">
        <f t="shared" si="32"/>
        <v>1.7301038062283735E-2</v>
      </c>
    </row>
    <row r="162" spans="1:27" x14ac:dyDescent="0.35">
      <c r="A162" s="154" t="s">
        <v>160</v>
      </c>
      <c r="B162" s="155">
        <v>4</v>
      </c>
      <c r="C162" s="156">
        <v>24</v>
      </c>
      <c r="D162" s="156">
        <v>1</v>
      </c>
      <c r="E162" s="157">
        <v>29</v>
      </c>
      <c r="F162" s="155">
        <v>7</v>
      </c>
      <c r="G162" s="156">
        <v>22</v>
      </c>
      <c r="H162" s="156">
        <v>1</v>
      </c>
      <c r="I162" s="157">
        <v>31</v>
      </c>
      <c r="J162" s="155">
        <v>-3</v>
      </c>
      <c r="K162" s="156">
        <v>2</v>
      </c>
      <c r="L162" s="156">
        <v>0</v>
      </c>
      <c r="M162" s="157">
        <v>-1</v>
      </c>
      <c r="O162" s="150" t="str">
        <f t="shared" si="33"/>
        <v>Scarborough</v>
      </c>
      <c r="P162" s="253">
        <f t="shared" si="34"/>
        <v>6.6357000663570004E-2</v>
      </c>
      <c r="Q162" s="253">
        <f t="shared" si="35"/>
        <v>5.4116214570790772E-2</v>
      </c>
      <c r="R162" s="253">
        <f t="shared" si="36"/>
        <v>6.2344139650872814E-2</v>
      </c>
      <c r="S162" s="253">
        <f t="shared" si="37"/>
        <v>5.5789615436409451E-2</v>
      </c>
      <c r="T162" s="253">
        <f t="shared" si="38"/>
        <v>7.5026795284030015E-2</v>
      </c>
      <c r="U162" s="253">
        <f t="shared" si="28"/>
        <v>4.2749990284093119E-2</v>
      </c>
      <c r="V162" s="253">
        <f t="shared" si="29"/>
        <v>3.6376864314296105E-2</v>
      </c>
      <c r="W162" s="253">
        <f t="shared" si="39"/>
        <v>4.8787397113674635E-2</v>
      </c>
      <c r="X162" s="253">
        <f t="shared" si="40"/>
        <v>9.0854027861901887E-2</v>
      </c>
      <c r="Y162" s="253">
        <f t="shared" si="30"/>
        <v>-2.811753128075355E-2</v>
      </c>
      <c r="Z162" s="253">
        <f t="shared" si="31"/>
        <v>0</v>
      </c>
      <c r="AA162" s="253">
        <f t="shared" si="32"/>
        <v>8.6505190311418675E-3</v>
      </c>
    </row>
    <row r="163" spans="1:27" x14ac:dyDescent="0.35">
      <c r="A163" s="154" t="s">
        <v>279</v>
      </c>
      <c r="B163" s="155">
        <v>0</v>
      </c>
      <c r="C163" s="156">
        <v>15</v>
      </c>
      <c r="D163" s="156">
        <v>0</v>
      </c>
      <c r="E163" s="157">
        <v>15</v>
      </c>
      <c r="F163" s="155">
        <v>2</v>
      </c>
      <c r="G163" s="156">
        <v>14</v>
      </c>
      <c r="H163" s="156">
        <v>0</v>
      </c>
      <c r="I163" s="157">
        <v>16</v>
      </c>
      <c r="J163" s="155">
        <v>-2</v>
      </c>
      <c r="K163" s="156">
        <v>2</v>
      </c>
      <c r="L163" s="156">
        <v>0</v>
      </c>
      <c r="M163" s="157">
        <v>-1</v>
      </c>
      <c r="O163" s="150" t="str">
        <f t="shared" si="33"/>
        <v>Selby</v>
      </c>
      <c r="P163" s="253">
        <f t="shared" si="34"/>
        <v>0</v>
      </c>
      <c r="Q163" s="253">
        <f t="shared" si="35"/>
        <v>3.3822634106744229E-2</v>
      </c>
      <c r="R163" s="253">
        <f t="shared" si="36"/>
        <v>0</v>
      </c>
      <c r="S163" s="253">
        <f t="shared" si="37"/>
        <v>2.8856697639522134E-2</v>
      </c>
      <c r="T163" s="253">
        <f t="shared" si="38"/>
        <v>2.1436227224008574E-2</v>
      </c>
      <c r="U163" s="253">
        <f t="shared" si="28"/>
        <v>2.7204539271695617E-2</v>
      </c>
      <c r="V163" s="253">
        <f t="shared" si="29"/>
        <v>0</v>
      </c>
      <c r="W163" s="253">
        <f t="shared" si="39"/>
        <v>2.5180592058670778E-2</v>
      </c>
      <c r="X163" s="253">
        <f t="shared" si="40"/>
        <v>6.0569351907934582E-2</v>
      </c>
      <c r="Y163" s="253">
        <f t="shared" si="30"/>
        <v>-2.811753128075355E-2</v>
      </c>
      <c r="Z163" s="253">
        <f t="shared" si="31"/>
        <v>0</v>
      </c>
      <c r="AA163" s="253">
        <f t="shared" si="32"/>
        <v>8.6505190311418675E-3</v>
      </c>
    </row>
    <row r="164" spans="1:27" x14ac:dyDescent="0.35">
      <c r="A164" s="154" t="s">
        <v>264</v>
      </c>
      <c r="B164" s="155">
        <v>0</v>
      </c>
      <c r="C164" s="156">
        <v>15</v>
      </c>
      <c r="D164" s="156">
        <v>1</v>
      </c>
      <c r="E164" s="157">
        <v>16</v>
      </c>
      <c r="F164" s="155">
        <v>2</v>
      </c>
      <c r="G164" s="156">
        <v>13</v>
      </c>
      <c r="H164" s="156">
        <v>1</v>
      </c>
      <c r="I164" s="157">
        <v>17</v>
      </c>
      <c r="J164" s="155">
        <v>-2</v>
      </c>
      <c r="K164" s="156">
        <v>2</v>
      </c>
      <c r="L164" s="156">
        <v>0</v>
      </c>
      <c r="M164" s="157">
        <v>-1</v>
      </c>
      <c r="O164" s="150" t="str">
        <f t="shared" si="33"/>
        <v>Hastings</v>
      </c>
      <c r="P164" s="253">
        <f t="shared" si="34"/>
        <v>0</v>
      </c>
      <c r="Q164" s="253">
        <f t="shared" si="35"/>
        <v>3.3822634106744229E-2</v>
      </c>
      <c r="R164" s="253">
        <f t="shared" si="36"/>
        <v>6.2344139650872814E-2</v>
      </c>
      <c r="S164" s="253">
        <f t="shared" si="37"/>
        <v>3.0780477482156943E-2</v>
      </c>
      <c r="T164" s="253">
        <f t="shared" si="38"/>
        <v>2.1436227224008574E-2</v>
      </c>
      <c r="U164" s="253">
        <f t="shared" si="28"/>
        <v>2.5261357895145931E-2</v>
      </c>
      <c r="V164" s="253">
        <f t="shared" si="29"/>
        <v>3.6376864314296105E-2</v>
      </c>
      <c r="W164" s="253">
        <f t="shared" si="39"/>
        <v>2.6754379062337703E-2</v>
      </c>
      <c r="X164" s="253">
        <f t="shared" si="40"/>
        <v>6.0569351907934582E-2</v>
      </c>
      <c r="Y164" s="253">
        <f t="shared" si="30"/>
        <v>-2.811753128075355E-2</v>
      </c>
      <c r="Z164" s="253">
        <f t="shared" si="31"/>
        <v>0</v>
      </c>
      <c r="AA164" s="253">
        <f t="shared" si="32"/>
        <v>8.6505190311418675E-3</v>
      </c>
    </row>
    <row r="165" spans="1:27" x14ac:dyDescent="0.35">
      <c r="A165" s="154" t="s">
        <v>312</v>
      </c>
      <c r="B165" s="155">
        <v>0</v>
      </c>
      <c r="C165" s="156">
        <v>12</v>
      </c>
      <c r="D165" s="156">
        <v>0</v>
      </c>
      <c r="E165" s="157">
        <v>12</v>
      </c>
      <c r="F165" s="155">
        <v>0</v>
      </c>
      <c r="G165" s="156">
        <v>11</v>
      </c>
      <c r="H165" s="156">
        <v>1</v>
      </c>
      <c r="I165" s="157">
        <v>12</v>
      </c>
      <c r="J165" s="155">
        <v>0</v>
      </c>
      <c r="K165" s="156">
        <v>1</v>
      </c>
      <c r="L165" s="156">
        <v>-1</v>
      </c>
      <c r="M165" s="157">
        <v>-1</v>
      </c>
      <c r="O165" s="150" t="str">
        <f t="shared" si="33"/>
        <v>Broadland</v>
      </c>
      <c r="P165" s="253">
        <f t="shared" si="34"/>
        <v>0</v>
      </c>
      <c r="Q165" s="253">
        <f t="shared" si="35"/>
        <v>2.7058107285395386E-2</v>
      </c>
      <c r="R165" s="253">
        <f t="shared" si="36"/>
        <v>0</v>
      </c>
      <c r="S165" s="253">
        <f t="shared" si="37"/>
        <v>2.3085358111617705E-2</v>
      </c>
      <c r="T165" s="253">
        <f t="shared" si="38"/>
        <v>0</v>
      </c>
      <c r="U165" s="253">
        <f t="shared" si="28"/>
        <v>2.1374995142046559E-2</v>
      </c>
      <c r="V165" s="253">
        <f t="shared" si="29"/>
        <v>3.6376864314296105E-2</v>
      </c>
      <c r="W165" s="253">
        <f t="shared" si="39"/>
        <v>1.8885444044003084E-2</v>
      </c>
      <c r="X165" s="253">
        <f t="shared" si="40"/>
        <v>0</v>
      </c>
      <c r="Y165" s="253">
        <f t="shared" si="30"/>
        <v>-1.4058765640376775E-2</v>
      </c>
      <c r="Z165" s="253">
        <f t="shared" si="31"/>
        <v>8.7336244541484712E-2</v>
      </c>
      <c r="AA165" s="253">
        <f t="shared" si="32"/>
        <v>8.6505190311418675E-3</v>
      </c>
    </row>
    <row r="166" spans="1:27" x14ac:dyDescent="0.35">
      <c r="A166" s="154" t="s">
        <v>256</v>
      </c>
      <c r="B166" s="155">
        <v>6</v>
      </c>
      <c r="C166" s="156">
        <v>28</v>
      </c>
      <c r="D166" s="156">
        <v>1</v>
      </c>
      <c r="E166" s="157">
        <v>36</v>
      </c>
      <c r="F166" s="155">
        <v>3</v>
      </c>
      <c r="G166" s="156">
        <v>32</v>
      </c>
      <c r="H166" s="156">
        <v>3</v>
      </c>
      <c r="I166" s="157">
        <v>37</v>
      </c>
      <c r="J166" s="155">
        <v>4</v>
      </c>
      <c r="K166" s="156">
        <v>-4</v>
      </c>
      <c r="L166" s="156">
        <v>-1</v>
      </c>
      <c r="M166" s="157">
        <v>-1</v>
      </c>
      <c r="O166" s="150" t="str">
        <f t="shared" si="33"/>
        <v>Corby</v>
      </c>
      <c r="P166" s="253">
        <f t="shared" si="34"/>
        <v>9.953550099535502E-2</v>
      </c>
      <c r="Q166" s="253">
        <f t="shared" si="35"/>
        <v>6.3135583665922576E-2</v>
      </c>
      <c r="R166" s="253">
        <f t="shared" si="36"/>
        <v>6.2344139650872814E-2</v>
      </c>
      <c r="S166" s="253">
        <f t="shared" si="37"/>
        <v>6.9256074334853118E-2</v>
      </c>
      <c r="T166" s="253">
        <f t="shared" si="38"/>
        <v>3.215434083601286E-2</v>
      </c>
      <c r="U166" s="253">
        <f t="shared" si="28"/>
        <v>6.2181804049589992E-2</v>
      </c>
      <c r="V166" s="253">
        <f t="shared" si="29"/>
        <v>0.10913059294288831</v>
      </c>
      <c r="W166" s="253">
        <f t="shared" si="39"/>
        <v>5.8230119135676175E-2</v>
      </c>
      <c r="X166" s="253">
        <f t="shared" si="40"/>
        <v>-0.12113870381586916</v>
      </c>
      <c r="Y166" s="253">
        <f t="shared" si="30"/>
        <v>5.62350625615071E-2</v>
      </c>
      <c r="Z166" s="253">
        <f t="shared" si="31"/>
        <v>8.7336244541484712E-2</v>
      </c>
      <c r="AA166" s="253">
        <f t="shared" si="32"/>
        <v>8.6505190311418675E-3</v>
      </c>
    </row>
    <row r="167" spans="1:27" x14ac:dyDescent="0.35">
      <c r="A167" s="154" t="s">
        <v>367</v>
      </c>
      <c r="B167" s="155">
        <v>9</v>
      </c>
      <c r="C167" s="156">
        <v>38</v>
      </c>
      <c r="D167" s="156">
        <v>0</v>
      </c>
      <c r="E167" s="157">
        <v>47</v>
      </c>
      <c r="F167" s="155">
        <v>1</v>
      </c>
      <c r="G167" s="156">
        <v>43</v>
      </c>
      <c r="H167" s="156">
        <v>4</v>
      </c>
      <c r="I167" s="157">
        <v>47</v>
      </c>
      <c r="J167" s="155">
        <v>8</v>
      </c>
      <c r="K167" s="156">
        <v>-4</v>
      </c>
      <c r="L167" s="156">
        <v>-4</v>
      </c>
      <c r="M167" s="157">
        <v>-1</v>
      </c>
      <c r="O167" s="150" t="str">
        <f t="shared" si="33"/>
        <v>Forest of Dean</v>
      </c>
      <c r="P167" s="253">
        <f t="shared" si="34"/>
        <v>0.14930325149303253</v>
      </c>
      <c r="Q167" s="253">
        <f t="shared" si="35"/>
        <v>8.5684006403752067E-2</v>
      </c>
      <c r="R167" s="253">
        <f t="shared" si="36"/>
        <v>0</v>
      </c>
      <c r="S167" s="253">
        <f t="shared" si="37"/>
        <v>9.041765260383601E-2</v>
      </c>
      <c r="T167" s="253">
        <f t="shared" si="38"/>
        <v>1.0718113612004287E-2</v>
      </c>
      <c r="U167" s="253">
        <f t="shared" si="28"/>
        <v>8.3556799191636555E-2</v>
      </c>
      <c r="V167" s="253">
        <f t="shared" si="29"/>
        <v>0.14550745725718442</v>
      </c>
      <c r="W167" s="253">
        <f t="shared" si="39"/>
        <v>7.3967989172345414E-2</v>
      </c>
      <c r="X167" s="253">
        <f t="shared" si="40"/>
        <v>-0.24227740763173833</v>
      </c>
      <c r="Y167" s="253">
        <f t="shared" si="30"/>
        <v>5.62350625615071E-2</v>
      </c>
      <c r="Z167" s="253">
        <f t="shared" si="31"/>
        <v>0.34934497816593885</v>
      </c>
      <c r="AA167" s="253">
        <f t="shared" si="32"/>
        <v>8.6505190311418675E-3</v>
      </c>
    </row>
    <row r="168" spans="1:27" x14ac:dyDescent="0.35">
      <c r="A168" s="154" t="s">
        <v>391</v>
      </c>
      <c r="B168" s="155">
        <v>0</v>
      </c>
      <c r="C168" s="156">
        <v>26</v>
      </c>
      <c r="D168" s="156">
        <v>0</v>
      </c>
      <c r="E168" s="157">
        <v>26</v>
      </c>
      <c r="F168" s="155">
        <v>1</v>
      </c>
      <c r="G168" s="156">
        <v>23</v>
      </c>
      <c r="H168" s="156">
        <v>2</v>
      </c>
      <c r="I168" s="157">
        <v>27</v>
      </c>
      <c r="J168" s="155">
        <v>-1</v>
      </c>
      <c r="K168" s="156">
        <v>3</v>
      </c>
      <c r="L168" s="156">
        <v>-2</v>
      </c>
      <c r="M168" s="157">
        <v>0</v>
      </c>
      <c r="O168" s="150" t="str">
        <f t="shared" si="33"/>
        <v>Wealden</v>
      </c>
      <c r="P168" s="253">
        <f t="shared" si="34"/>
        <v>0</v>
      </c>
      <c r="Q168" s="253">
        <f t="shared" si="35"/>
        <v>5.8625899118356674E-2</v>
      </c>
      <c r="R168" s="253">
        <f t="shared" si="36"/>
        <v>0</v>
      </c>
      <c r="S168" s="253">
        <f t="shared" si="37"/>
        <v>5.0018275908505029E-2</v>
      </c>
      <c r="T168" s="253">
        <f t="shared" si="38"/>
        <v>1.0718113612004287E-2</v>
      </c>
      <c r="U168" s="253">
        <f t="shared" si="28"/>
        <v>4.4693171660642801E-2</v>
      </c>
      <c r="V168" s="253">
        <f t="shared" si="29"/>
        <v>7.275372862859221E-2</v>
      </c>
      <c r="W168" s="253">
        <f t="shared" si="39"/>
        <v>4.2492249099006937E-2</v>
      </c>
      <c r="X168" s="253">
        <f t="shared" si="40"/>
        <v>3.0284675953967291E-2</v>
      </c>
      <c r="Y168" s="253">
        <f t="shared" si="30"/>
        <v>-4.2176296921130327E-2</v>
      </c>
      <c r="Z168" s="253">
        <f t="shared" si="31"/>
        <v>0.17467248908296942</v>
      </c>
      <c r="AA168" s="253">
        <f t="shared" si="32"/>
        <v>0</v>
      </c>
    </row>
    <row r="169" spans="1:27" x14ac:dyDescent="0.35">
      <c r="A169" s="154" t="s">
        <v>259</v>
      </c>
      <c r="B169" s="155">
        <v>3</v>
      </c>
      <c r="C169" s="156">
        <v>48</v>
      </c>
      <c r="D169" s="156">
        <v>0</v>
      </c>
      <c r="E169" s="157">
        <v>50</v>
      </c>
      <c r="F169" s="155">
        <v>4</v>
      </c>
      <c r="G169" s="156">
        <v>44</v>
      </c>
      <c r="H169" s="156">
        <v>2</v>
      </c>
      <c r="I169" s="157">
        <v>50</v>
      </c>
      <c r="J169" s="155">
        <v>-1</v>
      </c>
      <c r="K169" s="156">
        <v>3</v>
      </c>
      <c r="L169" s="156">
        <v>-2</v>
      </c>
      <c r="M169" s="157">
        <v>0</v>
      </c>
      <c r="O169" s="150" t="str">
        <f t="shared" si="33"/>
        <v>Flintshire</v>
      </c>
      <c r="P169" s="253">
        <f t="shared" si="34"/>
        <v>4.976775049767751E-2</v>
      </c>
      <c r="Q169" s="253">
        <f t="shared" si="35"/>
        <v>0.10823242914158154</v>
      </c>
      <c r="R169" s="253">
        <f t="shared" si="36"/>
        <v>0</v>
      </c>
      <c r="S169" s="253">
        <f t="shared" si="37"/>
        <v>9.6188992131740453E-2</v>
      </c>
      <c r="T169" s="253">
        <f t="shared" si="38"/>
        <v>4.2872454448017148E-2</v>
      </c>
      <c r="U169" s="253">
        <f t="shared" si="28"/>
        <v>8.5499980568186237E-2</v>
      </c>
      <c r="V169" s="253">
        <f t="shared" si="29"/>
        <v>7.275372862859221E-2</v>
      </c>
      <c r="W169" s="253">
        <f t="shared" si="39"/>
        <v>7.8689350183346177E-2</v>
      </c>
      <c r="X169" s="253">
        <f t="shared" si="40"/>
        <v>3.0284675953967291E-2</v>
      </c>
      <c r="Y169" s="253">
        <f t="shared" si="30"/>
        <v>-4.2176296921130327E-2</v>
      </c>
      <c r="Z169" s="253">
        <f t="shared" si="31"/>
        <v>0.17467248908296942</v>
      </c>
      <c r="AA169" s="253">
        <f t="shared" si="32"/>
        <v>0</v>
      </c>
    </row>
    <row r="170" spans="1:27" x14ac:dyDescent="0.35">
      <c r="A170" s="154" t="s">
        <v>308</v>
      </c>
      <c r="B170" s="155">
        <v>3</v>
      </c>
      <c r="C170" s="156">
        <v>47</v>
      </c>
      <c r="D170" s="156">
        <v>2</v>
      </c>
      <c r="E170" s="157">
        <v>52</v>
      </c>
      <c r="F170" s="155">
        <v>4</v>
      </c>
      <c r="G170" s="156">
        <v>46</v>
      </c>
      <c r="H170" s="156">
        <v>2</v>
      </c>
      <c r="I170" s="157">
        <v>52</v>
      </c>
      <c r="J170" s="155">
        <v>-1</v>
      </c>
      <c r="K170" s="156">
        <v>1</v>
      </c>
      <c r="L170" s="156">
        <v>0</v>
      </c>
      <c r="M170" s="157">
        <v>0</v>
      </c>
      <c r="O170" s="150" t="str">
        <f t="shared" si="33"/>
        <v>Vale of Glamorgan</v>
      </c>
      <c r="P170" s="253">
        <f t="shared" si="34"/>
        <v>4.976775049767751E-2</v>
      </c>
      <c r="Q170" s="253">
        <f t="shared" si="35"/>
        <v>0.10597758686779858</v>
      </c>
      <c r="R170" s="253">
        <f t="shared" si="36"/>
        <v>0.12468827930174563</v>
      </c>
      <c r="S170" s="253">
        <f t="shared" si="37"/>
        <v>0.10003655181701006</v>
      </c>
      <c r="T170" s="253">
        <f t="shared" si="38"/>
        <v>4.2872454448017148E-2</v>
      </c>
      <c r="U170" s="253">
        <f t="shared" si="28"/>
        <v>8.9386343321285602E-2</v>
      </c>
      <c r="V170" s="253">
        <f t="shared" si="29"/>
        <v>7.275372862859221E-2</v>
      </c>
      <c r="W170" s="253">
        <f t="shared" si="39"/>
        <v>8.1836924190680033E-2</v>
      </c>
      <c r="X170" s="253">
        <f t="shared" si="40"/>
        <v>3.0284675953967291E-2</v>
      </c>
      <c r="Y170" s="253">
        <f t="shared" si="30"/>
        <v>-1.4058765640376775E-2</v>
      </c>
      <c r="Z170" s="253">
        <f t="shared" si="31"/>
        <v>0</v>
      </c>
      <c r="AA170" s="253">
        <f t="shared" si="32"/>
        <v>0</v>
      </c>
    </row>
    <row r="171" spans="1:27" x14ac:dyDescent="0.35">
      <c r="A171" s="154" t="s">
        <v>257</v>
      </c>
      <c r="B171" s="155">
        <v>2</v>
      </c>
      <c r="C171" s="156">
        <v>40</v>
      </c>
      <c r="D171" s="156">
        <v>0</v>
      </c>
      <c r="E171" s="157">
        <v>43</v>
      </c>
      <c r="F171" s="155">
        <v>2</v>
      </c>
      <c r="G171" s="156">
        <v>39</v>
      </c>
      <c r="H171" s="156">
        <v>1</v>
      </c>
      <c r="I171" s="157">
        <v>42</v>
      </c>
      <c r="J171" s="155">
        <v>0</v>
      </c>
      <c r="K171" s="156">
        <v>2</v>
      </c>
      <c r="L171" s="156">
        <v>-1</v>
      </c>
      <c r="M171" s="157">
        <v>0</v>
      </c>
      <c r="O171" s="150" t="str">
        <f t="shared" si="33"/>
        <v>Neath Port Talbot</v>
      </c>
      <c r="P171" s="253">
        <f t="shared" si="34"/>
        <v>3.3178500331785002E-2</v>
      </c>
      <c r="Q171" s="253">
        <f t="shared" si="35"/>
        <v>9.0193690951317962E-2</v>
      </c>
      <c r="R171" s="253">
        <f t="shared" si="36"/>
        <v>0</v>
      </c>
      <c r="S171" s="253">
        <f t="shared" si="37"/>
        <v>8.2722533233296786E-2</v>
      </c>
      <c r="T171" s="253">
        <f t="shared" si="38"/>
        <v>2.1436227224008574E-2</v>
      </c>
      <c r="U171" s="253">
        <f t="shared" si="28"/>
        <v>7.5784073685437797E-2</v>
      </c>
      <c r="V171" s="253">
        <f t="shared" si="29"/>
        <v>3.6376864314296105E-2</v>
      </c>
      <c r="W171" s="253">
        <f t="shared" si="39"/>
        <v>6.6099054154010795E-2</v>
      </c>
      <c r="X171" s="253">
        <f t="shared" si="40"/>
        <v>0</v>
      </c>
      <c r="Y171" s="253">
        <f t="shared" si="30"/>
        <v>-2.811753128075355E-2</v>
      </c>
      <c r="Z171" s="253">
        <f t="shared" si="31"/>
        <v>8.7336244541484712E-2</v>
      </c>
      <c r="AA171" s="253">
        <f t="shared" si="32"/>
        <v>0</v>
      </c>
    </row>
    <row r="172" spans="1:27" x14ac:dyDescent="0.35">
      <c r="A172" s="154" t="s">
        <v>36</v>
      </c>
      <c r="B172" s="155">
        <v>0</v>
      </c>
      <c r="C172" s="156">
        <v>0</v>
      </c>
      <c r="D172" s="156">
        <v>0</v>
      </c>
      <c r="E172" s="157">
        <v>0</v>
      </c>
      <c r="F172" s="155">
        <v>0</v>
      </c>
      <c r="G172" s="156">
        <v>0</v>
      </c>
      <c r="H172" s="156">
        <v>0</v>
      </c>
      <c r="I172" s="157">
        <v>0</v>
      </c>
      <c r="J172" s="155">
        <v>0</v>
      </c>
      <c r="K172" s="156">
        <v>0</v>
      </c>
      <c r="L172" s="156">
        <v>0</v>
      </c>
      <c r="M172" s="157">
        <v>0</v>
      </c>
      <c r="O172" s="150" t="str">
        <f t="shared" si="33"/>
        <v>Birmingham</v>
      </c>
      <c r="P172" s="253">
        <f t="shared" si="34"/>
        <v>0</v>
      </c>
      <c r="Q172" s="253">
        <f t="shared" si="35"/>
        <v>0</v>
      </c>
      <c r="R172" s="253">
        <f t="shared" si="36"/>
        <v>0</v>
      </c>
      <c r="S172" s="253">
        <f t="shared" si="37"/>
        <v>0</v>
      </c>
      <c r="T172" s="253">
        <f t="shared" si="38"/>
        <v>0</v>
      </c>
      <c r="U172" s="253">
        <f t="shared" si="28"/>
        <v>0</v>
      </c>
      <c r="V172" s="253">
        <f t="shared" si="29"/>
        <v>0</v>
      </c>
      <c r="W172" s="253">
        <f t="shared" si="39"/>
        <v>0</v>
      </c>
      <c r="X172" s="253">
        <f t="shared" si="40"/>
        <v>0</v>
      </c>
      <c r="Y172" s="253">
        <f t="shared" si="30"/>
        <v>0</v>
      </c>
      <c r="Z172" s="253">
        <f t="shared" si="31"/>
        <v>0</v>
      </c>
      <c r="AA172" s="253">
        <f t="shared" si="32"/>
        <v>0</v>
      </c>
    </row>
    <row r="173" spans="1:27" x14ac:dyDescent="0.35">
      <c r="A173" s="154" t="s">
        <v>262</v>
      </c>
      <c r="B173" s="155">
        <v>4</v>
      </c>
      <c r="C173" s="156">
        <v>22</v>
      </c>
      <c r="D173" s="156">
        <v>0</v>
      </c>
      <c r="E173" s="157">
        <v>26</v>
      </c>
      <c r="F173" s="155">
        <v>4</v>
      </c>
      <c r="G173" s="156">
        <v>22</v>
      </c>
      <c r="H173" s="156">
        <v>0</v>
      </c>
      <c r="I173" s="157">
        <v>26</v>
      </c>
      <c r="J173" s="155">
        <v>0</v>
      </c>
      <c r="K173" s="156">
        <v>0</v>
      </c>
      <c r="L173" s="156">
        <v>0</v>
      </c>
      <c r="M173" s="157">
        <v>0</v>
      </c>
      <c r="O173" s="150" t="str">
        <f t="shared" si="33"/>
        <v>Breckland</v>
      </c>
      <c r="P173" s="253">
        <f t="shared" si="34"/>
        <v>6.6357000663570004E-2</v>
      </c>
      <c r="Q173" s="253">
        <f t="shared" si="35"/>
        <v>4.9606530023224876E-2</v>
      </c>
      <c r="R173" s="253">
        <f t="shared" si="36"/>
        <v>0</v>
      </c>
      <c r="S173" s="253">
        <f t="shared" si="37"/>
        <v>5.0018275908505029E-2</v>
      </c>
      <c r="T173" s="253">
        <f t="shared" si="38"/>
        <v>4.2872454448017148E-2</v>
      </c>
      <c r="U173" s="253">
        <f t="shared" si="28"/>
        <v>4.2749990284093119E-2</v>
      </c>
      <c r="V173" s="253">
        <f t="shared" si="29"/>
        <v>0</v>
      </c>
      <c r="W173" s="253">
        <f t="shared" si="39"/>
        <v>4.0918462095340016E-2</v>
      </c>
      <c r="X173" s="253">
        <f t="shared" si="40"/>
        <v>0</v>
      </c>
      <c r="Y173" s="253">
        <f t="shared" si="30"/>
        <v>0</v>
      </c>
      <c r="Z173" s="253">
        <f t="shared" si="31"/>
        <v>0</v>
      </c>
      <c r="AA173" s="253">
        <f t="shared" si="32"/>
        <v>0</v>
      </c>
    </row>
    <row r="174" spans="1:27" x14ac:dyDescent="0.35">
      <c r="A174" s="154" t="s">
        <v>270</v>
      </c>
      <c r="B174" s="155">
        <v>4</v>
      </c>
      <c r="C174" s="156">
        <v>36</v>
      </c>
      <c r="D174" s="156">
        <v>1</v>
      </c>
      <c r="E174" s="157">
        <v>41</v>
      </c>
      <c r="F174" s="155">
        <v>2</v>
      </c>
      <c r="G174" s="156">
        <v>35</v>
      </c>
      <c r="H174" s="156">
        <v>4</v>
      </c>
      <c r="I174" s="157">
        <v>41</v>
      </c>
      <c r="J174" s="155">
        <v>1</v>
      </c>
      <c r="K174" s="156">
        <v>2</v>
      </c>
      <c r="L174" s="156">
        <v>-2</v>
      </c>
      <c r="M174" s="157">
        <v>0</v>
      </c>
      <c r="O174" s="150" t="str">
        <f t="shared" si="33"/>
        <v>Mansfield</v>
      </c>
      <c r="P174" s="253">
        <f t="shared" si="34"/>
        <v>6.6357000663570004E-2</v>
      </c>
      <c r="Q174" s="253">
        <f t="shared" si="35"/>
        <v>8.1174321856186157E-2</v>
      </c>
      <c r="R174" s="253">
        <f t="shared" si="36"/>
        <v>6.2344139650872814E-2</v>
      </c>
      <c r="S174" s="253">
        <f t="shared" si="37"/>
        <v>7.8874973548027166E-2</v>
      </c>
      <c r="T174" s="253">
        <f t="shared" si="38"/>
        <v>2.1436227224008574E-2</v>
      </c>
      <c r="U174" s="253">
        <f t="shared" si="28"/>
        <v>6.8011348179239053E-2</v>
      </c>
      <c r="V174" s="253">
        <f t="shared" si="29"/>
        <v>0.14550745725718442</v>
      </c>
      <c r="W174" s="253">
        <f t="shared" si="39"/>
        <v>6.4525267150343874E-2</v>
      </c>
      <c r="X174" s="253">
        <f t="shared" si="40"/>
        <v>-3.0284675953967291E-2</v>
      </c>
      <c r="Y174" s="253">
        <f t="shared" si="30"/>
        <v>-2.811753128075355E-2</v>
      </c>
      <c r="Z174" s="253">
        <f t="shared" si="31"/>
        <v>0.17467248908296942</v>
      </c>
      <c r="AA174" s="253">
        <f t="shared" si="32"/>
        <v>0</v>
      </c>
    </row>
    <row r="175" spans="1:27" x14ac:dyDescent="0.35">
      <c r="A175" s="154" t="s">
        <v>334</v>
      </c>
      <c r="B175" s="155">
        <v>3</v>
      </c>
      <c r="C175" s="156">
        <v>26</v>
      </c>
      <c r="D175" s="156">
        <v>1</v>
      </c>
      <c r="E175" s="157">
        <v>30</v>
      </c>
      <c r="F175" s="155">
        <v>1</v>
      </c>
      <c r="G175" s="156">
        <v>29</v>
      </c>
      <c r="H175" s="156">
        <v>0</v>
      </c>
      <c r="I175" s="157">
        <v>30</v>
      </c>
      <c r="J175" s="155">
        <v>1</v>
      </c>
      <c r="K175" s="156">
        <v>-3</v>
      </c>
      <c r="L175" s="156">
        <v>1</v>
      </c>
      <c r="M175" s="157">
        <v>0</v>
      </c>
      <c r="O175" s="150" t="str">
        <f t="shared" si="33"/>
        <v>Brentwood</v>
      </c>
      <c r="P175" s="253">
        <f t="shared" si="34"/>
        <v>4.976775049767751E-2</v>
      </c>
      <c r="Q175" s="253">
        <f t="shared" si="35"/>
        <v>5.8625899118356674E-2</v>
      </c>
      <c r="R175" s="253">
        <f t="shared" si="36"/>
        <v>6.2344139650872814E-2</v>
      </c>
      <c r="S175" s="253">
        <f t="shared" si="37"/>
        <v>5.7713395279044268E-2</v>
      </c>
      <c r="T175" s="253">
        <f t="shared" si="38"/>
        <v>1.0718113612004287E-2</v>
      </c>
      <c r="U175" s="253">
        <f t="shared" si="28"/>
        <v>5.6352259919940931E-2</v>
      </c>
      <c r="V175" s="253">
        <f t="shared" si="29"/>
        <v>0</v>
      </c>
      <c r="W175" s="253">
        <f t="shared" si="39"/>
        <v>4.7213610110007707E-2</v>
      </c>
      <c r="X175" s="253">
        <f t="shared" si="40"/>
        <v>-3.0284675953967291E-2</v>
      </c>
      <c r="Y175" s="253">
        <f t="shared" si="30"/>
        <v>4.2176296921130327E-2</v>
      </c>
      <c r="Z175" s="253">
        <f t="shared" si="31"/>
        <v>-8.7336244541484712E-2</v>
      </c>
      <c r="AA175" s="253">
        <f t="shared" si="32"/>
        <v>0</v>
      </c>
    </row>
    <row r="176" spans="1:27" x14ac:dyDescent="0.35">
      <c r="A176" s="154" t="s">
        <v>291</v>
      </c>
      <c r="B176" s="155">
        <v>9</v>
      </c>
      <c r="C176" s="156">
        <v>85</v>
      </c>
      <c r="D176" s="156">
        <v>0</v>
      </c>
      <c r="E176" s="157">
        <v>94</v>
      </c>
      <c r="F176" s="155">
        <v>7</v>
      </c>
      <c r="G176" s="156">
        <v>81</v>
      </c>
      <c r="H176" s="156">
        <v>6</v>
      </c>
      <c r="I176" s="157">
        <v>94</v>
      </c>
      <c r="J176" s="155">
        <v>2</v>
      </c>
      <c r="K176" s="156">
        <v>4</v>
      </c>
      <c r="L176" s="156">
        <v>-6</v>
      </c>
      <c r="M176" s="157">
        <v>0</v>
      </c>
      <c r="O176" s="150" t="str">
        <f t="shared" si="33"/>
        <v>Lancaster</v>
      </c>
      <c r="P176" s="253">
        <f t="shared" si="34"/>
        <v>0.14930325149303253</v>
      </c>
      <c r="Q176" s="253">
        <f t="shared" si="35"/>
        <v>0.19166159327155066</v>
      </c>
      <c r="R176" s="253">
        <f t="shared" si="36"/>
        <v>0</v>
      </c>
      <c r="S176" s="253">
        <f t="shared" si="37"/>
        <v>0.18083530520767202</v>
      </c>
      <c r="T176" s="253">
        <f t="shared" si="38"/>
        <v>7.5026795284030015E-2</v>
      </c>
      <c r="U176" s="253">
        <f t="shared" si="28"/>
        <v>0.15739769150052466</v>
      </c>
      <c r="V176" s="253">
        <f t="shared" si="29"/>
        <v>0.21826118588577662</v>
      </c>
      <c r="W176" s="253">
        <f t="shared" si="39"/>
        <v>0.14793597834469083</v>
      </c>
      <c r="X176" s="253">
        <f t="shared" si="40"/>
        <v>-6.0569351907934582E-2</v>
      </c>
      <c r="Y176" s="253">
        <f t="shared" si="30"/>
        <v>-5.62350625615071E-2</v>
      </c>
      <c r="Z176" s="253">
        <f t="shared" si="31"/>
        <v>0.5240174672489083</v>
      </c>
      <c r="AA176" s="253">
        <f t="shared" si="32"/>
        <v>0</v>
      </c>
    </row>
    <row r="177" spans="1:27" x14ac:dyDescent="0.35">
      <c r="A177" s="154" t="s">
        <v>197</v>
      </c>
      <c r="B177" s="155">
        <v>7</v>
      </c>
      <c r="C177" s="156">
        <v>62</v>
      </c>
      <c r="D177" s="156">
        <v>0</v>
      </c>
      <c r="E177" s="157">
        <v>69</v>
      </c>
      <c r="F177" s="155">
        <v>4</v>
      </c>
      <c r="G177" s="156">
        <v>66</v>
      </c>
      <c r="H177" s="156">
        <v>0</v>
      </c>
      <c r="I177" s="157">
        <v>70</v>
      </c>
      <c r="J177" s="155">
        <v>3</v>
      </c>
      <c r="K177" s="156">
        <v>-4</v>
      </c>
      <c r="L177" s="156">
        <v>0</v>
      </c>
      <c r="M177" s="157">
        <v>0</v>
      </c>
      <c r="O177" s="150" t="str">
        <f t="shared" si="33"/>
        <v>North Hertfordshire</v>
      </c>
      <c r="P177" s="253">
        <f t="shared" si="34"/>
        <v>0.1161247511612475</v>
      </c>
      <c r="Q177" s="253">
        <f t="shared" si="35"/>
        <v>0.13980022097454281</v>
      </c>
      <c r="R177" s="253">
        <f t="shared" si="36"/>
        <v>0</v>
      </c>
      <c r="S177" s="253">
        <f t="shared" si="37"/>
        <v>0.13274080914180181</v>
      </c>
      <c r="T177" s="253">
        <f t="shared" si="38"/>
        <v>4.2872454448017148E-2</v>
      </c>
      <c r="U177" s="253">
        <f t="shared" si="28"/>
        <v>0.12824997085227935</v>
      </c>
      <c r="V177" s="253">
        <f t="shared" si="29"/>
        <v>0</v>
      </c>
      <c r="W177" s="253">
        <f t="shared" si="39"/>
        <v>0.11016509025668465</v>
      </c>
      <c r="X177" s="253">
        <f t="shared" si="40"/>
        <v>-9.0854027861901887E-2</v>
      </c>
      <c r="Y177" s="253">
        <f t="shared" si="30"/>
        <v>5.62350625615071E-2</v>
      </c>
      <c r="Z177" s="253">
        <f t="shared" si="31"/>
        <v>0</v>
      </c>
      <c r="AA177" s="253">
        <f t="shared" si="32"/>
        <v>0</v>
      </c>
    </row>
    <row r="178" spans="1:27" x14ac:dyDescent="0.35">
      <c r="A178" s="154" t="s">
        <v>198</v>
      </c>
      <c r="B178" s="155">
        <v>4</v>
      </c>
      <c r="C178" s="156">
        <v>39</v>
      </c>
      <c r="D178" s="156">
        <v>1</v>
      </c>
      <c r="E178" s="157">
        <v>44</v>
      </c>
      <c r="F178" s="155">
        <v>8</v>
      </c>
      <c r="G178" s="156">
        <v>32</v>
      </c>
      <c r="H178" s="156">
        <v>4</v>
      </c>
      <c r="I178" s="157">
        <v>43</v>
      </c>
      <c r="J178" s="155">
        <v>-4</v>
      </c>
      <c r="K178" s="156">
        <v>8</v>
      </c>
      <c r="L178" s="156">
        <v>-2</v>
      </c>
      <c r="M178" s="157">
        <v>1</v>
      </c>
      <c r="O178" s="150" t="str">
        <f t="shared" si="33"/>
        <v>South Somerset</v>
      </c>
      <c r="P178" s="253">
        <f t="shared" si="34"/>
        <v>6.6357000663570004E-2</v>
      </c>
      <c r="Q178" s="253">
        <f t="shared" si="35"/>
        <v>8.7938848677535014E-2</v>
      </c>
      <c r="R178" s="253">
        <f t="shared" si="36"/>
        <v>6.2344139650872814E-2</v>
      </c>
      <c r="S178" s="253">
        <f t="shared" si="37"/>
        <v>8.4646313075931595E-2</v>
      </c>
      <c r="T178" s="253">
        <f t="shared" si="38"/>
        <v>8.5744908896034297E-2</v>
      </c>
      <c r="U178" s="253">
        <f t="shared" si="28"/>
        <v>6.2181804049589992E-2</v>
      </c>
      <c r="V178" s="253">
        <f t="shared" si="29"/>
        <v>0.14550745725718442</v>
      </c>
      <c r="W178" s="253">
        <f t="shared" si="39"/>
        <v>6.7672841157677729E-2</v>
      </c>
      <c r="X178" s="253">
        <f t="shared" si="40"/>
        <v>0.12113870381586916</v>
      </c>
      <c r="Y178" s="253">
        <f t="shared" si="30"/>
        <v>-0.1124701251230142</v>
      </c>
      <c r="Z178" s="253">
        <f t="shared" si="31"/>
        <v>0.17467248908296942</v>
      </c>
      <c r="AA178" s="253">
        <f t="shared" si="32"/>
        <v>-8.6505190311418675E-3</v>
      </c>
    </row>
    <row r="179" spans="1:27" x14ac:dyDescent="0.35">
      <c r="A179" s="154" t="s">
        <v>355</v>
      </c>
      <c r="B179" s="155">
        <v>8</v>
      </c>
      <c r="C179" s="156">
        <v>58</v>
      </c>
      <c r="D179" s="156">
        <v>1</v>
      </c>
      <c r="E179" s="157">
        <v>66</v>
      </c>
      <c r="F179" s="155">
        <v>8</v>
      </c>
      <c r="G179" s="156">
        <v>52</v>
      </c>
      <c r="H179" s="156">
        <v>5</v>
      </c>
      <c r="I179" s="157">
        <v>65</v>
      </c>
      <c r="J179" s="155">
        <v>-1</v>
      </c>
      <c r="K179" s="156">
        <v>5</v>
      </c>
      <c r="L179" s="156">
        <v>-3</v>
      </c>
      <c r="M179" s="157">
        <v>1</v>
      </c>
      <c r="O179" s="150" t="str">
        <f t="shared" si="33"/>
        <v>Sefton</v>
      </c>
      <c r="P179" s="253">
        <f t="shared" si="34"/>
        <v>0.13271400132714001</v>
      </c>
      <c r="Q179" s="253">
        <f t="shared" si="35"/>
        <v>0.13078085187941102</v>
      </c>
      <c r="R179" s="253">
        <f t="shared" si="36"/>
        <v>6.2344139650872814E-2</v>
      </c>
      <c r="S179" s="253">
        <f t="shared" si="37"/>
        <v>0.12696946961389738</v>
      </c>
      <c r="T179" s="253">
        <f t="shared" si="38"/>
        <v>8.5744908896034297E-2</v>
      </c>
      <c r="U179" s="253">
        <f t="shared" si="28"/>
        <v>0.10104543158058372</v>
      </c>
      <c r="V179" s="253">
        <f t="shared" si="29"/>
        <v>0.18188432157148052</v>
      </c>
      <c r="W179" s="253">
        <f t="shared" si="39"/>
        <v>0.10229615523835005</v>
      </c>
      <c r="X179" s="253">
        <f t="shared" si="40"/>
        <v>3.0284675953967291E-2</v>
      </c>
      <c r="Y179" s="253">
        <f t="shared" si="30"/>
        <v>-7.0293828201883873E-2</v>
      </c>
      <c r="Z179" s="253">
        <f t="shared" si="31"/>
        <v>0.26200873362445415</v>
      </c>
      <c r="AA179" s="253">
        <f t="shared" si="32"/>
        <v>-8.6505190311418675E-3</v>
      </c>
    </row>
    <row r="180" spans="1:27" x14ac:dyDescent="0.35">
      <c r="A180" s="154" t="s">
        <v>388</v>
      </c>
      <c r="B180" s="155">
        <v>0</v>
      </c>
      <c r="C180" s="156">
        <v>32</v>
      </c>
      <c r="D180" s="156">
        <v>3</v>
      </c>
      <c r="E180" s="157">
        <v>35</v>
      </c>
      <c r="F180" s="155">
        <v>1</v>
      </c>
      <c r="G180" s="156">
        <v>33</v>
      </c>
      <c r="H180" s="156">
        <v>0</v>
      </c>
      <c r="I180" s="157">
        <v>34</v>
      </c>
      <c r="J180" s="155">
        <v>-1</v>
      </c>
      <c r="K180" s="156">
        <v>0</v>
      </c>
      <c r="L180" s="156">
        <v>3</v>
      </c>
      <c r="M180" s="157">
        <v>1</v>
      </c>
      <c r="O180" s="150" t="str">
        <f t="shared" si="33"/>
        <v>Broxbourne</v>
      </c>
      <c r="P180" s="253">
        <f t="shared" si="34"/>
        <v>0</v>
      </c>
      <c r="Q180" s="253">
        <f t="shared" si="35"/>
        <v>7.2154952761054367E-2</v>
      </c>
      <c r="R180" s="253">
        <f t="shared" si="36"/>
        <v>0.18703241895261846</v>
      </c>
      <c r="S180" s="253">
        <f t="shared" si="37"/>
        <v>6.7332294492218309E-2</v>
      </c>
      <c r="T180" s="253">
        <f t="shared" si="38"/>
        <v>1.0718113612004287E-2</v>
      </c>
      <c r="U180" s="253">
        <f t="shared" si="28"/>
        <v>6.4124985426139675E-2</v>
      </c>
      <c r="V180" s="253">
        <f t="shared" si="29"/>
        <v>0</v>
      </c>
      <c r="W180" s="253">
        <f t="shared" si="39"/>
        <v>5.3508758124675405E-2</v>
      </c>
      <c r="X180" s="253">
        <f t="shared" si="40"/>
        <v>3.0284675953967291E-2</v>
      </c>
      <c r="Y180" s="253">
        <f t="shared" si="30"/>
        <v>0</v>
      </c>
      <c r="Z180" s="253">
        <f t="shared" si="31"/>
        <v>-0.26200873362445415</v>
      </c>
      <c r="AA180" s="253">
        <f t="shared" si="32"/>
        <v>-8.6505190311418675E-3</v>
      </c>
    </row>
    <row r="181" spans="1:27" x14ac:dyDescent="0.35">
      <c r="A181" s="154" t="s">
        <v>337</v>
      </c>
      <c r="B181" s="155">
        <v>0</v>
      </c>
      <c r="C181" s="156">
        <v>17</v>
      </c>
      <c r="D181" s="156">
        <v>0</v>
      </c>
      <c r="E181" s="157">
        <v>17</v>
      </c>
      <c r="F181" s="155">
        <v>0</v>
      </c>
      <c r="G181" s="156">
        <v>11</v>
      </c>
      <c r="H181" s="156">
        <v>5</v>
      </c>
      <c r="I181" s="157">
        <v>16</v>
      </c>
      <c r="J181" s="155">
        <v>0</v>
      </c>
      <c r="K181" s="156">
        <v>5</v>
      </c>
      <c r="L181" s="156">
        <v>-5</v>
      </c>
      <c r="M181" s="157">
        <v>1</v>
      </c>
      <c r="O181" s="150" t="str">
        <f t="shared" si="33"/>
        <v>Craven</v>
      </c>
      <c r="P181" s="253">
        <f t="shared" si="34"/>
        <v>0</v>
      </c>
      <c r="Q181" s="253">
        <f t="shared" si="35"/>
        <v>3.8332318654310131E-2</v>
      </c>
      <c r="R181" s="253">
        <f t="shared" si="36"/>
        <v>0</v>
      </c>
      <c r="S181" s="253">
        <f t="shared" si="37"/>
        <v>3.270425732479175E-2</v>
      </c>
      <c r="T181" s="253">
        <f t="shared" si="38"/>
        <v>0</v>
      </c>
      <c r="U181" s="253">
        <f t="shared" si="28"/>
        <v>2.1374995142046559E-2</v>
      </c>
      <c r="V181" s="253">
        <f t="shared" si="29"/>
        <v>0.18188432157148052</v>
      </c>
      <c r="W181" s="253">
        <f t="shared" si="39"/>
        <v>2.5180592058670778E-2</v>
      </c>
      <c r="X181" s="253">
        <f t="shared" si="40"/>
        <v>0</v>
      </c>
      <c r="Y181" s="253">
        <f t="shared" si="30"/>
        <v>-7.0293828201883873E-2</v>
      </c>
      <c r="Z181" s="253">
        <f t="shared" si="31"/>
        <v>0.43668122270742354</v>
      </c>
      <c r="AA181" s="253">
        <f t="shared" si="32"/>
        <v>-8.6505190311418675E-3</v>
      </c>
    </row>
    <row r="182" spans="1:27" x14ac:dyDescent="0.35">
      <c r="A182" s="154" t="s">
        <v>275</v>
      </c>
      <c r="B182" s="155">
        <v>0</v>
      </c>
      <c r="C182" s="156">
        <v>19</v>
      </c>
      <c r="D182" s="156">
        <v>0</v>
      </c>
      <c r="E182" s="157">
        <v>19</v>
      </c>
      <c r="F182" s="155">
        <v>0</v>
      </c>
      <c r="G182" s="156">
        <v>17</v>
      </c>
      <c r="H182" s="156">
        <v>1</v>
      </c>
      <c r="I182" s="157">
        <v>18</v>
      </c>
      <c r="J182" s="155">
        <v>0</v>
      </c>
      <c r="K182" s="156">
        <v>2</v>
      </c>
      <c r="L182" s="156">
        <v>-1</v>
      </c>
      <c r="M182" s="157">
        <v>1</v>
      </c>
      <c r="O182" s="150" t="str">
        <f t="shared" si="33"/>
        <v>Hambleton</v>
      </c>
      <c r="P182" s="253">
        <f t="shared" si="34"/>
        <v>0</v>
      </c>
      <c r="Q182" s="253">
        <f t="shared" si="35"/>
        <v>4.2842003201876033E-2</v>
      </c>
      <c r="R182" s="253">
        <f t="shared" si="36"/>
        <v>0</v>
      </c>
      <c r="S182" s="253">
        <f t="shared" si="37"/>
        <v>3.6551817010061369E-2</v>
      </c>
      <c r="T182" s="253">
        <f t="shared" si="38"/>
        <v>0</v>
      </c>
      <c r="U182" s="253">
        <f t="shared" si="28"/>
        <v>3.3034083401344685E-2</v>
      </c>
      <c r="V182" s="253">
        <f t="shared" si="29"/>
        <v>3.6376864314296105E-2</v>
      </c>
      <c r="W182" s="253">
        <f t="shared" si="39"/>
        <v>2.8328166066004627E-2</v>
      </c>
      <c r="X182" s="253">
        <f t="shared" si="40"/>
        <v>0</v>
      </c>
      <c r="Y182" s="253">
        <f t="shared" si="30"/>
        <v>-2.811753128075355E-2</v>
      </c>
      <c r="Z182" s="253">
        <f t="shared" si="31"/>
        <v>8.7336244541484712E-2</v>
      </c>
      <c r="AA182" s="253">
        <f t="shared" si="32"/>
        <v>-8.6505190311418675E-3</v>
      </c>
    </row>
    <row r="183" spans="1:27" x14ac:dyDescent="0.35">
      <c r="A183" s="154" t="s">
        <v>218</v>
      </c>
      <c r="B183" s="155">
        <v>0</v>
      </c>
      <c r="C183" s="156">
        <v>4</v>
      </c>
      <c r="D183" s="156">
        <v>0</v>
      </c>
      <c r="E183" s="157">
        <v>4</v>
      </c>
      <c r="F183" s="155">
        <v>0</v>
      </c>
      <c r="G183" s="156">
        <v>2</v>
      </c>
      <c r="H183" s="156">
        <v>0</v>
      </c>
      <c r="I183" s="157">
        <v>2</v>
      </c>
      <c r="J183" s="155">
        <v>0</v>
      </c>
      <c r="K183" s="156">
        <v>1</v>
      </c>
      <c r="L183" s="156">
        <v>0</v>
      </c>
      <c r="M183" s="157">
        <v>1</v>
      </c>
      <c r="O183" s="150" t="str">
        <f t="shared" si="33"/>
        <v>Ryedale</v>
      </c>
      <c r="P183" s="253">
        <f t="shared" si="34"/>
        <v>0</v>
      </c>
      <c r="Q183" s="253">
        <f t="shared" si="35"/>
        <v>9.0193690951317958E-3</v>
      </c>
      <c r="R183" s="253">
        <f t="shared" si="36"/>
        <v>0</v>
      </c>
      <c r="S183" s="253">
        <f t="shared" si="37"/>
        <v>7.6951193705392358E-3</v>
      </c>
      <c r="T183" s="253">
        <f t="shared" si="38"/>
        <v>0</v>
      </c>
      <c r="U183" s="253">
        <f t="shared" si="28"/>
        <v>3.8863627530993745E-3</v>
      </c>
      <c r="V183" s="253">
        <f t="shared" si="29"/>
        <v>0</v>
      </c>
      <c r="W183" s="253">
        <f t="shared" si="39"/>
        <v>3.1475740073338473E-3</v>
      </c>
      <c r="X183" s="253">
        <f t="shared" si="40"/>
        <v>0</v>
      </c>
      <c r="Y183" s="253">
        <f t="shared" si="30"/>
        <v>-1.4058765640376775E-2</v>
      </c>
      <c r="Z183" s="253">
        <f t="shared" si="31"/>
        <v>0</v>
      </c>
      <c r="AA183" s="253">
        <f t="shared" si="32"/>
        <v>-8.6505190311418675E-3</v>
      </c>
    </row>
    <row r="184" spans="1:27" x14ac:dyDescent="0.35">
      <c r="A184" s="154" t="s">
        <v>219</v>
      </c>
      <c r="B184" s="155">
        <v>0</v>
      </c>
      <c r="C184" s="156">
        <v>10</v>
      </c>
      <c r="D184" s="156">
        <v>1</v>
      </c>
      <c r="E184" s="157">
        <v>11</v>
      </c>
      <c r="F184" s="155">
        <v>0</v>
      </c>
      <c r="G184" s="156">
        <v>11</v>
      </c>
      <c r="H184" s="156">
        <v>0</v>
      </c>
      <c r="I184" s="157">
        <v>11</v>
      </c>
      <c r="J184" s="155">
        <v>0</v>
      </c>
      <c r="K184" s="156">
        <v>-1</v>
      </c>
      <c r="L184" s="156">
        <v>1</v>
      </c>
      <c r="M184" s="157">
        <v>1</v>
      </c>
      <c r="O184" s="150" t="str">
        <f t="shared" si="33"/>
        <v>Maldon</v>
      </c>
      <c r="P184" s="253">
        <f t="shared" si="34"/>
        <v>0</v>
      </c>
      <c r="Q184" s="253">
        <f t="shared" si="35"/>
        <v>2.254842273782949E-2</v>
      </c>
      <c r="R184" s="253">
        <f t="shared" si="36"/>
        <v>6.2344139650872814E-2</v>
      </c>
      <c r="S184" s="253">
        <f t="shared" si="37"/>
        <v>2.1161578268982899E-2</v>
      </c>
      <c r="T184" s="253">
        <f t="shared" si="38"/>
        <v>0</v>
      </c>
      <c r="U184" s="253">
        <f t="shared" si="28"/>
        <v>2.1374995142046559E-2</v>
      </c>
      <c r="V184" s="253">
        <f t="shared" si="29"/>
        <v>0</v>
      </c>
      <c r="W184" s="253">
        <f t="shared" si="39"/>
        <v>1.7311657040336159E-2</v>
      </c>
      <c r="X184" s="253">
        <f t="shared" si="40"/>
        <v>0</v>
      </c>
      <c r="Y184" s="253">
        <f t="shared" si="30"/>
        <v>1.4058765640376775E-2</v>
      </c>
      <c r="Z184" s="253">
        <f t="shared" si="31"/>
        <v>-8.7336244541484712E-2</v>
      </c>
      <c r="AA184" s="253">
        <f t="shared" si="32"/>
        <v>-8.6505190311418675E-3</v>
      </c>
    </row>
    <row r="185" spans="1:27" x14ac:dyDescent="0.35">
      <c r="A185" s="154" t="s">
        <v>213</v>
      </c>
      <c r="B185" s="155">
        <v>3</v>
      </c>
      <c r="C185" s="156">
        <v>18</v>
      </c>
      <c r="D185" s="156">
        <v>1</v>
      </c>
      <c r="E185" s="157">
        <v>22</v>
      </c>
      <c r="F185" s="155">
        <v>0</v>
      </c>
      <c r="G185" s="156">
        <v>19</v>
      </c>
      <c r="H185" s="156">
        <v>1</v>
      </c>
      <c r="I185" s="157">
        <v>20</v>
      </c>
      <c r="J185" s="155">
        <v>3</v>
      </c>
      <c r="K185" s="156">
        <v>-1</v>
      </c>
      <c r="L185" s="156">
        <v>0</v>
      </c>
      <c r="M185" s="157">
        <v>1</v>
      </c>
      <c r="O185" s="150" t="str">
        <f t="shared" si="33"/>
        <v>South Ribble</v>
      </c>
      <c r="P185" s="253">
        <f t="shared" si="34"/>
        <v>4.976775049767751E-2</v>
      </c>
      <c r="Q185" s="253">
        <f t="shared" si="35"/>
        <v>4.0587160928093079E-2</v>
      </c>
      <c r="R185" s="253">
        <f t="shared" si="36"/>
        <v>6.2344139650872814E-2</v>
      </c>
      <c r="S185" s="253">
        <f t="shared" si="37"/>
        <v>4.2323156537965798E-2</v>
      </c>
      <c r="T185" s="253">
        <f t="shared" si="38"/>
        <v>0</v>
      </c>
      <c r="U185" s="253">
        <f t="shared" si="28"/>
        <v>3.6920446154444057E-2</v>
      </c>
      <c r="V185" s="253">
        <f t="shared" si="29"/>
        <v>3.6376864314296105E-2</v>
      </c>
      <c r="W185" s="253">
        <f t="shared" si="39"/>
        <v>3.1475740073338469E-2</v>
      </c>
      <c r="X185" s="253">
        <f t="shared" si="40"/>
        <v>-9.0854027861901887E-2</v>
      </c>
      <c r="Y185" s="253">
        <f t="shared" si="30"/>
        <v>1.4058765640376775E-2</v>
      </c>
      <c r="Z185" s="253">
        <f t="shared" si="31"/>
        <v>0</v>
      </c>
      <c r="AA185" s="253">
        <f t="shared" si="32"/>
        <v>-8.6505190311418675E-3</v>
      </c>
    </row>
    <row r="186" spans="1:27" x14ac:dyDescent="0.35">
      <c r="A186" s="154" t="s">
        <v>216</v>
      </c>
      <c r="B186" s="155">
        <v>0</v>
      </c>
      <c r="C186" s="156">
        <v>24</v>
      </c>
      <c r="D186" s="156">
        <v>0</v>
      </c>
      <c r="E186" s="157">
        <v>24</v>
      </c>
      <c r="F186" s="155">
        <v>3</v>
      </c>
      <c r="G186" s="156">
        <v>19</v>
      </c>
      <c r="H186" s="156">
        <v>0</v>
      </c>
      <c r="I186" s="157">
        <v>22</v>
      </c>
      <c r="J186" s="155">
        <v>-3</v>
      </c>
      <c r="K186" s="156">
        <v>5</v>
      </c>
      <c r="L186" s="156">
        <v>0</v>
      </c>
      <c r="M186" s="157">
        <v>2</v>
      </c>
      <c r="O186" s="150" t="str">
        <f t="shared" si="33"/>
        <v>Torfaen</v>
      </c>
      <c r="P186" s="253">
        <f t="shared" si="34"/>
        <v>0</v>
      </c>
      <c r="Q186" s="253">
        <f t="shared" si="35"/>
        <v>5.4116214570790772E-2</v>
      </c>
      <c r="R186" s="253">
        <f t="shared" si="36"/>
        <v>0</v>
      </c>
      <c r="S186" s="253">
        <f t="shared" si="37"/>
        <v>4.617071622323541E-2</v>
      </c>
      <c r="T186" s="253">
        <f t="shared" si="38"/>
        <v>3.215434083601286E-2</v>
      </c>
      <c r="U186" s="253">
        <f t="shared" si="28"/>
        <v>3.6920446154444057E-2</v>
      </c>
      <c r="V186" s="253">
        <f t="shared" si="29"/>
        <v>0</v>
      </c>
      <c r="W186" s="253">
        <f t="shared" si="39"/>
        <v>3.4623314080672318E-2</v>
      </c>
      <c r="X186" s="253">
        <f t="shared" si="40"/>
        <v>9.0854027861901887E-2</v>
      </c>
      <c r="Y186" s="253">
        <f t="shared" si="30"/>
        <v>-7.0293828201883873E-2</v>
      </c>
      <c r="Z186" s="253">
        <f t="shared" si="31"/>
        <v>0</v>
      </c>
      <c r="AA186" s="253">
        <f t="shared" si="32"/>
        <v>-1.7301038062283735E-2</v>
      </c>
    </row>
    <row r="187" spans="1:27" x14ac:dyDescent="0.35">
      <c r="A187" s="154" t="s">
        <v>353</v>
      </c>
      <c r="B187" s="155">
        <v>4</v>
      </c>
      <c r="C187" s="156">
        <v>96</v>
      </c>
      <c r="D187" s="156">
        <v>0</v>
      </c>
      <c r="E187" s="157">
        <v>100</v>
      </c>
      <c r="F187" s="155">
        <v>6</v>
      </c>
      <c r="G187" s="156">
        <v>93</v>
      </c>
      <c r="H187" s="156">
        <v>0</v>
      </c>
      <c r="I187" s="157">
        <v>99</v>
      </c>
      <c r="J187" s="155">
        <v>-2</v>
      </c>
      <c r="K187" s="156">
        <v>3</v>
      </c>
      <c r="L187" s="156">
        <v>0</v>
      </c>
      <c r="M187" s="157">
        <v>2</v>
      </c>
      <c r="O187" s="150" t="str">
        <f t="shared" si="33"/>
        <v>South Oxfordshire</v>
      </c>
      <c r="P187" s="253">
        <f t="shared" si="34"/>
        <v>6.6357000663570004E-2</v>
      </c>
      <c r="Q187" s="253">
        <f t="shared" si="35"/>
        <v>0.21646485828316309</v>
      </c>
      <c r="R187" s="253">
        <f t="shared" si="36"/>
        <v>0</v>
      </c>
      <c r="S187" s="253">
        <f t="shared" si="37"/>
        <v>0.19237798426348091</v>
      </c>
      <c r="T187" s="253">
        <f t="shared" si="38"/>
        <v>6.4308681672025719E-2</v>
      </c>
      <c r="U187" s="253">
        <f t="shared" si="28"/>
        <v>0.1807158680191209</v>
      </c>
      <c r="V187" s="253">
        <f t="shared" si="29"/>
        <v>0</v>
      </c>
      <c r="W187" s="253">
        <f t="shared" si="39"/>
        <v>0.15580491336302546</v>
      </c>
      <c r="X187" s="253">
        <f t="shared" si="40"/>
        <v>6.0569351907934582E-2</v>
      </c>
      <c r="Y187" s="253">
        <f t="shared" si="30"/>
        <v>-4.2176296921130327E-2</v>
      </c>
      <c r="Z187" s="253">
        <f t="shared" si="31"/>
        <v>0</v>
      </c>
      <c r="AA187" s="253">
        <f t="shared" si="32"/>
        <v>-1.7301038062283735E-2</v>
      </c>
    </row>
    <row r="188" spans="1:27" x14ac:dyDescent="0.35">
      <c r="A188" s="154" t="s">
        <v>328</v>
      </c>
      <c r="B188" s="155">
        <v>4</v>
      </c>
      <c r="C188" s="156">
        <v>32</v>
      </c>
      <c r="D188" s="156">
        <v>1</v>
      </c>
      <c r="E188" s="157">
        <v>37</v>
      </c>
      <c r="F188" s="155">
        <v>2</v>
      </c>
      <c r="G188" s="156">
        <v>33</v>
      </c>
      <c r="H188" s="156">
        <v>0</v>
      </c>
      <c r="I188" s="157">
        <v>35</v>
      </c>
      <c r="J188" s="155">
        <v>2</v>
      </c>
      <c r="K188" s="156">
        <v>-1</v>
      </c>
      <c r="L188" s="156">
        <v>1</v>
      </c>
      <c r="M188" s="157">
        <v>2</v>
      </c>
      <c r="O188" s="150" t="str">
        <f t="shared" si="33"/>
        <v>North East Lincolnshire</v>
      </c>
      <c r="P188" s="253">
        <f t="shared" si="34"/>
        <v>6.6357000663570004E-2</v>
      </c>
      <c r="Q188" s="253">
        <f t="shared" si="35"/>
        <v>7.2154952761054367E-2</v>
      </c>
      <c r="R188" s="253">
        <f t="shared" si="36"/>
        <v>6.2344139650872814E-2</v>
      </c>
      <c r="S188" s="253">
        <f t="shared" si="37"/>
        <v>7.1179854177487928E-2</v>
      </c>
      <c r="T188" s="253">
        <f t="shared" si="38"/>
        <v>2.1436227224008574E-2</v>
      </c>
      <c r="U188" s="253">
        <f t="shared" si="28"/>
        <v>6.4124985426139675E-2</v>
      </c>
      <c r="V188" s="253">
        <f t="shared" si="29"/>
        <v>0</v>
      </c>
      <c r="W188" s="253">
        <f t="shared" si="39"/>
        <v>5.5082545128342326E-2</v>
      </c>
      <c r="X188" s="253">
        <f t="shared" si="40"/>
        <v>-6.0569351907934582E-2</v>
      </c>
      <c r="Y188" s="253">
        <f t="shared" si="30"/>
        <v>1.4058765640376775E-2</v>
      </c>
      <c r="Z188" s="253">
        <f t="shared" si="31"/>
        <v>-8.7336244541484712E-2</v>
      </c>
      <c r="AA188" s="253">
        <f t="shared" si="32"/>
        <v>-1.7301038062283735E-2</v>
      </c>
    </row>
    <row r="189" spans="1:27" x14ac:dyDescent="0.35">
      <c r="A189" s="154" t="s">
        <v>13</v>
      </c>
      <c r="B189" s="155">
        <v>3</v>
      </c>
      <c r="C189" s="156">
        <v>161</v>
      </c>
      <c r="D189" s="156">
        <v>7</v>
      </c>
      <c r="E189" s="157">
        <v>170</v>
      </c>
      <c r="F189" s="155">
        <v>7</v>
      </c>
      <c r="G189" s="156">
        <v>143</v>
      </c>
      <c r="H189" s="156">
        <v>17</v>
      </c>
      <c r="I189" s="157">
        <v>167</v>
      </c>
      <c r="J189" s="155">
        <v>-5</v>
      </c>
      <c r="K189" s="156">
        <v>18</v>
      </c>
      <c r="L189" s="156">
        <v>-10</v>
      </c>
      <c r="M189" s="157">
        <v>3</v>
      </c>
      <c r="O189" s="150" t="str">
        <f t="shared" si="33"/>
        <v>Herefordshire, County of</v>
      </c>
      <c r="P189" s="253">
        <f t="shared" si="34"/>
        <v>4.976775049767751E-2</v>
      </c>
      <c r="Q189" s="253">
        <f t="shared" si="35"/>
        <v>0.36302960607905477</v>
      </c>
      <c r="R189" s="253">
        <f t="shared" si="36"/>
        <v>0.43640897755610969</v>
      </c>
      <c r="S189" s="253">
        <f t="shared" si="37"/>
        <v>0.32704257324791752</v>
      </c>
      <c r="T189" s="253">
        <f t="shared" si="38"/>
        <v>7.5026795284030015E-2</v>
      </c>
      <c r="U189" s="253">
        <f t="shared" si="28"/>
        <v>0.27787493684660525</v>
      </c>
      <c r="V189" s="253">
        <f t="shared" si="29"/>
        <v>0.61840669334303389</v>
      </c>
      <c r="W189" s="253">
        <f t="shared" si="39"/>
        <v>0.26282242961237623</v>
      </c>
      <c r="X189" s="253">
        <f t="shared" si="40"/>
        <v>0.15142337976983647</v>
      </c>
      <c r="Y189" s="253">
        <f t="shared" si="30"/>
        <v>-0.25305778152678193</v>
      </c>
      <c r="Z189" s="253">
        <f t="shared" si="31"/>
        <v>0.87336244541484709</v>
      </c>
      <c r="AA189" s="253">
        <f t="shared" si="32"/>
        <v>-2.5951557093425608E-2</v>
      </c>
    </row>
    <row r="190" spans="1:27" x14ac:dyDescent="0.35">
      <c r="A190" s="154" t="s">
        <v>362</v>
      </c>
      <c r="B190" s="155">
        <v>1</v>
      </c>
      <c r="C190" s="156">
        <v>62</v>
      </c>
      <c r="D190" s="156">
        <v>0</v>
      </c>
      <c r="E190" s="157">
        <v>64</v>
      </c>
      <c r="F190" s="155">
        <v>7</v>
      </c>
      <c r="G190" s="156">
        <v>54</v>
      </c>
      <c r="H190" s="156">
        <v>0</v>
      </c>
      <c r="I190" s="157">
        <v>60</v>
      </c>
      <c r="J190" s="155">
        <v>-5</v>
      </c>
      <c r="K190" s="156">
        <v>9</v>
      </c>
      <c r="L190" s="156">
        <v>0</v>
      </c>
      <c r="M190" s="157">
        <v>3</v>
      </c>
      <c r="O190" s="150" t="str">
        <f t="shared" si="33"/>
        <v>Stroud</v>
      </c>
      <c r="P190" s="253">
        <f t="shared" si="34"/>
        <v>1.6589250165892501E-2</v>
      </c>
      <c r="Q190" s="253">
        <f t="shared" si="35"/>
        <v>0.13980022097454281</v>
      </c>
      <c r="R190" s="253">
        <f t="shared" si="36"/>
        <v>0</v>
      </c>
      <c r="S190" s="253">
        <f t="shared" si="37"/>
        <v>0.12312190992862777</v>
      </c>
      <c r="T190" s="253">
        <f t="shared" si="38"/>
        <v>7.5026795284030015E-2</v>
      </c>
      <c r="U190" s="253">
        <f t="shared" si="28"/>
        <v>0.1049317943336831</v>
      </c>
      <c r="V190" s="253">
        <f t="shared" si="29"/>
        <v>0</v>
      </c>
      <c r="W190" s="253">
        <f t="shared" si="39"/>
        <v>9.4427220220015415E-2</v>
      </c>
      <c r="X190" s="253">
        <f t="shared" si="40"/>
        <v>0.15142337976983647</v>
      </c>
      <c r="Y190" s="253">
        <f t="shared" si="30"/>
        <v>-0.12652889076339097</v>
      </c>
      <c r="Z190" s="253">
        <f t="shared" si="31"/>
        <v>0</v>
      </c>
      <c r="AA190" s="253">
        <f t="shared" si="32"/>
        <v>-2.5951557093425608E-2</v>
      </c>
    </row>
    <row r="191" spans="1:27" x14ac:dyDescent="0.35">
      <c r="A191" s="154" t="s">
        <v>333</v>
      </c>
      <c r="B191" s="155">
        <v>1</v>
      </c>
      <c r="C191" s="156">
        <v>23</v>
      </c>
      <c r="D191" s="156">
        <v>0</v>
      </c>
      <c r="E191" s="157">
        <v>24</v>
      </c>
      <c r="F191" s="155">
        <v>4</v>
      </c>
      <c r="G191" s="156">
        <v>17</v>
      </c>
      <c r="H191" s="156">
        <v>0</v>
      </c>
      <c r="I191" s="157">
        <v>22</v>
      </c>
      <c r="J191" s="155">
        <v>-3</v>
      </c>
      <c r="K191" s="156">
        <v>6</v>
      </c>
      <c r="L191" s="156">
        <v>0</v>
      </c>
      <c r="M191" s="157">
        <v>3</v>
      </c>
      <c r="O191" s="150" t="str">
        <f t="shared" si="33"/>
        <v>St. Helens</v>
      </c>
      <c r="P191" s="253">
        <f t="shared" si="34"/>
        <v>1.6589250165892501E-2</v>
      </c>
      <c r="Q191" s="253">
        <f t="shared" si="35"/>
        <v>5.1861372297007824E-2</v>
      </c>
      <c r="R191" s="253">
        <f t="shared" si="36"/>
        <v>0</v>
      </c>
      <c r="S191" s="253">
        <f t="shared" si="37"/>
        <v>4.617071622323541E-2</v>
      </c>
      <c r="T191" s="253">
        <f t="shared" si="38"/>
        <v>4.2872454448017148E-2</v>
      </c>
      <c r="U191" s="253">
        <f t="shared" si="28"/>
        <v>3.3034083401344685E-2</v>
      </c>
      <c r="V191" s="253">
        <f t="shared" si="29"/>
        <v>0</v>
      </c>
      <c r="W191" s="253">
        <f t="shared" si="39"/>
        <v>3.4623314080672318E-2</v>
      </c>
      <c r="X191" s="253">
        <f t="shared" si="40"/>
        <v>9.0854027861901887E-2</v>
      </c>
      <c r="Y191" s="253">
        <f t="shared" si="30"/>
        <v>-8.4352593842260654E-2</v>
      </c>
      <c r="Z191" s="253">
        <f t="shared" si="31"/>
        <v>0</v>
      </c>
      <c r="AA191" s="253">
        <f t="shared" si="32"/>
        <v>-2.5951557093425608E-2</v>
      </c>
    </row>
    <row r="192" spans="1:27" x14ac:dyDescent="0.35">
      <c r="A192" s="154" t="s">
        <v>386</v>
      </c>
      <c r="B192" s="155">
        <v>6</v>
      </c>
      <c r="C192" s="156">
        <v>59</v>
      </c>
      <c r="D192" s="156">
        <v>0</v>
      </c>
      <c r="E192" s="157">
        <v>65</v>
      </c>
      <c r="F192" s="155">
        <v>6</v>
      </c>
      <c r="G192" s="156">
        <v>54</v>
      </c>
      <c r="H192" s="156">
        <v>3</v>
      </c>
      <c r="I192" s="157">
        <v>62</v>
      </c>
      <c r="J192" s="155">
        <v>0</v>
      </c>
      <c r="K192" s="156">
        <v>5</v>
      </c>
      <c r="L192" s="156">
        <v>-3</v>
      </c>
      <c r="M192" s="157">
        <v>3</v>
      </c>
      <c r="O192" s="150" t="str">
        <f t="shared" si="33"/>
        <v>Wigan</v>
      </c>
      <c r="P192" s="253">
        <f t="shared" si="34"/>
        <v>9.953550099535502E-2</v>
      </c>
      <c r="Q192" s="253">
        <f t="shared" si="35"/>
        <v>0.133035694153194</v>
      </c>
      <c r="R192" s="253">
        <f t="shared" si="36"/>
        <v>0</v>
      </c>
      <c r="S192" s="253">
        <f t="shared" si="37"/>
        <v>0.1250456897712626</v>
      </c>
      <c r="T192" s="253">
        <f t="shared" si="38"/>
        <v>6.4308681672025719E-2</v>
      </c>
      <c r="U192" s="253">
        <f t="shared" si="28"/>
        <v>0.1049317943336831</v>
      </c>
      <c r="V192" s="253">
        <f t="shared" si="29"/>
        <v>0.10913059294288831</v>
      </c>
      <c r="W192" s="253">
        <f t="shared" si="39"/>
        <v>9.7574794227349271E-2</v>
      </c>
      <c r="X192" s="253">
        <f t="shared" si="40"/>
        <v>0</v>
      </c>
      <c r="Y192" s="253">
        <f t="shared" si="30"/>
        <v>-7.0293828201883873E-2</v>
      </c>
      <c r="Z192" s="253">
        <f t="shared" si="31"/>
        <v>0.26200873362445415</v>
      </c>
      <c r="AA192" s="253">
        <f t="shared" si="32"/>
        <v>-2.5951557093425608E-2</v>
      </c>
    </row>
    <row r="193" spans="1:27" x14ac:dyDescent="0.35">
      <c r="A193" s="154" t="s">
        <v>269</v>
      </c>
      <c r="B193" s="155">
        <v>0</v>
      </c>
      <c r="C193" s="156">
        <v>34</v>
      </c>
      <c r="D193" s="156">
        <v>1</v>
      </c>
      <c r="E193" s="157">
        <v>35</v>
      </c>
      <c r="F193" s="155">
        <v>0</v>
      </c>
      <c r="G193" s="156">
        <v>30</v>
      </c>
      <c r="H193" s="156">
        <v>2</v>
      </c>
      <c r="I193" s="157">
        <v>32</v>
      </c>
      <c r="J193" s="155">
        <v>0</v>
      </c>
      <c r="K193" s="156">
        <v>4</v>
      </c>
      <c r="L193" s="156">
        <v>-1</v>
      </c>
      <c r="M193" s="157">
        <v>3</v>
      </c>
      <c r="O193" s="150" t="str">
        <f t="shared" si="33"/>
        <v>Caerphilly</v>
      </c>
      <c r="P193" s="253">
        <f t="shared" si="34"/>
        <v>0</v>
      </c>
      <c r="Q193" s="253">
        <f t="shared" si="35"/>
        <v>7.6664637308620262E-2</v>
      </c>
      <c r="R193" s="253">
        <f t="shared" si="36"/>
        <v>6.2344139650872814E-2</v>
      </c>
      <c r="S193" s="253">
        <f t="shared" si="37"/>
        <v>6.7332294492218309E-2</v>
      </c>
      <c r="T193" s="253">
        <f t="shared" si="38"/>
        <v>0</v>
      </c>
      <c r="U193" s="253">
        <f t="shared" si="28"/>
        <v>5.829544129649062E-2</v>
      </c>
      <c r="V193" s="253">
        <f t="shared" si="29"/>
        <v>7.275372862859221E-2</v>
      </c>
      <c r="W193" s="253">
        <f t="shared" si="39"/>
        <v>5.0361184117341556E-2</v>
      </c>
      <c r="X193" s="253">
        <f t="shared" si="40"/>
        <v>0</v>
      </c>
      <c r="Y193" s="253">
        <f t="shared" si="30"/>
        <v>-5.62350625615071E-2</v>
      </c>
      <c r="Z193" s="253">
        <f t="shared" si="31"/>
        <v>8.7336244541484712E-2</v>
      </c>
      <c r="AA193" s="253">
        <f t="shared" si="32"/>
        <v>-2.5951557093425608E-2</v>
      </c>
    </row>
    <row r="194" spans="1:27" x14ac:dyDescent="0.35">
      <c r="A194" s="154" t="s">
        <v>342</v>
      </c>
      <c r="B194" s="155">
        <v>0</v>
      </c>
      <c r="C194" s="156">
        <v>13</v>
      </c>
      <c r="D194" s="156">
        <v>0</v>
      </c>
      <c r="E194" s="157">
        <v>13</v>
      </c>
      <c r="F194" s="155">
        <v>0</v>
      </c>
      <c r="G194" s="156">
        <v>10</v>
      </c>
      <c r="H194" s="156">
        <v>0</v>
      </c>
      <c r="I194" s="157">
        <v>10</v>
      </c>
      <c r="J194" s="155">
        <v>0</v>
      </c>
      <c r="K194" s="156">
        <v>3</v>
      </c>
      <c r="L194" s="156">
        <v>0</v>
      </c>
      <c r="M194" s="157">
        <v>3</v>
      </c>
      <c r="O194" s="150" t="str">
        <f t="shared" si="33"/>
        <v>Castle Point</v>
      </c>
      <c r="P194" s="253">
        <f t="shared" si="34"/>
        <v>0</v>
      </c>
      <c r="Q194" s="253">
        <f t="shared" si="35"/>
        <v>2.9312949559178337E-2</v>
      </c>
      <c r="R194" s="253">
        <f t="shared" si="36"/>
        <v>0</v>
      </c>
      <c r="S194" s="253">
        <f t="shared" si="37"/>
        <v>2.5009137954252515E-2</v>
      </c>
      <c r="T194" s="253">
        <f t="shared" si="38"/>
        <v>0</v>
      </c>
      <c r="U194" s="253">
        <f t="shared" si="28"/>
        <v>1.943181376549687E-2</v>
      </c>
      <c r="V194" s="253">
        <f t="shared" si="29"/>
        <v>0</v>
      </c>
      <c r="W194" s="253">
        <f t="shared" si="39"/>
        <v>1.5737870036669235E-2</v>
      </c>
      <c r="X194" s="253">
        <f t="shared" si="40"/>
        <v>0</v>
      </c>
      <c r="Y194" s="253">
        <f t="shared" si="30"/>
        <v>-4.2176296921130327E-2</v>
      </c>
      <c r="Z194" s="253">
        <f t="shared" si="31"/>
        <v>0</v>
      </c>
      <c r="AA194" s="253">
        <f t="shared" si="32"/>
        <v>-2.5951557093425608E-2</v>
      </c>
    </row>
    <row r="195" spans="1:27" x14ac:dyDescent="0.35">
      <c r="A195" s="154" t="s">
        <v>281</v>
      </c>
      <c r="B195" s="155">
        <v>1</v>
      </c>
      <c r="C195" s="156">
        <v>11</v>
      </c>
      <c r="D195" s="156">
        <v>0</v>
      </c>
      <c r="E195" s="157">
        <v>13</v>
      </c>
      <c r="F195" s="155">
        <v>0</v>
      </c>
      <c r="G195" s="156">
        <v>10</v>
      </c>
      <c r="H195" s="156">
        <v>0</v>
      </c>
      <c r="I195" s="157">
        <v>10</v>
      </c>
      <c r="J195" s="155">
        <v>1</v>
      </c>
      <c r="K195" s="156">
        <v>2</v>
      </c>
      <c r="L195" s="156">
        <v>0</v>
      </c>
      <c r="M195" s="157">
        <v>3</v>
      </c>
      <c r="O195" s="150" t="str">
        <f t="shared" si="33"/>
        <v>Adur</v>
      </c>
      <c r="P195" s="253">
        <f t="shared" si="34"/>
        <v>1.6589250165892501E-2</v>
      </c>
      <c r="Q195" s="253">
        <f t="shared" si="35"/>
        <v>2.4803265011612438E-2</v>
      </c>
      <c r="R195" s="253">
        <f t="shared" si="36"/>
        <v>0</v>
      </c>
      <c r="S195" s="253">
        <f t="shared" si="37"/>
        <v>2.5009137954252515E-2</v>
      </c>
      <c r="T195" s="253">
        <f t="shared" si="38"/>
        <v>0</v>
      </c>
      <c r="U195" s="253">
        <f t="shared" si="28"/>
        <v>1.943181376549687E-2</v>
      </c>
      <c r="V195" s="253">
        <f t="shared" si="29"/>
        <v>0</v>
      </c>
      <c r="W195" s="253">
        <f t="shared" si="39"/>
        <v>1.5737870036669235E-2</v>
      </c>
      <c r="X195" s="253">
        <f t="shared" si="40"/>
        <v>-3.0284675953967291E-2</v>
      </c>
      <c r="Y195" s="253">
        <f t="shared" si="30"/>
        <v>-2.811753128075355E-2</v>
      </c>
      <c r="Z195" s="253">
        <f t="shared" si="31"/>
        <v>0</v>
      </c>
      <c r="AA195" s="253">
        <f t="shared" si="32"/>
        <v>-2.5951557093425608E-2</v>
      </c>
    </row>
    <row r="196" spans="1:27" x14ac:dyDescent="0.35">
      <c r="A196" s="154" t="s">
        <v>332</v>
      </c>
      <c r="B196" s="155">
        <v>8</v>
      </c>
      <c r="C196" s="156">
        <v>22</v>
      </c>
      <c r="D196" s="156">
        <v>3</v>
      </c>
      <c r="E196" s="157">
        <v>32</v>
      </c>
      <c r="F196" s="155">
        <v>6</v>
      </c>
      <c r="G196" s="156">
        <v>22</v>
      </c>
      <c r="H196" s="156">
        <v>1</v>
      </c>
      <c r="I196" s="157">
        <v>29</v>
      </c>
      <c r="J196" s="155">
        <v>2</v>
      </c>
      <c r="K196" s="156">
        <v>0</v>
      </c>
      <c r="L196" s="156">
        <v>1</v>
      </c>
      <c r="M196" s="157">
        <v>3</v>
      </c>
      <c r="O196" s="150" t="str">
        <f t="shared" si="33"/>
        <v>Chorley</v>
      </c>
      <c r="P196" s="253">
        <f t="shared" si="34"/>
        <v>0.13271400132714001</v>
      </c>
      <c r="Q196" s="253">
        <f t="shared" si="35"/>
        <v>4.9606530023224876E-2</v>
      </c>
      <c r="R196" s="253">
        <f t="shared" si="36"/>
        <v>0.18703241895261846</v>
      </c>
      <c r="S196" s="253">
        <f t="shared" si="37"/>
        <v>6.1560954964313887E-2</v>
      </c>
      <c r="T196" s="253">
        <f t="shared" si="38"/>
        <v>6.4308681672025719E-2</v>
      </c>
      <c r="U196" s="253">
        <f t="shared" si="28"/>
        <v>4.2749990284093119E-2</v>
      </c>
      <c r="V196" s="253">
        <f t="shared" si="29"/>
        <v>3.6376864314296105E-2</v>
      </c>
      <c r="W196" s="253">
        <f t="shared" si="39"/>
        <v>4.5639823106340786E-2</v>
      </c>
      <c r="X196" s="253">
        <f t="shared" si="40"/>
        <v>-6.0569351907934582E-2</v>
      </c>
      <c r="Y196" s="253">
        <f t="shared" si="30"/>
        <v>0</v>
      </c>
      <c r="Z196" s="253">
        <f t="shared" si="31"/>
        <v>-8.7336244541484712E-2</v>
      </c>
      <c r="AA196" s="253">
        <f t="shared" si="32"/>
        <v>-2.5951557093425608E-2</v>
      </c>
    </row>
    <row r="197" spans="1:27" x14ac:dyDescent="0.35">
      <c r="A197" s="154" t="s">
        <v>301</v>
      </c>
      <c r="B197" s="155">
        <v>9</v>
      </c>
      <c r="C197" s="156">
        <v>45</v>
      </c>
      <c r="D197" s="156">
        <v>0</v>
      </c>
      <c r="E197" s="157">
        <v>54</v>
      </c>
      <c r="F197" s="155">
        <v>0</v>
      </c>
      <c r="G197" s="156">
        <v>51</v>
      </c>
      <c r="H197" s="156">
        <v>0</v>
      </c>
      <c r="I197" s="157">
        <v>51</v>
      </c>
      <c r="J197" s="155">
        <v>9</v>
      </c>
      <c r="K197" s="156">
        <v>-6</v>
      </c>
      <c r="L197" s="156">
        <v>0</v>
      </c>
      <c r="M197" s="157">
        <v>3</v>
      </c>
      <c r="O197" s="150" t="str">
        <f t="shared" si="33"/>
        <v>Southend-on-Sea</v>
      </c>
      <c r="P197" s="253">
        <f t="shared" si="34"/>
        <v>0.14930325149303253</v>
      </c>
      <c r="Q197" s="253">
        <f t="shared" si="35"/>
        <v>0.10146790232023271</v>
      </c>
      <c r="R197" s="253">
        <f t="shared" si="36"/>
        <v>0</v>
      </c>
      <c r="S197" s="253">
        <f t="shared" si="37"/>
        <v>0.10388411150227968</v>
      </c>
      <c r="T197" s="253">
        <f t="shared" si="38"/>
        <v>0</v>
      </c>
      <c r="U197" s="253">
        <f t="shared" ref="U197:U260" si="41">G197/G$345*100</f>
        <v>9.9102250204034056E-2</v>
      </c>
      <c r="V197" s="253">
        <f t="shared" ref="V197:V260" si="42">H197/H$345*100</f>
        <v>0</v>
      </c>
      <c r="W197" s="253">
        <f t="shared" si="39"/>
        <v>8.0263137187013112E-2</v>
      </c>
      <c r="X197" s="253">
        <f t="shared" si="40"/>
        <v>-0.27256208358570566</v>
      </c>
      <c r="Y197" s="253">
        <f t="shared" ref="Y197:Y260" si="43">K197/K$345*100</f>
        <v>8.4352593842260654E-2</v>
      </c>
      <c r="Z197" s="253">
        <f t="shared" ref="Z197:Z260" si="44">L197/L$345*100</f>
        <v>0</v>
      </c>
      <c r="AA197" s="253">
        <f t="shared" ref="AA197:AA260" si="45">M197/M$345*100</f>
        <v>-2.5951557093425608E-2</v>
      </c>
    </row>
    <row r="198" spans="1:27" x14ac:dyDescent="0.35">
      <c r="A198" s="154" t="s">
        <v>263</v>
      </c>
      <c r="B198" s="155">
        <v>4</v>
      </c>
      <c r="C198" s="156">
        <v>31</v>
      </c>
      <c r="D198" s="156">
        <v>1</v>
      </c>
      <c r="E198" s="157">
        <v>36</v>
      </c>
      <c r="F198" s="155">
        <v>11</v>
      </c>
      <c r="G198" s="156">
        <v>20</v>
      </c>
      <c r="H198" s="156">
        <v>1</v>
      </c>
      <c r="I198" s="157">
        <v>32</v>
      </c>
      <c r="J198" s="155">
        <v>-7</v>
      </c>
      <c r="K198" s="156">
        <v>11</v>
      </c>
      <c r="L198" s="156">
        <v>0</v>
      </c>
      <c r="M198" s="157">
        <v>4</v>
      </c>
      <c r="O198" s="150" t="str">
        <f t="shared" ref="O198:O261" si="46">A198</f>
        <v>Great Yarmouth</v>
      </c>
      <c r="P198" s="253">
        <f t="shared" ref="P198:P261" si="47">B198/B$345*100</f>
        <v>6.6357000663570004E-2</v>
      </c>
      <c r="Q198" s="253">
        <f t="shared" ref="Q198:Q261" si="48">C198/C$345*100</f>
        <v>6.9900110487271405E-2</v>
      </c>
      <c r="R198" s="253">
        <f t="shared" ref="R198:R261" si="49">D198/D$345*100</f>
        <v>6.2344139650872814E-2</v>
      </c>
      <c r="S198" s="253">
        <f t="shared" ref="S198:S261" si="50">E198/E$345*100</f>
        <v>6.9256074334853118E-2</v>
      </c>
      <c r="T198" s="253">
        <f t="shared" si="38"/>
        <v>0.11789924973204716</v>
      </c>
      <c r="U198" s="253">
        <f t="shared" si="41"/>
        <v>3.886362753099374E-2</v>
      </c>
      <c r="V198" s="253">
        <f t="shared" si="42"/>
        <v>3.6376864314296105E-2</v>
      </c>
      <c r="W198" s="253">
        <f t="shared" si="39"/>
        <v>5.0361184117341556E-2</v>
      </c>
      <c r="X198" s="253">
        <f t="shared" si="40"/>
        <v>0.21199273167777105</v>
      </c>
      <c r="Y198" s="253">
        <f t="shared" si="43"/>
        <v>-0.15464642204414453</v>
      </c>
      <c r="Z198" s="253">
        <f t="shared" si="44"/>
        <v>0</v>
      </c>
      <c r="AA198" s="253">
        <f t="shared" si="45"/>
        <v>-3.460207612456747E-2</v>
      </c>
    </row>
    <row r="199" spans="1:27" x14ac:dyDescent="0.35">
      <c r="A199" s="154" t="s">
        <v>236</v>
      </c>
      <c r="B199" s="155">
        <v>0</v>
      </c>
      <c r="C199" s="156">
        <v>77</v>
      </c>
      <c r="D199" s="156">
        <v>0</v>
      </c>
      <c r="E199" s="157">
        <v>77</v>
      </c>
      <c r="F199" s="155">
        <v>2</v>
      </c>
      <c r="G199" s="156">
        <v>67</v>
      </c>
      <c r="H199" s="156">
        <v>4</v>
      </c>
      <c r="I199" s="157">
        <v>73</v>
      </c>
      <c r="J199" s="155">
        <v>-2</v>
      </c>
      <c r="K199" s="156">
        <v>10</v>
      </c>
      <c r="L199" s="156">
        <v>-4</v>
      </c>
      <c r="M199" s="157">
        <v>4</v>
      </c>
      <c r="O199" s="150" t="str">
        <f t="shared" si="46"/>
        <v>Warrington</v>
      </c>
      <c r="P199" s="253">
        <f t="shared" si="47"/>
        <v>0</v>
      </c>
      <c r="Q199" s="253">
        <f t="shared" si="48"/>
        <v>0.17362285508128705</v>
      </c>
      <c r="R199" s="253">
        <f t="shared" si="49"/>
        <v>0</v>
      </c>
      <c r="S199" s="253">
        <f t="shared" si="50"/>
        <v>0.14813104788288028</v>
      </c>
      <c r="T199" s="253">
        <f t="shared" si="38"/>
        <v>2.1436227224008574E-2</v>
      </c>
      <c r="U199" s="253">
        <f t="shared" si="41"/>
        <v>0.13019315222882905</v>
      </c>
      <c r="V199" s="253">
        <f t="shared" si="42"/>
        <v>0.14550745725718442</v>
      </c>
      <c r="W199" s="253">
        <f t="shared" si="39"/>
        <v>0.11488645126768544</v>
      </c>
      <c r="X199" s="253">
        <f t="shared" si="40"/>
        <v>6.0569351907934582E-2</v>
      </c>
      <c r="Y199" s="253">
        <f t="shared" si="43"/>
        <v>-0.14058765640376775</v>
      </c>
      <c r="Z199" s="253">
        <f t="shared" si="44"/>
        <v>0.34934497816593885</v>
      </c>
      <c r="AA199" s="253">
        <f t="shared" si="45"/>
        <v>-3.460207612456747E-2</v>
      </c>
    </row>
    <row r="200" spans="1:27" x14ac:dyDescent="0.35">
      <c r="A200" s="154" t="s">
        <v>277</v>
      </c>
      <c r="B200" s="155">
        <v>2</v>
      </c>
      <c r="C200" s="156">
        <v>19</v>
      </c>
      <c r="D200" s="156">
        <v>0</v>
      </c>
      <c r="E200" s="157">
        <v>21</v>
      </c>
      <c r="F200" s="155">
        <v>4</v>
      </c>
      <c r="G200" s="156">
        <v>10</v>
      </c>
      <c r="H200" s="156">
        <v>4</v>
      </c>
      <c r="I200" s="157">
        <v>17</v>
      </c>
      <c r="J200" s="155">
        <v>-1</v>
      </c>
      <c r="K200" s="156">
        <v>9</v>
      </c>
      <c r="L200" s="156">
        <v>-4</v>
      </c>
      <c r="M200" s="157">
        <v>4</v>
      </c>
      <c r="O200" s="150" t="str">
        <f t="shared" si="46"/>
        <v>Dover</v>
      </c>
      <c r="P200" s="253">
        <f t="shared" si="47"/>
        <v>3.3178500331785002E-2</v>
      </c>
      <c r="Q200" s="253">
        <f t="shared" si="48"/>
        <v>4.2842003201876033E-2</v>
      </c>
      <c r="R200" s="253">
        <f t="shared" si="49"/>
        <v>0</v>
      </c>
      <c r="S200" s="253">
        <f t="shared" si="50"/>
        <v>4.0399376695330981E-2</v>
      </c>
      <c r="T200" s="253">
        <f t="shared" si="38"/>
        <v>4.2872454448017148E-2</v>
      </c>
      <c r="U200" s="253">
        <f t="shared" si="41"/>
        <v>1.943181376549687E-2</v>
      </c>
      <c r="V200" s="253">
        <f t="shared" si="42"/>
        <v>0.14550745725718442</v>
      </c>
      <c r="W200" s="253">
        <f t="shared" si="39"/>
        <v>2.6754379062337703E-2</v>
      </c>
      <c r="X200" s="253">
        <f t="shared" si="40"/>
        <v>3.0284675953967291E-2</v>
      </c>
      <c r="Y200" s="253">
        <f t="shared" si="43"/>
        <v>-0.12652889076339097</v>
      </c>
      <c r="Z200" s="253">
        <f t="shared" si="44"/>
        <v>0.34934497816593885</v>
      </c>
      <c r="AA200" s="253">
        <f t="shared" si="45"/>
        <v>-3.460207612456747E-2</v>
      </c>
    </row>
    <row r="201" spans="1:27" x14ac:dyDescent="0.35">
      <c r="A201" s="154" t="s">
        <v>221</v>
      </c>
      <c r="B201" s="155">
        <v>1</v>
      </c>
      <c r="C201" s="156">
        <v>11</v>
      </c>
      <c r="D201" s="156">
        <v>0</v>
      </c>
      <c r="E201" s="157">
        <v>13</v>
      </c>
      <c r="F201" s="155">
        <v>1</v>
      </c>
      <c r="G201" s="156">
        <v>7</v>
      </c>
      <c r="H201" s="156">
        <v>0</v>
      </c>
      <c r="I201" s="157">
        <v>8</v>
      </c>
      <c r="J201" s="155">
        <v>0</v>
      </c>
      <c r="K201" s="156">
        <v>4</v>
      </c>
      <c r="L201" s="156">
        <v>0</v>
      </c>
      <c r="M201" s="157">
        <v>4</v>
      </c>
      <c r="O201" s="150" t="str">
        <f t="shared" si="46"/>
        <v>Blaenau Gwent</v>
      </c>
      <c r="P201" s="253">
        <f t="shared" si="47"/>
        <v>1.6589250165892501E-2</v>
      </c>
      <c r="Q201" s="253">
        <f t="shared" si="48"/>
        <v>2.4803265011612438E-2</v>
      </c>
      <c r="R201" s="253">
        <f t="shared" si="49"/>
        <v>0</v>
      </c>
      <c r="S201" s="253">
        <f t="shared" si="50"/>
        <v>2.5009137954252515E-2</v>
      </c>
      <c r="T201" s="253">
        <f t="shared" si="38"/>
        <v>1.0718113612004287E-2</v>
      </c>
      <c r="U201" s="253">
        <f t="shared" si="41"/>
        <v>1.3602269635847809E-2</v>
      </c>
      <c r="V201" s="253">
        <f t="shared" si="42"/>
        <v>0</v>
      </c>
      <c r="W201" s="253">
        <f t="shared" si="39"/>
        <v>1.2590296029335389E-2</v>
      </c>
      <c r="X201" s="253">
        <f t="shared" si="40"/>
        <v>0</v>
      </c>
      <c r="Y201" s="253">
        <f t="shared" si="43"/>
        <v>-5.62350625615071E-2</v>
      </c>
      <c r="Z201" s="253">
        <f t="shared" si="44"/>
        <v>0</v>
      </c>
      <c r="AA201" s="253">
        <f t="shared" si="45"/>
        <v>-3.460207612456747E-2</v>
      </c>
    </row>
    <row r="202" spans="1:27" x14ac:dyDescent="0.35">
      <c r="A202" s="154" t="s">
        <v>330</v>
      </c>
      <c r="B202" s="155">
        <v>0</v>
      </c>
      <c r="C202" s="156">
        <v>22</v>
      </c>
      <c r="D202" s="156">
        <v>0</v>
      </c>
      <c r="E202" s="157">
        <v>22</v>
      </c>
      <c r="F202" s="155">
        <v>0</v>
      </c>
      <c r="G202" s="156">
        <v>18</v>
      </c>
      <c r="H202" s="156">
        <v>0</v>
      </c>
      <c r="I202" s="157">
        <v>18</v>
      </c>
      <c r="J202" s="155">
        <v>0</v>
      </c>
      <c r="K202" s="156">
        <v>4</v>
      </c>
      <c r="L202" s="156">
        <v>0</v>
      </c>
      <c r="M202" s="157">
        <v>4</v>
      </c>
      <c r="O202" s="150" t="str">
        <f t="shared" si="46"/>
        <v>Mid Suffolk</v>
      </c>
      <c r="P202" s="253">
        <f t="shared" si="47"/>
        <v>0</v>
      </c>
      <c r="Q202" s="253">
        <f t="shared" si="48"/>
        <v>4.9606530023224876E-2</v>
      </c>
      <c r="R202" s="253">
        <f t="shared" si="49"/>
        <v>0</v>
      </c>
      <c r="S202" s="253">
        <f t="shared" si="50"/>
        <v>4.2323156537965798E-2</v>
      </c>
      <c r="T202" s="253">
        <f t="shared" si="38"/>
        <v>0</v>
      </c>
      <c r="U202" s="253">
        <f t="shared" si="41"/>
        <v>3.4977264777894368E-2</v>
      </c>
      <c r="V202" s="253">
        <f t="shared" si="42"/>
        <v>0</v>
      </c>
      <c r="W202" s="253">
        <f t="shared" si="39"/>
        <v>2.8328166066004627E-2</v>
      </c>
      <c r="X202" s="253">
        <f t="shared" si="40"/>
        <v>0</v>
      </c>
      <c r="Y202" s="253">
        <f t="shared" si="43"/>
        <v>-5.62350625615071E-2</v>
      </c>
      <c r="Z202" s="253">
        <f t="shared" si="44"/>
        <v>0</v>
      </c>
      <c r="AA202" s="253">
        <f t="shared" si="45"/>
        <v>-3.460207612456747E-2</v>
      </c>
    </row>
    <row r="203" spans="1:27" x14ac:dyDescent="0.35">
      <c r="A203" s="154" t="s">
        <v>184</v>
      </c>
      <c r="B203" s="155">
        <v>2</v>
      </c>
      <c r="C203" s="156">
        <v>102</v>
      </c>
      <c r="D203" s="156">
        <v>1</v>
      </c>
      <c r="E203" s="157">
        <v>105</v>
      </c>
      <c r="F203" s="155">
        <v>1</v>
      </c>
      <c r="G203" s="156">
        <v>100</v>
      </c>
      <c r="H203" s="156">
        <v>0</v>
      </c>
      <c r="I203" s="157">
        <v>101</v>
      </c>
      <c r="J203" s="155">
        <v>1</v>
      </c>
      <c r="K203" s="156">
        <v>2</v>
      </c>
      <c r="L203" s="156">
        <v>1</v>
      </c>
      <c r="M203" s="157">
        <v>4</v>
      </c>
      <c r="O203" s="150" t="str">
        <f t="shared" si="46"/>
        <v>Hertsmere</v>
      </c>
      <c r="P203" s="253">
        <f t="shared" si="47"/>
        <v>3.3178500331785002E-2</v>
      </c>
      <c r="Q203" s="253">
        <f t="shared" si="48"/>
        <v>0.22999391192586077</v>
      </c>
      <c r="R203" s="253">
        <f t="shared" si="49"/>
        <v>6.2344139650872814E-2</v>
      </c>
      <c r="S203" s="253">
        <f t="shared" si="50"/>
        <v>0.20199688347665493</v>
      </c>
      <c r="T203" s="253">
        <f t="shared" si="38"/>
        <v>1.0718113612004287E-2</v>
      </c>
      <c r="U203" s="253">
        <f t="shared" si="41"/>
        <v>0.19431813765496872</v>
      </c>
      <c r="V203" s="253">
        <f t="shared" si="42"/>
        <v>0</v>
      </c>
      <c r="W203" s="253">
        <f t="shared" si="39"/>
        <v>0.1589524873703593</v>
      </c>
      <c r="X203" s="253">
        <f t="shared" si="40"/>
        <v>-3.0284675953967291E-2</v>
      </c>
      <c r="Y203" s="253">
        <f t="shared" si="43"/>
        <v>-2.811753128075355E-2</v>
      </c>
      <c r="Z203" s="253">
        <f t="shared" si="44"/>
        <v>-8.7336244541484712E-2</v>
      </c>
      <c r="AA203" s="253">
        <f t="shared" si="45"/>
        <v>-3.460207612456747E-2</v>
      </c>
    </row>
    <row r="204" spans="1:27" x14ac:dyDescent="0.35">
      <c r="A204" s="154" t="s">
        <v>214</v>
      </c>
      <c r="B204" s="155">
        <v>4</v>
      </c>
      <c r="C204" s="156">
        <v>18</v>
      </c>
      <c r="D204" s="156">
        <v>0</v>
      </c>
      <c r="E204" s="157">
        <v>22</v>
      </c>
      <c r="F204" s="155">
        <v>1</v>
      </c>
      <c r="G204" s="156">
        <v>14</v>
      </c>
      <c r="H204" s="156">
        <v>4</v>
      </c>
      <c r="I204" s="157">
        <v>19</v>
      </c>
      <c r="J204" s="155">
        <v>3</v>
      </c>
      <c r="K204" s="156">
        <v>5</v>
      </c>
      <c r="L204" s="156">
        <v>-4</v>
      </c>
      <c r="M204" s="157">
        <v>4</v>
      </c>
      <c r="O204" s="150" t="str">
        <f t="shared" si="46"/>
        <v>Redcar and Cleveland</v>
      </c>
      <c r="P204" s="253">
        <f t="shared" si="47"/>
        <v>6.6357000663570004E-2</v>
      </c>
      <c r="Q204" s="253">
        <f t="shared" si="48"/>
        <v>4.0587160928093079E-2</v>
      </c>
      <c r="R204" s="253">
        <f t="shared" si="49"/>
        <v>0</v>
      </c>
      <c r="S204" s="253">
        <f t="shared" si="50"/>
        <v>4.2323156537965798E-2</v>
      </c>
      <c r="T204" s="253">
        <f t="shared" si="38"/>
        <v>1.0718113612004287E-2</v>
      </c>
      <c r="U204" s="253">
        <f t="shared" si="41"/>
        <v>2.7204539271695617E-2</v>
      </c>
      <c r="V204" s="253">
        <f t="shared" si="42"/>
        <v>0.14550745725718442</v>
      </c>
      <c r="W204" s="253">
        <f t="shared" si="39"/>
        <v>2.9901953069671548E-2</v>
      </c>
      <c r="X204" s="253">
        <f t="shared" si="40"/>
        <v>-9.0854027861901887E-2</v>
      </c>
      <c r="Y204" s="253">
        <f t="shared" si="43"/>
        <v>-7.0293828201883873E-2</v>
      </c>
      <c r="Z204" s="253">
        <f t="shared" si="44"/>
        <v>0.34934497816593885</v>
      </c>
      <c r="AA204" s="253">
        <f t="shared" si="45"/>
        <v>-3.460207612456747E-2</v>
      </c>
    </row>
    <row r="205" spans="1:27" x14ac:dyDescent="0.35">
      <c r="A205" s="154" t="s">
        <v>274</v>
      </c>
      <c r="B205" s="155">
        <v>0</v>
      </c>
      <c r="C205" s="156">
        <v>26</v>
      </c>
      <c r="D205" s="156">
        <v>0</v>
      </c>
      <c r="E205" s="157">
        <v>26</v>
      </c>
      <c r="F205" s="155">
        <v>7</v>
      </c>
      <c r="G205" s="156">
        <v>14</v>
      </c>
      <c r="H205" s="156">
        <v>0</v>
      </c>
      <c r="I205" s="157">
        <v>21</v>
      </c>
      <c r="J205" s="155">
        <v>-7</v>
      </c>
      <c r="K205" s="156">
        <v>12</v>
      </c>
      <c r="L205" s="156">
        <v>0</v>
      </c>
      <c r="M205" s="157">
        <v>5</v>
      </c>
      <c r="O205" s="150" t="str">
        <f t="shared" si="46"/>
        <v>Swale</v>
      </c>
      <c r="P205" s="253">
        <f t="shared" si="47"/>
        <v>0</v>
      </c>
      <c r="Q205" s="253">
        <f t="shared" si="48"/>
        <v>5.8625899118356674E-2</v>
      </c>
      <c r="R205" s="253">
        <f t="shared" si="49"/>
        <v>0</v>
      </c>
      <c r="S205" s="253">
        <f t="shared" si="50"/>
        <v>5.0018275908505029E-2</v>
      </c>
      <c r="T205" s="253">
        <f t="shared" si="38"/>
        <v>7.5026795284030015E-2</v>
      </c>
      <c r="U205" s="253">
        <f t="shared" si="41"/>
        <v>2.7204539271695617E-2</v>
      </c>
      <c r="V205" s="253">
        <f t="shared" si="42"/>
        <v>0</v>
      </c>
      <c r="W205" s="253">
        <f t="shared" si="39"/>
        <v>3.3049527077005397E-2</v>
      </c>
      <c r="X205" s="253">
        <f t="shared" si="40"/>
        <v>0.21199273167777105</v>
      </c>
      <c r="Y205" s="253">
        <f t="shared" si="43"/>
        <v>-0.16870518768452131</v>
      </c>
      <c r="Z205" s="253">
        <f t="shared" si="44"/>
        <v>0</v>
      </c>
      <c r="AA205" s="253">
        <f t="shared" si="45"/>
        <v>-4.3252595155709346E-2</v>
      </c>
    </row>
    <row r="206" spans="1:27" x14ac:dyDescent="0.35">
      <c r="A206" s="154" t="s">
        <v>242</v>
      </c>
      <c r="B206" s="155">
        <v>1</v>
      </c>
      <c r="C206" s="156">
        <v>67</v>
      </c>
      <c r="D206" s="156">
        <v>1</v>
      </c>
      <c r="E206" s="157">
        <v>69</v>
      </c>
      <c r="F206" s="155">
        <v>9</v>
      </c>
      <c r="G206" s="156">
        <v>56</v>
      </c>
      <c r="H206" s="156">
        <v>0</v>
      </c>
      <c r="I206" s="157">
        <v>64</v>
      </c>
      <c r="J206" s="155">
        <v>-7</v>
      </c>
      <c r="K206" s="156">
        <v>11</v>
      </c>
      <c r="L206" s="156">
        <v>1</v>
      </c>
      <c r="M206" s="157">
        <v>5</v>
      </c>
      <c r="O206" s="150" t="str">
        <f t="shared" si="46"/>
        <v>Three Rivers</v>
      </c>
      <c r="P206" s="253">
        <f t="shared" si="47"/>
        <v>1.6589250165892501E-2</v>
      </c>
      <c r="Q206" s="253">
        <f t="shared" si="48"/>
        <v>0.15107443234345758</v>
      </c>
      <c r="R206" s="253">
        <f t="shared" si="49"/>
        <v>6.2344139650872814E-2</v>
      </c>
      <c r="S206" s="253">
        <f t="shared" si="50"/>
        <v>0.13274080914180181</v>
      </c>
      <c r="T206" s="253">
        <f t="shared" si="38"/>
        <v>9.6463022508038579E-2</v>
      </c>
      <c r="U206" s="253">
        <f t="shared" si="41"/>
        <v>0.10881815708678247</v>
      </c>
      <c r="V206" s="253">
        <f t="shared" si="42"/>
        <v>0</v>
      </c>
      <c r="W206" s="253">
        <f t="shared" si="39"/>
        <v>0.10072236823468311</v>
      </c>
      <c r="X206" s="253">
        <f t="shared" si="40"/>
        <v>0.21199273167777105</v>
      </c>
      <c r="Y206" s="253">
        <f t="shared" si="43"/>
        <v>-0.15464642204414453</v>
      </c>
      <c r="Z206" s="253">
        <f t="shared" si="44"/>
        <v>-8.7336244541484712E-2</v>
      </c>
      <c r="AA206" s="253">
        <f t="shared" si="45"/>
        <v>-4.3252595155709346E-2</v>
      </c>
    </row>
    <row r="207" spans="1:27" x14ac:dyDescent="0.35">
      <c r="A207" s="154" t="s">
        <v>350</v>
      </c>
      <c r="B207" s="155">
        <v>0</v>
      </c>
      <c r="C207" s="156">
        <v>120</v>
      </c>
      <c r="D207" s="156">
        <v>0</v>
      </c>
      <c r="E207" s="157">
        <v>120</v>
      </c>
      <c r="F207" s="155">
        <v>6</v>
      </c>
      <c r="G207" s="156">
        <v>108</v>
      </c>
      <c r="H207" s="156">
        <v>1</v>
      </c>
      <c r="I207" s="157">
        <v>115</v>
      </c>
      <c r="J207" s="155">
        <v>-6</v>
      </c>
      <c r="K207" s="156">
        <v>12</v>
      </c>
      <c r="L207" s="156">
        <v>-1</v>
      </c>
      <c r="M207" s="157">
        <v>5</v>
      </c>
      <c r="O207" s="150" t="str">
        <f t="shared" si="46"/>
        <v>Exeter</v>
      </c>
      <c r="P207" s="253">
        <f t="shared" si="47"/>
        <v>0</v>
      </c>
      <c r="Q207" s="253">
        <f t="shared" si="48"/>
        <v>0.27058107285395383</v>
      </c>
      <c r="R207" s="253">
        <f t="shared" si="49"/>
        <v>0</v>
      </c>
      <c r="S207" s="253">
        <f t="shared" si="50"/>
        <v>0.23085358111617707</v>
      </c>
      <c r="T207" s="253">
        <f t="shared" si="38"/>
        <v>6.4308681672025719E-2</v>
      </c>
      <c r="U207" s="253">
        <f t="shared" si="41"/>
        <v>0.20986358866736621</v>
      </c>
      <c r="V207" s="253">
        <f t="shared" si="42"/>
        <v>3.6376864314296105E-2</v>
      </c>
      <c r="W207" s="253">
        <f t="shared" si="39"/>
        <v>0.18098550542169622</v>
      </c>
      <c r="X207" s="253">
        <f t="shared" si="40"/>
        <v>0.18170805572380377</v>
      </c>
      <c r="Y207" s="253">
        <f t="shared" si="43"/>
        <v>-0.16870518768452131</v>
      </c>
      <c r="Z207" s="253">
        <f t="shared" si="44"/>
        <v>8.7336244541484712E-2</v>
      </c>
      <c r="AA207" s="253">
        <f t="shared" si="45"/>
        <v>-4.3252595155709346E-2</v>
      </c>
    </row>
    <row r="208" spans="1:27" x14ac:dyDescent="0.35">
      <c r="A208" s="154" t="s">
        <v>365</v>
      </c>
      <c r="B208" s="155">
        <v>1</v>
      </c>
      <c r="C208" s="156">
        <v>54</v>
      </c>
      <c r="D208" s="156">
        <v>0</v>
      </c>
      <c r="E208" s="157">
        <v>55</v>
      </c>
      <c r="F208" s="155">
        <v>2</v>
      </c>
      <c r="G208" s="156">
        <v>42</v>
      </c>
      <c r="H208" s="156">
        <v>6</v>
      </c>
      <c r="I208" s="157">
        <v>50</v>
      </c>
      <c r="J208" s="155">
        <v>-1</v>
      </c>
      <c r="K208" s="156">
        <v>12</v>
      </c>
      <c r="L208" s="156">
        <v>-6</v>
      </c>
      <c r="M208" s="157">
        <v>5</v>
      </c>
      <c r="O208" s="150" t="str">
        <f t="shared" si="46"/>
        <v>East Northamptonshire</v>
      </c>
      <c r="P208" s="253">
        <f t="shared" si="47"/>
        <v>1.6589250165892501E-2</v>
      </c>
      <c r="Q208" s="253">
        <f t="shared" si="48"/>
        <v>0.12176148278427924</v>
      </c>
      <c r="R208" s="253">
        <f t="shared" si="49"/>
        <v>0</v>
      </c>
      <c r="S208" s="253">
        <f t="shared" si="50"/>
        <v>0.1058078913449145</v>
      </c>
      <c r="T208" s="253">
        <f t="shared" si="38"/>
        <v>2.1436227224008574E-2</v>
      </c>
      <c r="U208" s="253">
        <f t="shared" si="41"/>
        <v>8.1613617815086859E-2</v>
      </c>
      <c r="V208" s="253">
        <f t="shared" si="42"/>
        <v>0.21826118588577662</v>
      </c>
      <c r="W208" s="253">
        <f t="shared" si="39"/>
        <v>7.8689350183346177E-2</v>
      </c>
      <c r="X208" s="253">
        <f t="shared" si="40"/>
        <v>3.0284675953967291E-2</v>
      </c>
      <c r="Y208" s="253">
        <f t="shared" si="43"/>
        <v>-0.16870518768452131</v>
      </c>
      <c r="Z208" s="253">
        <f t="shared" si="44"/>
        <v>0.5240174672489083</v>
      </c>
      <c r="AA208" s="253">
        <f t="shared" si="45"/>
        <v>-4.3252595155709346E-2</v>
      </c>
    </row>
    <row r="209" spans="1:27" x14ac:dyDescent="0.35">
      <c r="A209" s="154" t="s">
        <v>385</v>
      </c>
      <c r="B209" s="155">
        <v>0</v>
      </c>
      <c r="C209" s="156">
        <v>68</v>
      </c>
      <c r="D209" s="156">
        <v>0</v>
      </c>
      <c r="E209" s="157">
        <v>68</v>
      </c>
      <c r="F209" s="155">
        <v>1</v>
      </c>
      <c r="G209" s="156">
        <v>58</v>
      </c>
      <c r="H209" s="156">
        <v>4</v>
      </c>
      <c r="I209" s="157">
        <v>63</v>
      </c>
      <c r="J209" s="155">
        <v>-1</v>
      </c>
      <c r="K209" s="156">
        <v>10</v>
      </c>
      <c r="L209" s="156">
        <v>-4</v>
      </c>
      <c r="M209" s="157">
        <v>5</v>
      </c>
      <c r="O209" s="150" t="str">
        <f t="shared" si="46"/>
        <v>Winchester</v>
      </c>
      <c r="P209" s="253">
        <f t="shared" si="47"/>
        <v>0</v>
      </c>
      <c r="Q209" s="253">
        <f t="shared" si="48"/>
        <v>0.15332927461724052</v>
      </c>
      <c r="R209" s="253">
        <f t="shared" si="49"/>
        <v>0</v>
      </c>
      <c r="S209" s="253">
        <f t="shared" si="50"/>
        <v>0.130817029299167</v>
      </c>
      <c r="T209" s="253">
        <f t="shared" si="38"/>
        <v>1.0718113612004287E-2</v>
      </c>
      <c r="U209" s="253">
        <f t="shared" si="41"/>
        <v>0.11270451983988186</v>
      </c>
      <c r="V209" s="253">
        <f t="shared" si="42"/>
        <v>0.14550745725718442</v>
      </c>
      <c r="W209" s="253">
        <f t="shared" si="39"/>
        <v>9.9148581231016192E-2</v>
      </c>
      <c r="X209" s="253">
        <f t="shared" si="40"/>
        <v>3.0284675953967291E-2</v>
      </c>
      <c r="Y209" s="253">
        <f t="shared" si="43"/>
        <v>-0.14058765640376775</v>
      </c>
      <c r="Z209" s="253">
        <f t="shared" si="44"/>
        <v>0.34934497816593885</v>
      </c>
      <c r="AA209" s="253">
        <f t="shared" si="45"/>
        <v>-4.3252595155709346E-2</v>
      </c>
    </row>
    <row r="210" spans="1:27" x14ac:dyDescent="0.35">
      <c r="A210" s="154" t="s">
        <v>316</v>
      </c>
      <c r="B210" s="155">
        <v>1</v>
      </c>
      <c r="C210" s="156">
        <v>32</v>
      </c>
      <c r="D210" s="156">
        <v>0</v>
      </c>
      <c r="E210" s="157">
        <v>34</v>
      </c>
      <c r="F210" s="155">
        <v>2</v>
      </c>
      <c r="G210" s="156">
        <v>26</v>
      </c>
      <c r="H210" s="156">
        <v>0</v>
      </c>
      <c r="I210" s="157">
        <v>28</v>
      </c>
      <c r="J210" s="155">
        <v>-1</v>
      </c>
      <c r="K210" s="156">
        <v>7</v>
      </c>
      <c r="L210" s="156">
        <v>0</v>
      </c>
      <c r="M210" s="157">
        <v>5</v>
      </c>
      <c r="O210" s="150" t="str">
        <f t="shared" si="46"/>
        <v>High Peak</v>
      </c>
      <c r="P210" s="253">
        <f t="shared" si="47"/>
        <v>1.6589250165892501E-2</v>
      </c>
      <c r="Q210" s="253">
        <f t="shared" si="48"/>
        <v>7.2154952761054367E-2</v>
      </c>
      <c r="R210" s="253">
        <f t="shared" si="49"/>
        <v>0</v>
      </c>
      <c r="S210" s="253">
        <f t="shared" si="50"/>
        <v>6.5408514649583499E-2</v>
      </c>
      <c r="T210" s="253">
        <f t="shared" si="38"/>
        <v>2.1436227224008574E-2</v>
      </c>
      <c r="U210" s="253">
        <f t="shared" si="41"/>
        <v>5.0522715790291862E-2</v>
      </c>
      <c r="V210" s="253">
        <f t="shared" si="42"/>
        <v>0</v>
      </c>
      <c r="W210" s="253">
        <f t="shared" si="39"/>
        <v>4.4066036102673858E-2</v>
      </c>
      <c r="X210" s="253">
        <f t="shared" si="40"/>
        <v>3.0284675953967291E-2</v>
      </c>
      <c r="Y210" s="253">
        <f t="shared" si="43"/>
        <v>-9.841135948263742E-2</v>
      </c>
      <c r="Z210" s="253">
        <f t="shared" si="44"/>
        <v>0</v>
      </c>
      <c r="AA210" s="253">
        <f t="shared" si="45"/>
        <v>-4.3252595155709346E-2</v>
      </c>
    </row>
    <row r="211" spans="1:27" x14ac:dyDescent="0.35">
      <c r="A211" s="154" t="s">
        <v>261</v>
      </c>
      <c r="B211" s="155">
        <v>3</v>
      </c>
      <c r="C211" s="156">
        <v>28</v>
      </c>
      <c r="D211" s="156">
        <v>0</v>
      </c>
      <c r="E211" s="157">
        <v>30</v>
      </c>
      <c r="F211" s="155">
        <v>2</v>
      </c>
      <c r="G211" s="156">
        <v>18</v>
      </c>
      <c r="H211" s="156">
        <v>5</v>
      </c>
      <c r="I211" s="157">
        <v>25</v>
      </c>
      <c r="J211" s="155">
        <v>0</v>
      </c>
      <c r="K211" s="156">
        <v>10</v>
      </c>
      <c r="L211" s="156">
        <v>-5</v>
      </c>
      <c r="M211" s="157">
        <v>5</v>
      </c>
      <c r="O211" s="150" t="str">
        <f t="shared" si="46"/>
        <v>Arun</v>
      </c>
      <c r="P211" s="253">
        <f t="shared" si="47"/>
        <v>4.976775049767751E-2</v>
      </c>
      <c r="Q211" s="253">
        <f t="shared" si="48"/>
        <v>6.3135583665922576E-2</v>
      </c>
      <c r="R211" s="253">
        <f t="shared" si="49"/>
        <v>0</v>
      </c>
      <c r="S211" s="253">
        <f t="shared" si="50"/>
        <v>5.7713395279044268E-2</v>
      </c>
      <c r="T211" s="253">
        <f t="shared" si="38"/>
        <v>2.1436227224008574E-2</v>
      </c>
      <c r="U211" s="253">
        <f t="shared" si="41"/>
        <v>3.4977264777894368E-2</v>
      </c>
      <c r="V211" s="253">
        <f t="shared" si="42"/>
        <v>0.18188432157148052</v>
      </c>
      <c r="W211" s="253">
        <f t="shared" si="39"/>
        <v>3.9344675091673088E-2</v>
      </c>
      <c r="X211" s="253">
        <f t="shared" si="40"/>
        <v>0</v>
      </c>
      <c r="Y211" s="253">
        <f t="shared" si="43"/>
        <v>-0.14058765640376775</v>
      </c>
      <c r="Z211" s="253">
        <f t="shared" si="44"/>
        <v>0.43668122270742354</v>
      </c>
      <c r="AA211" s="253">
        <f t="shared" si="45"/>
        <v>-4.3252595155709346E-2</v>
      </c>
    </row>
    <row r="212" spans="1:27" x14ac:dyDescent="0.35">
      <c r="A212" s="154" t="s">
        <v>266</v>
      </c>
      <c r="B212" s="155">
        <v>0</v>
      </c>
      <c r="C212" s="156">
        <v>26</v>
      </c>
      <c r="D212" s="156">
        <v>0</v>
      </c>
      <c r="E212" s="157">
        <v>26</v>
      </c>
      <c r="F212" s="155">
        <v>0</v>
      </c>
      <c r="G212" s="156">
        <v>20</v>
      </c>
      <c r="H212" s="156">
        <v>1</v>
      </c>
      <c r="I212" s="157">
        <v>21</v>
      </c>
      <c r="J212" s="155">
        <v>0</v>
      </c>
      <c r="K212" s="156">
        <v>6</v>
      </c>
      <c r="L212" s="156">
        <v>-1</v>
      </c>
      <c r="M212" s="157">
        <v>5</v>
      </c>
      <c r="O212" s="150" t="str">
        <f t="shared" si="46"/>
        <v>Mid Devon</v>
      </c>
      <c r="P212" s="253">
        <f t="shared" si="47"/>
        <v>0</v>
      </c>
      <c r="Q212" s="253">
        <f t="shared" si="48"/>
        <v>5.8625899118356674E-2</v>
      </c>
      <c r="R212" s="253">
        <f t="shared" si="49"/>
        <v>0</v>
      </c>
      <c r="S212" s="253">
        <f t="shared" si="50"/>
        <v>5.0018275908505029E-2</v>
      </c>
      <c r="T212" s="253">
        <f t="shared" si="38"/>
        <v>0</v>
      </c>
      <c r="U212" s="253">
        <f t="shared" si="41"/>
        <v>3.886362753099374E-2</v>
      </c>
      <c r="V212" s="253">
        <f t="shared" si="42"/>
        <v>3.6376864314296105E-2</v>
      </c>
      <c r="W212" s="253">
        <f t="shared" si="39"/>
        <v>3.3049527077005397E-2</v>
      </c>
      <c r="X212" s="253">
        <f t="shared" si="40"/>
        <v>0</v>
      </c>
      <c r="Y212" s="253">
        <f t="shared" si="43"/>
        <v>-8.4352593842260654E-2</v>
      </c>
      <c r="Z212" s="253">
        <f t="shared" si="44"/>
        <v>8.7336244541484712E-2</v>
      </c>
      <c r="AA212" s="253">
        <f t="shared" si="45"/>
        <v>-4.3252595155709346E-2</v>
      </c>
    </row>
    <row r="213" spans="1:27" x14ac:dyDescent="0.35">
      <c r="A213" s="154" t="s">
        <v>278</v>
      </c>
      <c r="B213" s="155">
        <v>0</v>
      </c>
      <c r="C213" s="156">
        <v>24</v>
      </c>
      <c r="D213" s="156">
        <v>1</v>
      </c>
      <c r="E213" s="157">
        <v>25</v>
      </c>
      <c r="F213" s="155">
        <v>0</v>
      </c>
      <c r="G213" s="156">
        <v>20</v>
      </c>
      <c r="H213" s="156">
        <v>0</v>
      </c>
      <c r="I213" s="157">
        <v>20</v>
      </c>
      <c r="J213" s="155">
        <v>0</v>
      </c>
      <c r="K213" s="156">
        <v>4</v>
      </c>
      <c r="L213" s="156">
        <v>1</v>
      </c>
      <c r="M213" s="157">
        <v>5</v>
      </c>
      <c r="O213" s="150" t="str">
        <f t="shared" si="46"/>
        <v>West Lindsey</v>
      </c>
      <c r="P213" s="253">
        <f t="shared" si="47"/>
        <v>0</v>
      </c>
      <c r="Q213" s="253">
        <f t="shared" si="48"/>
        <v>5.4116214570790772E-2</v>
      </c>
      <c r="R213" s="253">
        <f t="shared" si="49"/>
        <v>6.2344139650872814E-2</v>
      </c>
      <c r="S213" s="253">
        <f t="shared" si="50"/>
        <v>4.8094496065870226E-2</v>
      </c>
      <c r="T213" s="253">
        <f t="shared" ref="T213:T276" si="51">F213/F$345*100</f>
        <v>0</v>
      </c>
      <c r="U213" s="253">
        <f t="shared" si="41"/>
        <v>3.886362753099374E-2</v>
      </c>
      <c r="V213" s="253">
        <f t="shared" si="42"/>
        <v>0</v>
      </c>
      <c r="W213" s="253">
        <f t="shared" ref="W213:W276" si="52">I213/I$345*100</f>
        <v>3.1475740073338469E-2</v>
      </c>
      <c r="X213" s="253">
        <f t="shared" ref="X213:X276" si="53">J213/J$345*100</f>
        <v>0</v>
      </c>
      <c r="Y213" s="253">
        <f t="shared" si="43"/>
        <v>-5.62350625615071E-2</v>
      </c>
      <c r="Z213" s="253">
        <f t="shared" si="44"/>
        <v>-8.7336244541484712E-2</v>
      </c>
      <c r="AA213" s="253">
        <f t="shared" si="45"/>
        <v>-4.3252595155709346E-2</v>
      </c>
    </row>
    <row r="214" spans="1:27" x14ac:dyDescent="0.35">
      <c r="A214" s="154" t="s">
        <v>321</v>
      </c>
      <c r="B214" s="155">
        <v>0</v>
      </c>
      <c r="C214" s="156">
        <v>25</v>
      </c>
      <c r="D214" s="156">
        <v>1</v>
      </c>
      <c r="E214" s="157">
        <v>26</v>
      </c>
      <c r="F214" s="155">
        <v>0</v>
      </c>
      <c r="G214" s="156">
        <v>22</v>
      </c>
      <c r="H214" s="156">
        <v>0</v>
      </c>
      <c r="I214" s="157">
        <v>22</v>
      </c>
      <c r="J214" s="155">
        <v>0</v>
      </c>
      <c r="K214" s="156">
        <v>3</v>
      </c>
      <c r="L214" s="156">
        <v>1</v>
      </c>
      <c r="M214" s="157">
        <v>5</v>
      </c>
      <c r="O214" s="150" t="str">
        <f t="shared" si="46"/>
        <v>Uttlesford</v>
      </c>
      <c r="P214" s="253">
        <f t="shared" si="47"/>
        <v>0</v>
      </c>
      <c r="Q214" s="253">
        <f t="shared" si="48"/>
        <v>5.6371056844573726E-2</v>
      </c>
      <c r="R214" s="253">
        <f t="shared" si="49"/>
        <v>6.2344139650872814E-2</v>
      </c>
      <c r="S214" s="253">
        <f t="shared" si="50"/>
        <v>5.0018275908505029E-2</v>
      </c>
      <c r="T214" s="253">
        <f t="shared" si="51"/>
        <v>0</v>
      </c>
      <c r="U214" s="253">
        <f t="shared" si="41"/>
        <v>4.2749990284093119E-2</v>
      </c>
      <c r="V214" s="253">
        <f t="shared" si="42"/>
        <v>0</v>
      </c>
      <c r="W214" s="253">
        <f t="shared" si="52"/>
        <v>3.4623314080672318E-2</v>
      </c>
      <c r="X214" s="253">
        <f t="shared" si="53"/>
        <v>0</v>
      </c>
      <c r="Y214" s="253">
        <f t="shared" si="43"/>
        <v>-4.2176296921130327E-2</v>
      </c>
      <c r="Z214" s="253">
        <f t="shared" si="44"/>
        <v>-8.7336244541484712E-2</v>
      </c>
      <c r="AA214" s="253">
        <f t="shared" si="45"/>
        <v>-4.3252595155709346E-2</v>
      </c>
    </row>
    <row r="215" spans="1:27" x14ac:dyDescent="0.35">
      <c r="A215" s="154" t="s">
        <v>272</v>
      </c>
      <c r="B215" s="155">
        <v>2</v>
      </c>
      <c r="C215" s="156">
        <v>27</v>
      </c>
      <c r="D215" s="156">
        <v>0</v>
      </c>
      <c r="E215" s="157">
        <v>29</v>
      </c>
      <c r="F215" s="155">
        <v>1</v>
      </c>
      <c r="G215" s="156">
        <v>22</v>
      </c>
      <c r="H215" s="156">
        <v>1</v>
      </c>
      <c r="I215" s="157">
        <v>24</v>
      </c>
      <c r="J215" s="155">
        <v>1</v>
      </c>
      <c r="K215" s="156">
        <v>5</v>
      </c>
      <c r="L215" s="156">
        <v>-1</v>
      </c>
      <c r="M215" s="157">
        <v>5</v>
      </c>
      <c r="O215" s="150" t="str">
        <f t="shared" si="46"/>
        <v>Halton</v>
      </c>
      <c r="P215" s="253">
        <f t="shared" si="47"/>
        <v>3.3178500331785002E-2</v>
      </c>
      <c r="Q215" s="253">
        <f t="shared" si="48"/>
        <v>6.0880741392139621E-2</v>
      </c>
      <c r="R215" s="253">
        <f t="shared" si="49"/>
        <v>0</v>
      </c>
      <c r="S215" s="253">
        <f t="shared" si="50"/>
        <v>5.5789615436409451E-2</v>
      </c>
      <c r="T215" s="253">
        <f t="shared" si="51"/>
        <v>1.0718113612004287E-2</v>
      </c>
      <c r="U215" s="253">
        <f t="shared" si="41"/>
        <v>4.2749990284093119E-2</v>
      </c>
      <c r="V215" s="253">
        <f t="shared" si="42"/>
        <v>3.6376864314296105E-2</v>
      </c>
      <c r="W215" s="253">
        <f t="shared" si="52"/>
        <v>3.7770888088006167E-2</v>
      </c>
      <c r="X215" s="253">
        <f t="shared" si="53"/>
        <v>-3.0284675953967291E-2</v>
      </c>
      <c r="Y215" s="253">
        <f t="shared" si="43"/>
        <v>-7.0293828201883873E-2</v>
      </c>
      <c r="Z215" s="253">
        <f t="shared" si="44"/>
        <v>8.7336244541484712E-2</v>
      </c>
      <c r="AA215" s="253">
        <f t="shared" si="45"/>
        <v>-4.3252595155709346E-2</v>
      </c>
    </row>
    <row r="216" spans="1:27" x14ac:dyDescent="0.35">
      <c r="A216" s="154" t="s">
        <v>226</v>
      </c>
      <c r="B216" s="155">
        <v>26</v>
      </c>
      <c r="C216" s="156">
        <v>141</v>
      </c>
      <c r="D216" s="156">
        <v>6</v>
      </c>
      <c r="E216" s="157">
        <v>173</v>
      </c>
      <c r="F216" s="155">
        <v>11</v>
      </c>
      <c r="G216" s="156">
        <v>157</v>
      </c>
      <c r="H216" s="156">
        <v>1</v>
      </c>
      <c r="I216" s="157">
        <v>169</v>
      </c>
      <c r="J216" s="155">
        <v>15</v>
      </c>
      <c r="K216" s="156">
        <v>-15</v>
      </c>
      <c r="L216" s="156">
        <v>5</v>
      </c>
      <c r="M216" s="157">
        <v>5</v>
      </c>
      <c r="O216" s="150" t="str">
        <f t="shared" si="46"/>
        <v>Merton</v>
      </c>
      <c r="P216" s="253">
        <f t="shared" si="47"/>
        <v>0.43132050431320507</v>
      </c>
      <c r="Q216" s="253">
        <f t="shared" si="48"/>
        <v>0.31793276060339576</v>
      </c>
      <c r="R216" s="253">
        <f t="shared" si="49"/>
        <v>0.37406483790523692</v>
      </c>
      <c r="S216" s="253">
        <f t="shared" si="50"/>
        <v>0.33281391277582195</v>
      </c>
      <c r="T216" s="253">
        <f t="shared" si="51"/>
        <v>0.11789924973204716</v>
      </c>
      <c r="U216" s="253">
        <f t="shared" si="41"/>
        <v>0.30507947611830089</v>
      </c>
      <c r="V216" s="253">
        <f t="shared" si="42"/>
        <v>3.6376864314296105E-2</v>
      </c>
      <c r="W216" s="253">
        <f t="shared" si="52"/>
        <v>0.26597000361971007</v>
      </c>
      <c r="X216" s="253">
        <f t="shared" si="53"/>
        <v>-0.45427013930950932</v>
      </c>
      <c r="Y216" s="253">
        <f t="shared" si="43"/>
        <v>0.21088148460565162</v>
      </c>
      <c r="Z216" s="253">
        <f t="shared" si="44"/>
        <v>-0.43668122270742354</v>
      </c>
      <c r="AA216" s="253">
        <f t="shared" si="45"/>
        <v>-4.3252595155709346E-2</v>
      </c>
    </row>
    <row r="217" spans="1:27" x14ac:dyDescent="0.35">
      <c r="A217" s="154" t="s">
        <v>303</v>
      </c>
      <c r="B217" s="155">
        <v>0</v>
      </c>
      <c r="C217" s="156">
        <v>33</v>
      </c>
      <c r="D217" s="156">
        <v>0</v>
      </c>
      <c r="E217" s="157">
        <v>33</v>
      </c>
      <c r="F217" s="155">
        <v>4</v>
      </c>
      <c r="G217" s="156">
        <v>21</v>
      </c>
      <c r="H217" s="156">
        <v>1</v>
      </c>
      <c r="I217" s="157">
        <v>26</v>
      </c>
      <c r="J217" s="155">
        <v>-4</v>
      </c>
      <c r="K217" s="156">
        <v>12</v>
      </c>
      <c r="L217" s="156">
        <v>-1</v>
      </c>
      <c r="M217" s="157">
        <v>6</v>
      </c>
      <c r="O217" s="150" t="str">
        <f t="shared" si="46"/>
        <v>King's Lynn and West Norfolk</v>
      </c>
      <c r="P217" s="253">
        <f t="shared" si="47"/>
        <v>0</v>
      </c>
      <c r="Q217" s="253">
        <f t="shared" si="48"/>
        <v>7.4409795034837314E-2</v>
      </c>
      <c r="R217" s="253">
        <f t="shared" si="49"/>
        <v>0</v>
      </c>
      <c r="S217" s="253">
        <f t="shared" si="50"/>
        <v>6.3484734806948689E-2</v>
      </c>
      <c r="T217" s="253">
        <f t="shared" si="51"/>
        <v>4.2872454448017148E-2</v>
      </c>
      <c r="U217" s="253">
        <f t="shared" si="41"/>
        <v>4.0806808907543429E-2</v>
      </c>
      <c r="V217" s="253">
        <f t="shared" si="42"/>
        <v>3.6376864314296105E-2</v>
      </c>
      <c r="W217" s="253">
        <f t="shared" si="52"/>
        <v>4.0918462095340016E-2</v>
      </c>
      <c r="X217" s="253">
        <f t="shared" si="53"/>
        <v>0.12113870381586916</v>
      </c>
      <c r="Y217" s="253">
        <f t="shared" si="43"/>
        <v>-0.16870518768452131</v>
      </c>
      <c r="Z217" s="253">
        <f t="shared" si="44"/>
        <v>8.7336244541484712E-2</v>
      </c>
      <c r="AA217" s="253">
        <f t="shared" si="45"/>
        <v>-5.1903114186851215E-2</v>
      </c>
    </row>
    <row r="218" spans="1:27" x14ac:dyDescent="0.35">
      <c r="A218" s="154" t="s">
        <v>201</v>
      </c>
      <c r="B218" s="155">
        <v>4</v>
      </c>
      <c r="C218" s="156">
        <v>31</v>
      </c>
      <c r="D218" s="156">
        <v>1</v>
      </c>
      <c r="E218" s="157">
        <v>37</v>
      </c>
      <c r="F218" s="155">
        <v>7</v>
      </c>
      <c r="G218" s="156">
        <v>21</v>
      </c>
      <c r="H218" s="156">
        <v>3</v>
      </c>
      <c r="I218" s="157">
        <v>31</v>
      </c>
      <c r="J218" s="155">
        <v>-4</v>
      </c>
      <c r="K218" s="156">
        <v>10</v>
      </c>
      <c r="L218" s="156">
        <v>-1</v>
      </c>
      <c r="M218" s="157">
        <v>6</v>
      </c>
      <c r="O218" s="150" t="str">
        <f t="shared" si="46"/>
        <v>North Kesteven</v>
      </c>
      <c r="P218" s="253">
        <f t="shared" si="47"/>
        <v>6.6357000663570004E-2</v>
      </c>
      <c r="Q218" s="253">
        <f t="shared" si="48"/>
        <v>6.9900110487271405E-2</v>
      </c>
      <c r="R218" s="253">
        <f t="shared" si="49"/>
        <v>6.2344139650872814E-2</v>
      </c>
      <c r="S218" s="253">
        <f t="shared" si="50"/>
        <v>7.1179854177487928E-2</v>
      </c>
      <c r="T218" s="253">
        <f t="shared" si="51"/>
        <v>7.5026795284030015E-2</v>
      </c>
      <c r="U218" s="253">
        <f t="shared" si="41"/>
        <v>4.0806808907543429E-2</v>
      </c>
      <c r="V218" s="253">
        <f t="shared" si="42"/>
        <v>0.10913059294288831</v>
      </c>
      <c r="W218" s="253">
        <f t="shared" si="52"/>
        <v>4.8787397113674635E-2</v>
      </c>
      <c r="X218" s="253">
        <f t="shared" si="53"/>
        <v>0.12113870381586916</v>
      </c>
      <c r="Y218" s="253">
        <f t="shared" si="43"/>
        <v>-0.14058765640376775</v>
      </c>
      <c r="Z218" s="253">
        <f t="shared" si="44"/>
        <v>8.7336244541484712E-2</v>
      </c>
      <c r="AA218" s="253">
        <f t="shared" si="45"/>
        <v>-5.1903114186851215E-2</v>
      </c>
    </row>
    <row r="219" spans="1:27" x14ac:dyDescent="0.35">
      <c r="A219" s="154" t="s">
        <v>217</v>
      </c>
      <c r="B219" s="155">
        <v>0</v>
      </c>
      <c r="C219" s="156">
        <v>21</v>
      </c>
      <c r="D219" s="156">
        <v>0</v>
      </c>
      <c r="E219" s="157">
        <v>21</v>
      </c>
      <c r="F219" s="155">
        <v>1</v>
      </c>
      <c r="G219" s="156">
        <v>11</v>
      </c>
      <c r="H219" s="156">
        <v>2</v>
      </c>
      <c r="I219" s="157">
        <v>15</v>
      </c>
      <c r="J219" s="155">
        <v>-1</v>
      </c>
      <c r="K219" s="156">
        <v>10</v>
      </c>
      <c r="L219" s="156">
        <v>-2</v>
      </c>
      <c r="M219" s="157">
        <v>6</v>
      </c>
      <c r="O219" s="150" t="str">
        <f t="shared" si="46"/>
        <v>North Norfolk</v>
      </c>
      <c r="P219" s="253">
        <f t="shared" si="47"/>
        <v>0</v>
      </c>
      <c r="Q219" s="253">
        <f t="shared" si="48"/>
        <v>4.7351687749441922E-2</v>
      </c>
      <c r="R219" s="253">
        <f t="shared" si="49"/>
        <v>0</v>
      </c>
      <c r="S219" s="253">
        <f t="shared" si="50"/>
        <v>4.0399376695330981E-2</v>
      </c>
      <c r="T219" s="253">
        <f t="shared" si="51"/>
        <v>1.0718113612004287E-2</v>
      </c>
      <c r="U219" s="253">
        <f t="shared" si="41"/>
        <v>2.1374995142046559E-2</v>
      </c>
      <c r="V219" s="253">
        <f t="shared" si="42"/>
        <v>7.275372862859221E-2</v>
      </c>
      <c r="W219" s="253">
        <f t="shared" si="52"/>
        <v>2.3606805055003854E-2</v>
      </c>
      <c r="X219" s="253">
        <f t="shared" si="53"/>
        <v>3.0284675953967291E-2</v>
      </c>
      <c r="Y219" s="253">
        <f t="shared" si="43"/>
        <v>-0.14058765640376775</v>
      </c>
      <c r="Z219" s="253">
        <f t="shared" si="44"/>
        <v>0.17467248908296942</v>
      </c>
      <c r="AA219" s="253">
        <f t="shared" si="45"/>
        <v>-5.1903114186851215E-2</v>
      </c>
    </row>
    <row r="220" spans="1:27" x14ac:dyDescent="0.35">
      <c r="A220" s="154" t="s">
        <v>276</v>
      </c>
      <c r="B220" s="155">
        <v>0</v>
      </c>
      <c r="C220" s="156">
        <v>23</v>
      </c>
      <c r="D220" s="156">
        <v>0</v>
      </c>
      <c r="E220" s="157">
        <v>23</v>
      </c>
      <c r="F220" s="155">
        <v>1</v>
      </c>
      <c r="G220" s="156">
        <v>16</v>
      </c>
      <c r="H220" s="156">
        <v>0</v>
      </c>
      <c r="I220" s="157">
        <v>17</v>
      </c>
      <c r="J220" s="155">
        <v>-1</v>
      </c>
      <c r="K220" s="156">
        <v>7</v>
      </c>
      <c r="L220" s="156">
        <v>0</v>
      </c>
      <c r="M220" s="157">
        <v>6</v>
      </c>
      <c r="O220" s="150" t="str">
        <f t="shared" si="46"/>
        <v>Knowsley</v>
      </c>
      <c r="P220" s="253">
        <f t="shared" si="47"/>
        <v>0</v>
      </c>
      <c r="Q220" s="253">
        <f t="shared" si="48"/>
        <v>5.1861372297007824E-2</v>
      </c>
      <c r="R220" s="253">
        <f t="shared" si="49"/>
        <v>0</v>
      </c>
      <c r="S220" s="253">
        <f t="shared" si="50"/>
        <v>4.4246936380600607E-2</v>
      </c>
      <c r="T220" s="253">
        <f t="shared" si="51"/>
        <v>1.0718113612004287E-2</v>
      </c>
      <c r="U220" s="253">
        <f t="shared" si="41"/>
        <v>3.1090902024794996E-2</v>
      </c>
      <c r="V220" s="253">
        <f t="shared" si="42"/>
        <v>0</v>
      </c>
      <c r="W220" s="253">
        <f t="shared" si="52"/>
        <v>2.6754379062337703E-2</v>
      </c>
      <c r="X220" s="253">
        <f t="shared" si="53"/>
        <v>3.0284675953967291E-2</v>
      </c>
      <c r="Y220" s="253">
        <f t="shared" si="43"/>
        <v>-9.841135948263742E-2</v>
      </c>
      <c r="Z220" s="253">
        <f t="shared" si="44"/>
        <v>0</v>
      </c>
      <c r="AA220" s="253">
        <f t="shared" si="45"/>
        <v>-5.1903114186851215E-2</v>
      </c>
    </row>
    <row r="221" spans="1:27" x14ac:dyDescent="0.35">
      <c r="A221" s="154" t="s">
        <v>255</v>
      </c>
      <c r="B221" s="155">
        <v>4</v>
      </c>
      <c r="C221" s="156">
        <v>42</v>
      </c>
      <c r="D221" s="156">
        <v>1</v>
      </c>
      <c r="E221" s="157">
        <v>48</v>
      </c>
      <c r="F221" s="155">
        <v>4</v>
      </c>
      <c r="G221" s="156">
        <v>35</v>
      </c>
      <c r="H221" s="156">
        <v>2</v>
      </c>
      <c r="I221" s="157">
        <v>41</v>
      </c>
      <c r="J221" s="155">
        <v>0</v>
      </c>
      <c r="K221" s="156">
        <v>7</v>
      </c>
      <c r="L221" s="156">
        <v>-1</v>
      </c>
      <c r="M221" s="157">
        <v>6</v>
      </c>
      <c r="O221" s="150" t="str">
        <f t="shared" si="46"/>
        <v>Derbyshire Dales</v>
      </c>
      <c r="P221" s="253">
        <f t="shared" si="47"/>
        <v>6.6357000663570004E-2</v>
      </c>
      <c r="Q221" s="253">
        <f t="shared" si="48"/>
        <v>9.4703375498883843E-2</v>
      </c>
      <c r="R221" s="253">
        <f t="shared" si="49"/>
        <v>6.2344139650872814E-2</v>
      </c>
      <c r="S221" s="253">
        <f t="shared" si="50"/>
        <v>9.234143244647082E-2</v>
      </c>
      <c r="T221" s="253">
        <f t="shared" si="51"/>
        <v>4.2872454448017148E-2</v>
      </c>
      <c r="U221" s="253">
        <f t="shared" si="41"/>
        <v>6.8011348179239053E-2</v>
      </c>
      <c r="V221" s="253">
        <f t="shared" si="42"/>
        <v>7.275372862859221E-2</v>
      </c>
      <c r="W221" s="253">
        <f t="shared" si="52"/>
        <v>6.4525267150343874E-2</v>
      </c>
      <c r="X221" s="253">
        <f t="shared" si="53"/>
        <v>0</v>
      </c>
      <c r="Y221" s="253">
        <f t="shared" si="43"/>
        <v>-9.841135948263742E-2</v>
      </c>
      <c r="Z221" s="253">
        <f t="shared" si="44"/>
        <v>8.7336244541484712E-2</v>
      </c>
      <c r="AA221" s="253">
        <f t="shared" si="45"/>
        <v>-5.1903114186851215E-2</v>
      </c>
    </row>
    <row r="222" spans="1:27" x14ac:dyDescent="0.35">
      <c r="A222" s="154" t="s">
        <v>327</v>
      </c>
      <c r="B222" s="155">
        <v>2</v>
      </c>
      <c r="C222" s="156">
        <v>36</v>
      </c>
      <c r="D222" s="156">
        <v>1</v>
      </c>
      <c r="E222" s="157">
        <v>40</v>
      </c>
      <c r="F222" s="155">
        <v>1</v>
      </c>
      <c r="G222" s="156">
        <v>31</v>
      </c>
      <c r="H222" s="156">
        <v>1</v>
      </c>
      <c r="I222" s="157">
        <v>34</v>
      </c>
      <c r="J222" s="155">
        <v>1</v>
      </c>
      <c r="K222" s="156">
        <v>5</v>
      </c>
      <c r="L222" s="156">
        <v>0</v>
      </c>
      <c r="M222" s="157">
        <v>6</v>
      </c>
      <c r="O222" s="150" t="str">
        <f t="shared" si="46"/>
        <v>Sevenoaks</v>
      </c>
      <c r="P222" s="253">
        <f t="shared" si="47"/>
        <v>3.3178500331785002E-2</v>
      </c>
      <c r="Q222" s="253">
        <f t="shared" si="48"/>
        <v>8.1174321856186157E-2</v>
      </c>
      <c r="R222" s="253">
        <f t="shared" si="49"/>
        <v>6.2344139650872814E-2</v>
      </c>
      <c r="S222" s="253">
        <f t="shared" si="50"/>
        <v>7.6951193705392357E-2</v>
      </c>
      <c r="T222" s="253">
        <f t="shared" si="51"/>
        <v>1.0718113612004287E-2</v>
      </c>
      <c r="U222" s="253">
        <f t="shared" si="41"/>
        <v>6.0238622673040303E-2</v>
      </c>
      <c r="V222" s="253">
        <f t="shared" si="42"/>
        <v>3.6376864314296105E-2</v>
      </c>
      <c r="W222" s="253">
        <f t="shared" si="52"/>
        <v>5.3508758124675405E-2</v>
      </c>
      <c r="X222" s="253">
        <f t="shared" si="53"/>
        <v>-3.0284675953967291E-2</v>
      </c>
      <c r="Y222" s="253">
        <f t="shared" si="43"/>
        <v>-7.0293828201883873E-2</v>
      </c>
      <c r="Z222" s="253">
        <f t="shared" si="44"/>
        <v>0</v>
      </c>
      <c r="AA222" s="253">
        <f t="shared" si="45"/>
        <v>-5.1903114186851215E-2</v>
      </c>
    </row>
    <row r="223" spans="1:27" x14ac:dyDescent="0.35">
      <c r="A223" s="154" t="s">
        <v>374</v>
      </c>
      <c r="B223" s="155">
        <v>5</v>
      </c>
      <c r="C223" s="156">
        <v>34</v>
      </c>
      <c r="D223" s="156">
        <v>0</v>
      </c>
      <c r="E223" s="157">
        <v>39</v>
      </c>
      <c r="F223" s="155">
        <v>6</v>
      </c>
      <c r="G223" s="156">
        <v>25</v>
      </c>
      <c r="H223" s="156">
        <v>0</v>
      </c>
      <c r="I223" s="157">
        <v>32</v>
      </c>
      <c r="J223" s="155">
        <v>-1</v>
      </c>
      <c r="K223" s="156">
        <v>9</v>
      </c>
      <c r="L223" s="156">
        <v>0</v>
      </c>
      <c r="M223" s="157">
        <v>7</v>
      </c>
      <c r="O223" s="150" t="str">
        <f t="shared" si="46"/>
        <v>Worthing</v>
      </c>
      <c r="P223" s="253">
        <f t="shared" si="47"/>
        <v>8.2946250829462512E-2</v>
      </c>
      <c r="Q223" s="253">
        <f t="shared" si="48"/>
        <v>7.6664637308620262E-2</v>
      </c>
      <c r="R223" s="253">
        <f t="shared" si="49"/>
        <v>0</v>
      </c>
      <c r="S223" s="253">
        <f t="shared" si="50"/>
        <v>7.5027413862757547E-2</v>
      </c>
      <c r="T223" s="253">
        <f t="shared" si="51"/>
        <v>6.4308681672025719E-2</v>
      </c>
      <c r="U223" s="253">
        <f t="shared" si="41"/>
        <v>4.857953441374218E-2</v>
      </c>
      <c r="V223" s="253">
        <f t="shared" si="42"/>
        <v>0</v>
      </c>
      <c r="W223" s="253">
        <f t="shared" si="52"/>
        <v>5.0361184117341556E-2</v>
      </c>
      <c r="X223" s="253">
        <f t="shared" si="53"/>
        <v>3.0284675953967291E-2</v>
      </c>
      <c r="Y223" s="253">
        <f t="shared" si="43"/>
        <v>-0.12652889076339097</v>
      </c>
      <c r="Z223" s="253">
        <f t="shared" si="44"/>
        <v>0</v>
      </c>
      <c r="AA223" s="253">
        <f t="shared" si="45"/>
        <v>-6.0553633217993078E-2</v>
      </c>
    </row>
    <row r="224" spans="1:27" x14ac:dyDescent="0.35">
      <c r="A224" s="154" t="s">
        <v>369</v>
      </c>
      <c r="B224" s="155">
        <v>0</v>
      </c>
      <c r="C224" s="156">
        <v>41</v>
      </c>
      <c r="D224" s="156">
        <v>0</v>
      </c>
      <c r="E224" s="157">
        <v>41</v>
      </c>
      <c r="F224" s="155">
        <v>0</v>
      </c>
      <c r="G224" s="156">
        <v>32</v>
      </c>
      <c r="H224" s="156">
        <v>3</v>
      </c>
      <c r="I224" s="157">
        <v>35</v>
      </c>
      <c r="J224" s="155">
        <v>0</v>
      </c>
      <c r="K224" s="156">
        <v>9</v>
      </c>
      <c r="L224" s="156">
        <v>-3</v>
      </c>
      <c r="M224" s="157">
        <v>7</v>
      </c>
      <c r="O224" s="150" t="str">
        <f t="shared" si="46"/>
        <v>Hart</v>
      </c>
      <c r="P224" s="253">
        <f t="shared" si="47"/>
        <v>0</v>
      </c>
      <c r="Q224" s="253">
        <f t="shared" si="48"/>
        <v>9.2448533225100896E-2</v>
      </c>
      <c r="R224" s="253">
        <f t="shared" si="49"/>
        <v>0</v>
      </c>
      <c r="S224" s="253">
        <f t="shared" si="50"/>
        <v>7.8874973548027166E-2</v>
      </c>
      <c r="T224" s="253">
        <f t="shared" si="51"/>
        <v>0</v>
      </c>
      <c r="U224" s="253">
        <f t="shared" si="41"/>
        <v>6.2181804049589992E-2</v>
      </c>
      <c r="V224" s="253">
        <f t="shared" si="42"/>
        <v>0.10913059294288831</v>
      </c>
      <c r="W224" s="253">
        <f t="shared" si="52"/>
        <v>5.5082545128342326E-2</v>
      </c>
      <c r="X224" s="253">
        <f t="shared" si="53"/>
        <v>0</v>
      </c>
      <c r="Y224" s="253">
        <f t="shared" si="43"/>
        <v>-0.12652889076339097</v>
      </c>
      <c r="Z224" s="253">
        <f t="shared" si="44"/>
        <v>0.26200873362445415</v>
      </c>
      <c r="AA224" s="253">
        <f t="shared" si="45"/>
        <v>-6.0553633217993078E-2</v>
      </c>
    </row>
    <row r="225" spans="1:27" x14ac:dyDescent="0.35">
      <c r="A225" s="154" t="s">
        <v>245</v>
      </c>
      <c r="B225" s="155">
        <v>1</v>
      </c>
      <c r="C225" s="156">
        <v>59</v>
      </c>
      <c r="D225" s="156">
        <v>1</v>
      </c>
      <c r="E225" s="157">
        <v>62</v>
      </c>
      <c r="F225" s="155">
        <v>1</v>
      </c>
      <c r="G225" s="156">
        <v>51</v>
      </c>
      <c r="H225" s="156">
        <v>2</v>
      </c>
      <c r="I225" s="157">
        <v>54</v>
      </c>
      <c r="J225" s="155">
        <v>0</v>
      </c>
      <c r="K225" s="156">
        <v>8</v>
      </c>
      <c r="L225" s="156">
        <v>-1</v>
      </c>
      <c r="M225" s="157">
        <v>7</v>
      </c>
      <c r="O225" s="150" t="str">
        <f t="shared" si="46"/>
        <v>Chelmsford</v>
      </c>
      <c r="P225" s="253">
        <f t="shared" si="47"/>
        <v>1.6589250165892501E-2</v>
      </c>
      <c r="Q225" s="253">
        <f t="shared" si="48"/>
        <v>0.133035694153194</v>
      </c>
      <c r="R225" s="253">
        <f t="shared" si="49"/>
        <v>6.2344139650872814E-2</v>
      </c>
      <c r="S225" s="253">
        <f t="shared" si="50"/>
        <v>0.11927435024335815</v>
      </c>
      <c r="T225" s="253">
        <f t="shared" si="51"/>
        <v>1.0718113612004287E-2</v>
      </c>
      <c r="U225" s="253">
        <f t="shared" si="41"/>
        <v>9.9102250204034056E-2</v>
      </c>
      <c r="V225" s="253">
        <f t="shared" si="42"/>
        <v>7.275372862859221E-2</v>
      </c>
      <c r="W225" s="253">
        <f t="shared" si="52"/>
        <v>8.4984498198013875E-2</v>
      </c>
      <c r="X225" s="253">
        <f t="shared" si="53"/>
        <v>0</v>
      </c>
      <c r="Y225" s="253">
        <f t="shared" si="43"/>
        <v>-0.1124701251230142</v>
      </c>
      <c r="Z225" s="253">
        <f t="shared" si="44"/>
        <v>8.7336244541484712E-2</v>
      </c>
      <c r="AA225" s="253">
        <f t="shared" si="45"/>
        <v>-6.0553633217993078E-2</v>
      </c>
    </row>
    <row r="226" spans="1:27" x14ac:dyDescent="0.35">
      <c r="A226" s="154" t="s">
        <v>329</v>
      </c>
      <c r="B226" s="155">
        <v>2</v>
      </c>
      <c r="C226" s="156">
        <v>32</v>
      </c>
      <c r="D226" s="156">
        <v>0</v>
      </c>
      <c r="E226" s="157">
        <v>35</v>
      </c>
      <c r="F226" s="155">
        <v>0</v>
      </c>
      <c r="G226" s="156">
        <v>26</v>
      </c>
      <c r="H226" s="156">
        <v>2</v>
      </c>
      <c r="I226" s="157">
        <v>28</v>
      </c>
      <c r="J226" s="155">
        <v>2</v>
      </c>
      <c r="K226" s="156">
        <v>7</v>
      </c>
      <c r="L226" s="156">
        <v>-2</v>
      </c>
      <c r="M226" s="157">
        <v>7</v>
      </c>
      <c r="O226" s="150" t="str">
        <f t="shared" si="46"/>
        <v>Tandridge</v>
      </c>
      <c r="P226" s="253">
        <f t="shared" si="47"/>
        <v>3.3178500331785002E-2</v>
      </c>
      <c r="Q226" s="253">
        <f t="shared" si="48"/>
        <v>7.2154952761054367E-2</v>
      </c>
      <c r="R226" s="253">
        <f t="shared" si="49"/>
        <v>0</v>
      </c>
      <c r="S226" s="253">
        <f t="shared" si="50"/>
        <v>6.7332294492218309E-2</v>
      </c>
      <c r="T226" s="253">
        <f t="shared" si="51"/>
        <v>0</v>
      </c>
      <c r="U226" s="253">
        <f t="shared" si="41"/>
        <v>5.0522715790291862E-2</v>
      </c>
      <c r="V226" s="253">
        <f t="shared" si="42"/>
        <v>7.275372862859221E-2</v>
      </c>
      <c r="W226" s="253">
        <f t="shared" si="52"/>
        <v>4.4066036102673858E-2</v>
      </c>
      <c r="X226" s="253">
        <f t="shared" si="53"/>
        <v>-6.0569351907934582E-2</v>
      </c>
      <c r="Y226" s="253">
        <f t="shared" si="43"/>
        <v>-9.841135948263742E-2</v>
      </c>
      <c r="Z226" s="253">
        <f t="shared" si="44"/>
        <v>0.17467248908296942</v>
      </c>
      <c r="AA226" s="253">
        <f t="shared" si="45"/>
        <v>-6.0553633217993078E-2</v>
      </c>
    </row>
    <row r="227" spans="1:27" x14ac:dyDescent="0.35">
      <c r="A227" s="154" t="s">
        <v>210</v>
      </c>
      <c r="B227" s="155">
        <v>4</v>
      </c>
      <c r="C227" s="156">
        <v>24</v>
      </c>
      <c r="D227" s="156">
        <v>1</v>
      </c>
      <c r="E227" s="157">
        <v>29</v>
      </c>
      <c r="F227" s="155">
        <v>0</v>
      </c>
      <c r="G227" s="156">
        <v>21</v>
      </c>
      <c r="H227" s="156">
        <v>1</v>
      </c>
      <c r="I227" s="157">
        <v>22</v>
      </c>
      <c r="J227" s="155">
        <v>4</v>
      </c>
      <c r="K227" s="156">
        <v>4</v>
      </c>
      <c r="L227" s="156">
        <v>0</v>
      </c>
      <c r="M227" s="157">
        <v>7</v>
      </c>
      <c r="O227" s="150" t="str">
        <f t="shared" si="46"/>
        <v>Carlisle</v>
      </c>
      <c r="P227" s="253">
        <f t="shared" si="47"/>
        <v>6.6357000663570004E-2</v>
      </c>
      <c r="Q227" s="253">
        <f t="shared" si="48"/>
        <v>5.4116214570790772E-2</v>
      </c>
      <c r="R227" s="253">
        <f t="shared" si="49"/>
        <v>6.2344139650872814E-2</v>
      </c>
      <c r="S227" s="253">
        <f t="shared" si="50"/>
        <v>5.5789615436409451E-2</v>
      </c>
      <c r="T227" s="253">
        <f t="shared" si="51"/>
        <v>0</v>
      </c>
      <c r="U227" s="253">
        <f t="shared" si="41"/>
        <v>4.0806808907543429E-2</v>
      </c>
      <c r="V227" s="253">
        <f t="shared" si="42"/>
        <v>3.6376864314296105E-2</v>
      </c>
      <c r="W227" s="253">
        <f t="shared" si="52"/>
        <v>3.4623314080672318E-2</v>
      </c>
      <c r="X227" s="253">
        <f t="shared" si="53"/>
        <v>-0.12113870381586916</v>
      </c>
      <c r="Y227" s="253">
        <f t="shared" si="43"/>
        <v>-5.62350625615071E-2</v>
      </c>
      <c r="Z227" s="253">
        <f t="shared" si="44"/>
        <v>0</v>
      </c>
      <c r="AA227" s="253">
        <f t="shared" si="45"/>
        <v>-6.0553633217993078E-2</v>
      </c>
    </row>
    <row r="228" spans="1:27" x14ac:dyDescent="0.35">
      <c r="A228" s="154" t="s">
        <v>320</v>
      </c>
      <c r="B228" s="155">
        <v>5</v>
      </c>
      <c r="C228" s="156">
        <v>36</v>
      </c>
      <c r="D228" s="156">
        <v>0</v>
      </c>
      <c r="E228" s="157">
        <v>41</v>
      </c>
      <c r="F228" s="155">
        <v>9</v>
      </c>
      <c r="G228" s="156">
        <v>24</v>
      </c>
      <c r="H228" s="156">
        <v>0</v>
      </c>
      <c r="I228" s="157">
        <v>33</v>
      </c>
      <c r="J228" s="155">
        <v>-4</v>
      </c>
      <c r="K228" s="156">
        <v>12</v>
      </c>
      <c r="L228" s="156">
        <v>0</v>
      </c>
      <c r="M228" s="157">
        <v>8</v>
      </c>
      <c r="O228" s="150" t="str">
        <f t="shared" si="46"/>
        <v>Spelthorne</v>
      </c>
      <c r="P228" s="253">
        <f t="shared" si="47"/>
        <v>8.2946250829462512E-2</v>
      </c>
      <c r="Q228" s="253">
        <f t="shared" si="48"/>
        <v>8.1174321856186157E-2</v>
      </c>
      <c r="R228" s="253">
        <f t="shared" si="49"/>
        <v>0</v>
      </c>
      <c r="S228" s="253">
        <f t="shared" si="50"/>
        <v>7.8874973548027166E-2</v>
      </c>
      <c r="T228" s="253">
        <f t="shared" si="51"/>
        <v>9.6463022508038579E-2</v>
      </c>
      <c r="U228" s="253">
        <f t="shared" si="41"/>
        <v>4.6636353037192491E-2</v>
      </c>
      <c r="V228" s="253">
        <f t="shared" si="42"/>
        <v>0</v>
      </c>
      <c r="W228" s="253">
        <f t="shared" si="52"/>
        <v>5.1934971121008484E-2</v>
      </c>
      <c r="X228" s="253">
        <f t="shared" si="53"/>
        <v>0.12113870381586916</v>
      </c>
      <c r="Y228" s="253">
        <f t="shared" si="43"/>
        <v>-0.16870518768452131</v>
      </c>
      <c r="Z228" s="253">
        <f t="shared" si="44"/>
        <v>0</v>
      </c>
      <c r="AA228" s="253">
        <f t="shared" si="45"/>
        <v>-6.920415224913494E-2</v>
      </c>
    </row>
    <row r="229" spans="1:27" x14ac:dyDescent="0.35">
      <c r="A229" s="154" t="s">
        <v>273</v>
      </c>
      <c r="B229" s="155">
        <v>0</v>
      </c>
      <c r="C229" s="156">
        <v>16</v>
      </c>
      <c r="D229" s="156">
        <v>1</v>
      </c>
      <c r="E229" s="157">
        <v>18</v>
      </c>
      <c r="F229" s="155">
        <v>1</v>
      </c>
      <c r="G229" s="156">
        <v>9</v>
      </c>
      <c r="H229" s="156">
        <v>0</v>
      </c>
      <c r="I229" s="157">
        <v>10</v>
      </c>
      <c r="J229" s="155">
        <v>-1</v>
      </c>
      <c r="K229" s="156">
        <v>8</v>
      </c>
      <c r="L229" s="156">
        <v>1</v>
      </c>
      <c r="M229" s="157">
        <v>8</v>
      </c>
      <c r="O229" s="150" t="str">
        <f t="shared" si="46"/>
        <v>Havant</v>
      </c>
      <c r="P229" s="253">
        <f t="shared" si="47"/>
        <v>0</v>
      </c>
      <c r="Q229" s="253">
        <f t="shared" si="48"/>
        <v>3.6077476380527183E-2</v>
      </c>
      <c r="R229" s="253">
        <f t="shared" si="49"/>
        <v>6.2344139650872814E-2</v>
      </c>
      <c r="S229" s="253">
        <f t="shared" si="50"/>
        <v>3.4628037167426559E-2</v>
      </c>
      <c r="T229" s="253">
        <f t="shared" si="51"/>
        <v>1.0718113612004287E-2</v>
      </c>
      <c r="U229" s="253">
        <f t="shared" si="41"/>
        <v>1.7488632388947184E-2</v>
      </c>
      <c r="V229" s="253">
        <f t="shared" si="42"/>
        <v>0</v>
      </c>
      <c r="W229" s="253">
        <f t="shared" si="52"/>
        <v>1.5737870036669235E-2</v>
      </c>
      <c r="X229" s="253">
        <f t="shared" si="53"/>
        <v>3.0284675953967291E-2</v>
      </c>
      <c r="Y229" s="253">
        <f t="shared" si="43"/>
        <v>-0.1124701251230142</v>
      </c>
      <c r="Z229" s="253">
        <f t="shared" si="44"/>
        <v>-8.7336244541484712E-2</v>
      </c>
      <c r="AA229" s="253">
        <f t="shared" si="45"/>
        <v>-6.920415224913494E-2</v>
      </c>
    </row>
    <row r="230" spans="1:27" x14ac:dyDescent="0.35">
      <c r="A230" s="154" t="s">
        <v>253</v>
      </c>
      <c r="B230" s="155">
        <v>4</v>
      </c>
      <c r="C230" s="156">
        <v>55</v>
      </c>
      <c r="D230" s="156">
        <v>0</v>
      </c>
      <c r="E230" s="157">
        <v>59</v>
      </c>
      <c r="F230" s="155">
        <v>2</v>
      </c>
      <c r="G230" s="156">
        <v>49</v>
      </c>
      <c r="H230" s="156">
        <v>0</v>
      </c>
      <c r="I230" s="157">
        <v>51</v>
      </c>
      <c r="J230" s="155">
        <v>2</v>
      </c>
      <c r="K230" s="156">
        <v>6</v>
      </c>
      <c r="L230" s="156">
        <v>0</v>
      </c>
      <c r="M230" s="157">
        <v>8</v>
      </c>
      <c r="O230" s="150" t="str">
        <f t="shared" si="46"/>
        <v>Tunbridge Wells</v>
      </c>
      <c r="P230" s="253">
        <f t="shared" si="47"/>
        <v>6.6357000663570004E-2</v>
      </c>
      <c r="Q230" s="253">
        <f t="shared" si="48"/>
        <v>0.12401632505806219</v>
      </c>
      <c r="R230" s="253">
        <f t="shared" si="49"/>
        <v>0</v>
      </c>
      <c r="S230" s="253">
        <f t="shared" si="50"/>
        <v>0.11350301071545371</v>
      </c>
      <c r="T230" s="253">
        <f t="shared" si="51"/>
        <v>2.1436227224008574E-2</v>
      </c>
      <c r="U230" s="253">
        <f t="shared" si="41"/>
        <v>9.5215887450934678E-2</v>
      </c>
      <c r="V230" s="253">
        <f t="shared" si="42"/>
        <v>0</v>
      </c>
      <c r="W230" s="253">
        <f t="shared" si="52"/>
        <v>8.0263137187013112E-2</v>
      </c>
      <c r="X230" s="253">
        <f t="shared" si="53"/>
        <v>-6.0569351907934582E-2</v>
      </c>
      <c r="Y230" s="253">
        <f t="shared" si="43"/>
        <v>-8.4352593842260654E-2</v>
      </c>
      <c r="Z230" s="253">
        <f t="shared" si="44"/>
        <v>0</v>
      </c>
      <c r="AA230" s="253">
        <f t="shared" si="45"/>
        <v>-6.920415224913494E-2</v>
      </c>
    </row>
    <row r="231" spans="1:27" x14ac:dyDescent="0.35">
      <c r="A231" s="154" t="s">
        <v>254</v>
      </c>
      <c r="B231" s="155">
        <v>5</v>
      </c>
      <c r="C231" s="156">
        <v>35</v>
      </c>
      <c r="D231" s="156">
        <v>0</v>
      </c>
      <c r="E231" s="157">
        <v>40</v>
      </c>
      <c r="F231" s="155">
        <v>1</v>
      </c>
      <c r="G231" s="156">
        <v>29</v>
      </c>
      <c r="H231" s="156">
        <v>1</v>
      </c>
      <c r="I231" s="157">
        <v>32</v>
      </c>
      <c r="J231" s="155">
        <v>4</v>
      </c>
      <c r="K231" s="156">
        <v>6</v>
      </c>
      <c r="L231" s="156">
        <v>-1</v>
      </c>
      <c r="M231" s="157">
        <v>8</v>
      </c>
      <c r="O231" s="150" t="str">
        <f t="shared" si="46"/>
        <v>Rushmoor</v>
      </c>
      <c r="P231" s="253">
        <f t="shared" si="47"/>
        <v>8.2946250829462512E-2</v>
      </c>
      <c r="Q231" s="253">
        <f t="shared" si="48"/>
        <v>7.891947958240321E-2</v>
      </c>
      <c r="R231" s="253">
        <f t="shared" si="49"/>
        <v>0</v>
      </c>
      <c r="S231" s="253">
        <f t="shared" si="50"/>
        <v>7.6951193705392357E-2</v>
      </c>
      <c r="T231" s="253">
        <f t="shared" si="51"/>
        <v>1.0718113612004287E-2</v>
      </c>
      <c r="U231" s="253">
        <f t="shared" si="41"/>
        <v>5.6352259919940931E-2</v>
      </c>
      <c r="V231" s="253">
        <f t="shared" si="42"/>
        <v>3.6376864314296105E-2</v>
      </c>
      <c r="W231" s="253">
        <f t="shared" si="52"/>
        <v>5.0361184117341556E-2</v>
      </c>
      <c r="X231" s="253">
        <f t="shared" si="53"/>
        <v>-0.12113870381586916</v>
      </c>
      <c r="Y231" s="253">
        <f t="shared" si="43"/>
        <v>-8.4352593842260654E-2</v>
      </c>
      <c r="Z231" s="253">
        <f t="shared" si="44"/>
        <v>8.7336244541484712E-2</v>
      </c>
      <c r="AA231" s="253">
        <f t="shared" si="45"/>
        <v>-6.920415224913494E-2</v>
      </c>
    </row>
    <row r="232" spans="1:27" x14ac:dyDescent="0.35">
      <c r="A232" s="154" t="s">
        <v>340</v>
      </c>
      <c r="B232" s="155">
        <v>9</v>
      </c>
      <c r="C232" s="156">
        <v>14</v>
      </c>
      <c r="D232" s="156">
        <v>0</v>
      </c>
      <c r="E232" s="157">
        <v>23</v>
      </c>
      <c r="F232" s="155">
        <v>0</v>
      </c>
      <c r="G232" s="156">
        <v>15</v>
      </c>
      <c r="H232" s="156">
        <v>0</v>
      </c>
      <c r="I232" s="157">
        <v>15</v>
      </c>
      <c r="J232" s="155">
        <v>9</v>
      </c>
      <c r="K232" s="156">
        <v>0</v>
      </c>
      <c r="L232" s="156">
        <v>0</v>
      </c>
      <c r="M232" s="157">
        <v>8</v>
      </c>
      <c r="O232" s="150" t="str">
        <f t="shared" si="46"/>
        <v>Barrow-in-Furness</v>
      </c>
      <c r="P232" s="253">
        <f t="shared" si="47"/>
        <v>0.14930325149303253</v>
      </c>
      <c r="Q232" s="253">
        <f t="shared" si="48"/>
        <v>3.1567791832961288E-2</v>
      </c>
      <c r="R232" s="253">
        <f t="shared" si="49"/>
        <v>0</v>
      </c>
      <c r="S232" s="253">
        <f t="shared" si="50"/>
        <v>4.4246936380600607E-2</v>
      </c>
      <c r="T232" s="253">
        <f t="shared" si="51"/>
        <v>0</v>
      </c>
      <c r="U232" s="253">
        <f t="shared" si="41"/>
        <v>2.914772064824531E-2</v>
      </c>
      <c r="V232" s="253">
        <f t="shared" si="42"/>
        <v>0</v>
      </c>
      <c r="W232" s="253">
        <f t="shared" si="52"/>
        <v>2.3606805055003854E-2</v>
      </c>
      <c r="X232" s="253">
        <f t="shared" si="53"/>
        <v>-0.27256208358570566</v>
      </c>
      <c r="Y232" s="253">
        <f t="shared" si="43"/>
        <v>0</v>
      </c>
      <c r="Z232" s="253">
        <f t="shared" si="44"/>
        <v>0</v>
      </c>
      <c r="AA232" s="253">
        <f t="shared" si="45"/>
        <v>-6.920415224913494E-2</v>
      </c>
    </row>
    <row r="233" spans="1:27" x14ac:dyDescent="0.35">
      <c r="A233" s="154" t="s">
        <v>207</v>
      </c>
      <c r="B233" s="155">
        <v>0</v>
      </c>
      <c r="C233" s="156">
        <v>37</v>
      </c>
      <c r="D233" s="156">
        <v>0</v>
      </c>
      <c r="E233" s="157">
        <v>37</v>
      </c>
      <c r="F233" s="155">
        <v>0</v>
      </c>
      <c r="G233" s="156">
        <v>27</v>
      </c>
      <c r="H233" s="156">
        <v>1</v>
      </c>
      <c r="I233" s="157">
        <v>28</v>
      </c>
      <c r="J233" s="155">
        <v>0</v>
      </c>
      <c r="K233" s="156">
        <v>10</v>
      </c>
      <c r="L233" s="156">
        <v>-1</v>
      </c>
      <c r="M233" s="157">
        <v>9</v>
      </c>
      <c r="O233" s="150" t="str">
        <f t="shared" si="46"/>
        <v>South Lakeland</v>
      </c>
      <c r="P233" s="253">
        <f t="shared" si="47"/>
        <v>0</v>
      </c>
      <c r="Q233" s="253">
        <f t="shared" si="48"/>
        <v>8.3429164129969105E-2</v>
      </c>
      <c r="R233" s="253">
        <f t="shared" si="49"/>
        <v>0</v>
      </c>
      <c r="S233" s="253">
        <f t="shared" si="50"/>
        <v>7.1179854177487928E-2</v>
      </c>
      <c r="T233" s="253">
        <f t="shared" si="51"/>
        <v>0</v>
      </c>
      <c r="U233" s="253">
        <f t="shared" si="41"/>
        <v>5.2465897166841552E-2</v>
      </c>
      <c r="V233" s="253">
        <f t="shared" si="42"/>
        <v>3.6376864314296105E-2</v>
      </c>
      <c r="W233" s="253">
        <f t="shared" si="52"/>
        <v>4.4066036102673858E-2</v>
      </c>
      <c r="X233" s="253">
        <f t="shared" si="53"/>
        <v>0</v>
      </c>
      <c r="Y233" s="253">
        <f t="shared" si="43"/>
        <v>-0.14058765640376775</v>
      </c>
      <c r="Z233" s="253">
        <f t="shared" si="44"/>
        <v>8.7336244541484712E-2</v>
      </c>
      <c r="AA233" s="253">
        <f t="shared" si="45"/>
        <v>-7.7854671280276816E-2</v>
      </c>
    </row>
    <row r="234" spans="1:27" x14ac:dyDescent="0.35">
      <c r="A234" s="154" t="s">
        <v>468</v>
      </c>
      <c r="B234" s="155">
        <v>0</v>
      </c>
      <c r="C234" s="156">
        <v>26</v>
      </c>
      <c r="D234" s="156">
        <v>0</v>
      </c>
      <c r="E234" s="157">
        <v>26</v>
      </c>
      <c r="F234" s="155">
        <v>0</v>
      </c>
      <c r="G234" s="156">
        <v>17</v>
      </c>
      <c r="H234" s="156">
        <v>0</v>
      </c>
      <c r="I234" s="157">
        <v>17</v>
      </c>
      <c r="J234" s="155">
        <v>0</v>
      </c>
      <c r="K234" s="156">
        <v>9</v>
      </c>
      <c r="L234" s="156">
        <v>0</v>
      </c>
      <c r="M234" s="157">
        <v>9</v>
      </c>
      <c r="O234" s="150" t="str">
        <f t="shared" si="46"/>
        <v>Folkestone and Hythe</v>
      </c>
      <c r="P234" s="253">
        <f t="shared" si="47"/>
        <v>0</v>
      </c>
      <c r="Q234" s="253">
        <f t="shared" si="48"/>
        <v>5.8625899118356674E-2</v>
      </c>
      <c r="R234" s="253">
        <f t="shared" si="49"/>
        <v>0</v>
      </c>
      <c r="S234" s="253">
        <f t="shared" si="50"/>
        <v>5.0018275908505029E-2</v>
      </c>
      <c r="T234" s="253">
        <f t="shared" si="51"/>
        <v>0</v>
      </c>
      <c r="U234" s="253">
        <f t="shared" si="41"/>
        <v>3.3034083401344685E-2</v>
      </c>
      <c r="V234" s="253">
        <f t="shared" si="42"/>
        <v>0</v>
      </c>
      <c r="W234" s="253">
        <f t="shared" si="52"/>
        <v>2.6754379062337703E-2</v>
      </c>
      <c r="X234" s="253">
        <f t="shared" si="53"/>
        <v>0</v>
      </c>
      <c r="Y234" s="253">
        <f t="shared" si="43"/>
        <v>-0.12652889076339097</v>
      </c>
      <c r="Z234" s="253">
        <f t="shared" si="44"/>
        <v>0</v>
      </c>
      <c r="AA234" s="253">
        <f t="shared" si="45"/>
        <v>-7.7854671280276816E-2</v>
      </c>
    </row>
    <row r="235" spans="1:27" x14ac:dyDescent="0.35">
      <c r="A235" s="154" t="s">
        <v>199</v>
      </c>
      <c r="B235" s="155">
        <v>0</v>
      </c>
      <c r="C235" s="156">
        <v>42</v>
      </c>
      <c r="D235" s="156">
        <v>1</v>
      </c>
      <c r="E235" s="157">
        <v>43</v>
      </c>
      <c r="F235" s="155">
        <v>0</v>
      </c>
      <c r="G235" s="156">
        <v>33</v>
      </c>
      <c r="H235" s="156">
        <v>1</v>
      </c>
      <c r="I235" s="157">
        <v>34</v>
      </c>
      <c r="J235" s="155">
        <v>0</v>
      </c>
      <c r="K235" s="156">
        <v>9</v>
      </c>
      <c r="L235" s="156">
        <v>0</v>
      </c>
      <c r="M235" s="157">
        <v>9</v>
      </c>
      <c r="O235" s="150" t="str">
        <f t="shared" si="46"/>
        <v>Mid Sussex</v>
      </c>
      <c r="P235" s="253">
        <f t="shared" si="47"/>
        <v>0</v>
      </c>
      <c r="Q235" s="253">
        <f t="shared" si="48"/>
        <v>9.4703375498883843E-2</v>
      </c>
      <c r="R235" s="253">
        <f t="shared" si="49"/>
        <v>6.2344139650872814E-2</v>
      </c>
      <c r="S235" s="253">
        <f t="shared" si="50"/>
        <v>8.2722533233296786E-2</v>
      </c>
      <c r="T235" s="253">
        <f t="shared" si="51"/>
        <v>0</v>
      </c>
      <c r="U235" s="253">
        <f t="shared" si="41"/>
        <v>6.4124985426139675E-2</v>
      </c>
      <c r="V235" s="253">
        <f t="shared" si="42"/>
        <v>3.6376864314296105E-2</v>
      </c>
      <c r="W235" s="253">
        <f t="shared" si="52"/>
        <v>5.3508758124675405E-2</v>
      </c>
      <c r="X235" s="253">
        <f t="shared" si="53"/>
        <v>0</v>
      </c>
      <c r="Y235" s="253">
        <f t="shared" si="43"/>
        <v>-0.12652889076339097</v>
      </c>
      <c r="Z235" s="253">
        <f t="shared" si="44"/>
        <v>0</v>
      </c>
      <c r="AA235" s="253">
        <f t="shared" si="45"/>
        <v>-7.7854671280276816E-2</v>
      </c>
    </row>
    <row r="236" spans="1:27" x14ac:dyDescent="0.35">
      <c r="A236" s="154" t="s">
        <v>235</v>
      </c>
      <c r="B236" s="155">
        <v>20</v>
      </c>
      <c r="C236" s="156">
        <v>57</v>
      </c>
      <c r="D236" s="156">
        <v>1</v>
      </c>
      <c r="E236" s="157">
        <v>78</v>
      </c>
      <c r="F236" s="155">
        <v>7</v>
      </c>
      <c r="G236" s="156">
        <v>57</v>
      </c>
      <c r="H236" s="156">
        <v>5</v>
      </c>
      <c r="I236" s="157">
        <v>69</v>
      </c>
      <c r="J236" s="155">
        <v>13</v>
      </c>
      <c r="K236" s="156">
        <v>0</v>
      </c>
      <c r="L236" s="156">
        <v>-4</v>
      </c>
      <c r="M236" s="157">
        <v>9</v>
      </c>
      <c r="O236" s="150" t="str">
        <f t="shared" si="46"/>
        <v>Calderdale</v>
      </c>
      <c r="P236" s="253">
        <f t="shared" si="47"/>
        <v>0.33178500331785005</v>
      </c>
      <c r="Q236" s="253">
        <f t="shared" si="48"/>
        <v>0.1285260096056281</v>
      </c>
      <c r="R236" s="253">
        <f t="shared" si="49"/>
        <v>6.2344139650872814E-2</v>
      </c>
      <c r="S236" s="253">
        <f t="shared" si="50"/>
        <v>0.15005482772551509</v>
      </c>
      <c r="T236" s="253">
        <f t="shared" si="51"/>
        <v>7.5026795284030015E-2</v>
      </c>
      <c r="U236" s="253">
        <f t="shared" si="41"/>
        <v>0.11076133846333217</v>
      </c>
      <c r="V236" s="253">
        <f t="shared" si="42"/>
        <v>0.18188432157148052</v>
      </c>
      <c r="W236" s="253">
        <f t="shared" si="52"/>
        <v>0.10859130325301773</v>
      </c>
      <c r="X236" s="253">
        <f t="shared" si="53"/>
        <v>-0.39370078740157477</v>
      </c>
      <c r="Y236" s="253">
        <f t="shared" si="43"/>
        <v>0</v>
      </c>
      <c r="Z236" s="253">
        <f t="shared" si="44"/>
        <v>0.34934497816593885</v>
      </c>
      <c r="AA236" s="253">
        <f t="shared" si="45"/>
        <v>-7.7854671280276816E-2</v>
      </c>
    </row>
    <row r="237" spans="1:27" x14ac:dyDescent="0.35">
      <c r="A237" s="154" t="s">
        <v>293</v>
      </c>
      <c r="B237" s="155">
        <v>14</v>
      </c>
      <c r="C237" s="156">
        <v>71</v>
      </c>
      <c r="D237" s="156">
        <v>0</v>
      </c>
      <c r="E237" s="157">
        <v>85</v>
      </c>
      <c r="F237" s="155">
        <v>15</v>
      </c>
      <c r="G237" s="156">
        <v>59</v>
      </c>
      <c r="H237" s="156">
        <v>1</v>
      </c>
      <c r="I237" s="157">
        <v>75</v>
      </c>
      <c r="J237" s="155">
        <v>-1</v>
      </c>
      <c r="K237" s="156">
        <v>13</v>
      </c>
      <c r="L237" s="156">
        <v>-1</v>
      </c>
      <c r="M237" s="157">
        <v>10</v>
      </c>
      <c r="O237" s="150" t="str">
        <f t="shared" si="46"/>
        <v>Blackburn with Darwen</v>
      </c>
      <c r="P237" s="253">
        <f t="shared" si="47"/>
        <v>0.232249502322495</v>
      </c>
      <c r="Q237" s="253">
        <f t="shared" si="48"/>
        <v>0.16009380143858937</v>
      </c>
      <c r="R237" s="253">
        <f t="shared" si="49"/>
        <v>0</v>
      </c>
      <c r="S237" s="253">
        <f t="shared" si="50"/>
        <v>0.16352128662395876</v>
      </c>
      <c r="T237" s="253">
        <f t="shared" si="51"/>
        <v>0.16077170418006431</v>
      </c>
      <c r="U237" s="253">
        <f t="shared" si="41"/>
        <v>0.11464770121643154</v>
      </c>
      <c r="V237" s="253">
        <f t="shared" si="42"/>
        <v>3.6376864314296105E-2</v>
      </c>
      <c r="W237" s="253">
        <f t="shared" si="52"/>
        <v>0.11803402527501927</v>
      </c>
      <c r="X237" s="253">
        <f t="shared" si="53"/>
        <v>3.0284675953967291E-2</v>
      </c>
      <c r="Y237" s="253">
        <f t="shared" si="43"/>
        <v>-0.18276395332489809</v>
      </c>
      <c r="Z237" s="253">
        <f t="shared" si="44"/>
        <v>8.7336244541484712E-2</v>
      </c>
      <c r="AA237" s="253">
        <f t="shared" si="45"/>
        <v>-8.6505190311418692E-2</v>
      </c>
    </row>
    <row r="238" spans="1:27" x14ac:dyDescent="0.35">
      <c r="A238" s="154" t="s">
        <v>311</v>
      </c>
      <c r="B238" s="155">
        <v>0</v>
      </c>
      <c r="C238" s="156">
        <v>51</v>
      </c>
      <c r="D238" s="156">
        <v>2</v>
      </c>
      <c r="E238" s="157">
        <v>54</v>
      </c>
      <c r="F238" s="155">
        <v>0</v>
      </c>
      <c r="G238" s="156">
        <v>41</v>
      </c>
      <c r="H238" s="156">
        <v>2</v>
      </c>
      <c r="I238" s="157">
        <v>44</v>
      </c>
      <c r="J238" s="155">
        <v>0</v>
      </c>
      <c r="K238" s="156">
        <v>10</v>
      </c>
      <c r="L238" s="156">
        <v>0</v>
      </c>
      <c r="M238" s="157">
        <v>10</v>
      </c>
      <c r="O238" s="150" t="str">
        <f t="shared" si="46"/>
        <v>Runnymede</v>
      </c>
      <c r="P238" s="253">
        <f t="shared" si="47"/>
        <v>0</v>
      </c>
      <c r="Q238" s="253">
        <f t="shared" si="48"/>
        <v>0.11499695596293039</v>
      </c>
      <c r="R238" s="253">
        <f t="shared" si="49"/>
        <v>0.12468827930174563</v>
      </c>
      <c r="S238" s="253">
        <f t="shared" si="50"/>
        <v>0.10388411150227968</v>
      </c>
      <c r="T238" s="253">
        <f t="shared" si="51"/>
        <v>0</v>
      </c>
      <c r="U238" s="253">
        <f t="shared" si="41"/>
        <v>7.9670436438537176E-2</v>
      </c>
      <c r="V238" s="253">
        <f t="shared" si="42"/>
        <v>7.275372862859221E-2</v>
      </c>
      <c r="W238" s="253">
        <f t="shared" si="52"/>
        <v>6.9246628161344637E-2</v>
      </c>
      <c r="X238" s="253">
        <f t="shared" si="53"/>
        <v>0</v>
      </c>
      <c r="Y238" s="253">
        <f t="shared" si="43"/>
        <v>-0.14058765640376775</v>
      </c>
      <c r="Z238" s="253">
        <f t="shared" si="44"/>
        <v>0</v>
      </c>
      <c r="AA238" s="253">
        <f t="shared" si="45"/>
        <v>-8.6505190311418692E-2</v>
      </c>
    </row>
    <row r="239" spans="1:27" x14ac:dyDescent="0.35">
      <c r="A239" s="154" t="s">
        <v>250</v>
      </c>
      <c r="B239" s="155">
        <v>1</v>
      </c>
      <c r="C239" s="156">
        <v>45</v>
      </c>
      <c r="D239" s="156">
        <v>3</v>
      </c>
      <c r="E239" s="157">
        <v>49</v>
      </c>
      <c r="F239" s="155">
        <v>1</v>
      </c>
      <c r="G239" s="156">
        <v>38</v>
      </c>
      <c r="H239" s="156">
        <v>0</v>
      </c>
      <c r="I239" s="157">
        <v>39</v>
      </c>
      <c r="J239" s="155">
        <v>0</v>
      </c>
      <c r="K239" s="156">
        <v>7</v>
      </c>
      <c r="L239" s="156">
        <v>3</v>
      </c>
      <c r="M239" s="157">
        <v>10</v>
      </c>
      <c r="O239" s="150" t="str">
        <f t="shared" si="46"/>
        <v>Test Valley</v>
      </c>
      <c r="P239" s="253">
        <f t="shared" si="47"/>
        <v>1.6589250165892501E-2</v>
      </c>
      <c r="Q239" s="253">
        <f t="shared" si="48"/>
        <v>0.10146790232023271</v>
      </c>
      <c r="R239" s="253">
        <f t="shared" si="49"/>
        <v>0.18703241895261846</v>
      </c>
      <c r="S239" s="253">
        <f t="shared" si="50"/>
        <v>9.4265212289105643E-2</v>
      </c>
      <c r="T239" s="253">
        <f t="shared" si="51"/>
        <v>1.0718113612004287E-2</v>
      </c>
      <c r="U239" s="253">
        <f t="shared" si="41"/>
        <v>7.3840892308888115E-2</v>
      </c>
      <c r="V239" s="253">
        <f t="shared" si="42"/>
        <v>0</v>
      </c>
      <c r="W239" s="253">
        <f t="shared" si="52"/>
        <v>6.1377693143010024E-2</v>
      </c>
      <c r="X239" s="253">
        <f t="shared" si="53"/>
        <v>0</v>
      </c>
      <c r="Y239" s="253">
        <f t="shared" si="43"/>
        <v>-9.841135948263742E-2</v>
      </c>
      <c r="Z239" s="253">
        <f t="shared" si="44"/>
        <v>-0.26200873362445415</v>
      </c>
      <c r="AA239" s="253">
        <f t="shared" si="45"/>
        <v>-8.6505190311418692E-2</v>
      </c>
    </row>
    <row r="240" spans="1:27" x14ac:dyDescent="0.35">
      <c r="A240" s="154" t="s">
        <v>419</v>
      </c>
      <c r="B240" s="155">
        <v>6</v>
      </c>
      <c r="C240" s="156">
        <v>77</v>
      </c>
      <c r="D240" s="156">
        <v>5</v>
      </c>
      <c r="E240" s="157">
        <v>88</v>
      </c>
      <c r="F240" s="155">
        <v>6</v>
      </c>
      <c r="G240" s="156">
        <v>72</v>
      </c>
      <c r="H240" s="156">
        <v>0</v>
      </c>
      <c r="I240" s="157">
        <v>78</v>
      </c>
      <c r="J240" s="155">
        <v>0</v>
      </c>
      <c r="K240" s="156">
        <v>5</v>
      </c>
      <c r="L240" s="156">
        <v>5</v>
      </c>
      <c r="M240" s="157">
        <v>10</v>
      </c>
      <c r="O240" s="150" t="str">
        <f t="shared" si="46"/>
        <v>Newport</v>
      </c>
      <c r="P240" s="253">
        <f t="shared" si="47"/>
        <v>9.953550099535502E-2</v>
      </c>
      <c r="Q240" s="253">
        <f t="shared" si="48"/>
        <v>0.17362285508128705</v>
      </c>
      <c r="R240" s="253">
        <f t="shared" si="49"/>
        <v>0.3117206982543641</v>
      </c>
      <c r="S240" s="253">
        <f t="shared" si="50"/>
        <v>0.16929262615186319</v>
      </c>
      <c r="T240" s="253">
        <f t="shared" si="51"/>
        <v>6.4308681672025719E-2</v>
      </c>
      <c r="U240" s="253">
        <f t="shared" si="41"/>
        <v>0.13990905911157747</v>
      </c>
      <c r="V240" s="253">
        <f t="shared" si="42"/>
        <v>0</v>
      </c>
      <c r="W240" s="253">
        <f t="shared" si="52"/>
        <v>0.12275538628602005</v>
      </c>
      <c r="X240" s="253">
        <f t="shared" si="53"/>
        <v>0</v>
      </c>
      <c r="Y240" s="253">
        <f t="shared" si="43"/>
        <v>-7.0293828201883873E-2</v>
      </c>
      <c r="Z240" s="253">
        <f t="shared" si="44"/>
        <v>-0.43668122270742354</v>
      </c>
      <c r="AA240" s="253">
        <f t="shared" si="45"/>
        <v>-8.6505190311418692E-2</v>
      </c>
    </row>
    <row r="241" spans="1:27" x14ac:dyDescent="0.35">
      <c r="A241" s="154" t="s">
        <v>304</v>
      </c>
      <c r="B241" s="155">
        <v>10</v>
      </c>
      <c r="C241" s="156">
        <v>55</v>
      </c>
      <c r="D241" s="156">
        <v>0</v>
      </c>
      <c r="E241" s="157">
        <v>65</v>
      </c>
      <c r="F241" s="155">
        <v>3</v>
      </c>
      <c r="G241" s="156">
        <v>47</v>
      </c>
      <c r="H241" s="156">
        <v>5</v>
      </c>
      <c r="I241" s="157">
        <v>56</v>
      </c>
      <c r="J241" s="155">
        <v>6</v>
      </c>
      <c r="K241" s="156">
        <v>8</v>
      </c>
      <c r="L241" s="156">
        <v>-5</v>
      </c>
      <c r="M241" s="157">
        <v>10</v>
      </c>
      <c r="O241" s="150" t="str">
        <f t="shared" si="46"/>
        <v>Bracknell Forest</v>
      </c>
      <c r="P241" s="253">
        <f t="shared" si="47"/>
        <v>0.16589250165892502</v>
      </c>
      <c r="Q241" s="253">
        <f t="shared" si="48"/>
        <v>0.12401632505806219</v>
      </c>
      <c r="R241" s="253">
        <f t="shared" si="49"/>
        <v>0</v>
      </c>
      <c r="S241" s="253">
        <f t="shared" si="50"/>
        <v>0.1250456897712626</v>
      </c>
      <c r="T241" s="253">
        <f t="shared" si="51"/>
        <v>3.215434083601286E-2</v>
      </c>
      <c r="U241" s="253">
        <f t="shared" si="41"/>
        <v>9.1329524697835299E-2</v>
      </c>
      <c r="V241" s="253">
        <f t="shared" si="42"/>
        <v>0.18188432157148052</v>
      </c>
      <c r="W241" s="253">
        <f t="shared" si="52"/>
        <v>8.8132072205347717E-2</v>
      </c>
      <c r="X241" s="253">
        <f t="shared" si="53"/>
        <v>-0.18170805572380377</v>
      </c>
      <c r="Y241" s="253">
        <f t="shared" si="43"/>
        <v>-0.1124701251230142</v>
      </c>
      <c r="Z241" s="253">
        <f t="shared" si="44"/>
        <v>0.43668122270742354</v>
      </c>
      <c r="AA241" s="253">
        <f t="shared" si="45"/>
        <v>-8.6505190311418692E-2</v>
      </c>
    </row>
    <row r="242" spans="1:27" x14ac:dyDescent="0.35">
      <c r="A242" s="154" t="s">
        <v>20</v>
      </c>
      <c r="B242" s="155">
        <v>14</v>
      </c>
      <c r="C242" s="156">
        <v>176</v>
      </c>
      <c r="D242" s="156">
        <v>5</v>
      </c>
      <c r="E242" s="157">
        <v>195</v>
      </c>
      <c r="F242" s="155">
        <v>7</v>
      </c>
      <c r="G242" s="156">
        <v>174</v>
      </c>
      <c r="H242" s="156">
        <v>4</v>
      </c>
      <c r="I242" s="157">
        <v>185</v>
      </c>
      <c r="J242" s="155">
        <v>7</v>
      </c>
      <c r="K242" s="156">
        <v>2</v>
      </c>
      <c r="L242" s="156">
        <v>1</v>
      </c>
      <c r="M242" s="157">
        <v>10</v>
      </c>
      <c r="O242" s="150" t="str">
        <f t="shared" si="46"/>
        <v>Newcastle-under-Lyme</v>
      </c>
      <c r="P242" s="253">
        <f t="shared" si="47"/>
        <v>0.232249502322495</v>
      </c>
      <c r="Q242" s="253">
        <f t="shared" si="48"/>
        <v>0.39685224018579901</v>
      </c>
      <c r="R242" s="253">
        <f t="shared" si="49"/>
        <v>0.3117206982543641</v>
      </c>
      <c r="S242" s="253">
        <f t="shared" si="50"/>
        <v>0.37513706931378776</v>
      </c>
      <c r="T242" s="253">
        <f t="shared" si="51"/>
        <v>7.5026795284030015E-2</v>
      </c>
      <c r="U242" s="253">
        <f t="shared" si="41"/>
        <v>0.33811355951964556</v>
      </c>
      <c r="V242" s="253">
        <f t="shared" si="42"/>
        <v>0.14550745725718442</v>
      </c>
      <c r="W242" s="253">
        <f t="shared" si="52"/>
        <v>0.29115059567838086</v>
      </c>
      <c r="X242" s="253">
        <f t="shared" si="53"/>
        <v>-0.21199273167777105</v>
      </c>
      <c r="Y242" s="253">
        <f t="shared" si="43"/>
        <v>-2.811753128075355E-2</v>
      </c>
      <c r="Z242" s="253">
        <f t="shared" si="44"/>
        <v>-8.7336244541484712E-2</v>
      </c>
      <c r="AA242" s="253">
        <f t="shared" si="45"/>
        <v>-8.6505190311418692E-2</v>
      </c>
    </row>
    <row r="243" spans="1:27" x14ac:dyDescent="0.35">
      <c r="A243" s="154" t="s">
        <v>399</v>
      </c>
      <c r="B243" s="155">
        <v>2</v>
      </c>
      <c r="C243" s="156">
        <v>71</v>
      </c>
      <c r="D243" s="156">
        <v>0</v>
      </c>
      <c r="E243" s="157">
        <v>74</v>
      </c>
      <c r="F243" s="155">
        <v>10</v>
      </c>
      <c r="G243" s="156">
        <v>52</v>
      </c>
      <c r="H243" s="156">
        <v>0</v>
      </c>
      <c r="I243" s="157">
        <v>63</v>
      </c>
      <c r="J243" s="155">
        <v>-8</v>
      </c>
      <c r="K243" s="156">
        <v>19</v>
      </c>
      <c r="L243" s="156">
        <v>0</v>
      </c>
      <c r="M243" s="157">
        <v>11</v>
      </c>
      <c r="O243" s="150" t="str">
        <f t="shared" si="46"/>
        <v>Woking</v>
      </c>
      <c r="P243" s="253">
        <f t="shared" si="47"/>
        <v>3.3178500331785002E-2</v>
      </c>
      <c r="Q243" s="253">
        <f t="shared" si="48"/>
        <v>0.16009380143858937</v>
      </c>
      <c r="R243" s="253">
        <f t="shared" si="49"/>
        <v>0</v>
      </c>
      <c r="S243" s="253">
        <f t="shared" si="50"/>
        <v>0.14235970835497586</v>
      </c>
      <c r="T243" s="253">
        <f t="shared" si="51"/>
        <v>0.10718113612004287</v>
      </c>
      <c r="U243" s="253">
        <f t="shared" si="41"/>
        <v>0.10104543158058372</v>
      </c>
      <c r="V243" s="253">
        <f t="shared" si="42"/>
        <v>0</v>
      </c>
      <c r="W243" s="253">
        <f t="shared" si="52"/>
        <v>9.9148581231016192E-2</v>
      </c>
      <c r="X243" s="253">
        <f t="shared" si="53"/>
        <v>0.24227740763173833</v>
      </c>
      <c r="Y243" s="253">
        <f t="shared" si="43"/>
        <v>-0.26711654716715871</v>
      </c>
      <c r="Z243" s="253">
        <f t="shared" si="44"/>
        <v>0</v>
      </c>
      <c r="AA243" s="253">
        <f t="shared" si="45"/>
        <v>-9.5155709342560554E-2</v>
      </c>
    </row>
    <row r="244" spans="1:27" x14ac:dyDescent="0.35">
      <c r="A244" s="154" t="s">
        <v>414</v>
      </c>
      <c r="B244" s="155">
        <v>13</v>
      </c>
      <c r="C244" s="156">
        <v>66</v>
      </c>
      <c r="D244" s="156">
        <v>1</v>
      </c>
      <c r="E244" s="157">
        <v>80</v>
      </c>
      <c r="F244" s="155">
        <v>20</v>
      </c>
      <c r="G244" s="156">
        <v>48</v>
      </c>
      <c r="H244" s="156">
        <v>1</v>
      </c>
      <c r="I244" s="157">
        <v>70</v>
      </c>
      <c r="J244" s="155">
        <v>-7</v>
      </c>
      <c r="K244" s="156">
        <v>18</v>
      </c>
      <c r="L244" s="156">
        <v>0</v>
      </c>
      <c r="M244" s="157">
        <v>11</v>
      </c>
      <c r="O244" s="150" t="str">
        <f t="shared" si="46"/>
        <v>Middlesbrough</v>
      </c>
      <c r="P244" s="253">
        <f t="shared" si="47"/>
        <v>0.21566025215660253</v>
      </c>
      <c r="Q244" s="253">
        <f t="shared" si="48"/>
        <v>0.14881959006967463</v>
      </c>
      <c r="R244" s="253">
        <f t="shared" si="49"/>
        <v>6.2344139650872814E-2</v>
      </c>
      <c r="S244" s="253">
        <f t="shared" si="50"/>
        <v>0.15390238741078471</v>
      </c>
      <c r="T244" s="253">
        <f t="shared" si="51"/>
        <v>0.21436227224008575</v>
      </c>
      <c r="U244" s="253">
        <f t="shared" si="41"/>
        <v>9.3272706074384981E-2</v>
      </c>
      <c r="V244" s="253">
        <f t="shared" si="42"/>
        <v>3.6376864314296105E-2</v>
      </c>
      <c r="W244" s="253">
        <f t="shared" si="52"/>
        <v>0.11016509025668465</v>
      </c>
      <c r="X244" s="253">
        <f t="shared" si="53"/>
        <v>0.21199273167777105</v>
      </c>
      <c r="Y244" s="253">
        <f t="shared" si="43"/>
        <v>-0.25305778152678193</v>
      </c>
      <c r="Z244" s="253">
        <f t="shared" si="44"/>
        <v>0</v>
      </c>
      <c r="AA244" s="253">
        <f t="shared" si="45"/>
        <v>-9.5155709342560554E-2</v>
      </c>
    </row>
    <row r="245" spans="1:27" x14ac:dyDescent="0.35">
      <c r="A245" s="154" t="s">
        <v>418</v>
      </c>
      <c r="B245" s="155">
        <v>5</v>
      </c>
      <c r="C245" s="156">
        <v>147</v>
      </c>
      <c r="D245" s="156">
        <v>0</v>
      </c>
      <c r="E245" s="157">
        <v>152</v>
      </c>
      <c r="F245" s="155">
        <v>8</v>
      </c>
      <c r="G245" s="156">
        <v>128</v>
      </c>
      <c r="H245" s="156">
        <v>5</v>
      </c>
      <c r="I245" s="157">
        <v>141</v>
      </c>
      <c r="J245" s="155">
        <v>-3</v>
      </c>
      <c r="K245" s="156">
        <v>19</v>
      </c>
      <c r="L245" s="156">
        <v>-5</v>
      </c>
      <c r="M245" s="157">
        <v>11</v>
      </c>
      <c r="O245" s="150" t="str">
        <f t="shared" si="46"/>
        <v>Rushcliffe</v>
      </c>
      <c r="P245" s="253">
        <f t="shared" si="47"/>
        <v>8.2946250829462512E-2</v>
      </c>
      <c r="Q245" s="253">
        <f t="shared" si="48"/>
        <v>0.3314618142460935</v>
      </c>
      <c r="R245" s="253">
        <f t="shared" si="49"/>
        <v>0</v>
      </c>
      <c r="S245" s="253">
        <f t="shared" si="50"/>
        <v>0.29241453608049095</v>
      </c>
      <c r="T245" s="253">
        <f t="shared" si="51"/>
        <v>8.5744908896034297E-2</v>
      </c>
      <c r="U245" s="253">
        <f t="shared" si="41"/>
        <v>0.24872721619835997</v>
      </c>
      <c r="V245" s="253">
        <f t="shared" si="42"/>
        <v>0.18188432157148052</v>
      </c>
      <c r="W245" s="253">
        <f t="shared" si="52"/>
        <v>0.22190396751703623</v>
      </c>
      <c r="X245" s="253">
        <f t="shared" si="53"/>
        <v>9.0854027861901887E-2</v>
      </c>
      <c r="Y245" s="253">
        <f t="shared" si="43"/>
        <v>-0.26711654716715871</v>
      </c>
      <c r="Z245" s="253">
        <f t="shared" si="44"/>
        <v>0.43668122270742354</v>
      </c>
      <c r="AA245" s="253">
        <f t="shared" si="45"/>
        <v>-9.5155709342560554E-2</v>
      </c>
    </row>
    <row r="246" spans="1:27" x14ac:dyDescent="0.35">
      <c r="A246" s="154" t="s">
        <v>252</v>
      </c>
      <c r="B246" s="155">
        <v>1</v>
      </c>
      <c r="C246" s="156">
        <v>39</v>
      </c>
      <c r="D246" s="156">
        <v>0</v>
      </c>
      <c r="E246" s="157">
        <v>41</v>
      </c>
      <c r="F246" s="155">
        <v>0</v>
      </c>
      <c r="G246" s="156">
        <v>27</v>
      </c>
      <c r="H246" s="156">
        <v>2</v>
      </c>
      <c r="I246" s="157">
        <v>29</v>
      </c>
      <c r="J246" s="155">
        <v>1</v>
      </c>
      <c r="K246" s="156">
        <v>13</v>
      </c>
      <c r="L246" s="156">
        <v>-2</v>
      </c>
      <c r="M246" s="157">
        <v>11</v>
      </c>
      <c r="O246" s="150" t="str">
        <f t="shared" si="46"/>
        <v>Crawley</v>
      </c>
      <c r="P246" s="253">
        <f t="shared" si="47"/>
        <v>1.6589250165892501E-2</v>
      </c>
      <c r="Q246" s="253">
        <f t="shared" si="48"/>
        <v>8.7938848677535014E-2</v>
      </c>
      <c r="R246" s="253">
        <f t="shared" si="49"/>
        <v>0</v>
      </c>
      <c r="S246" s="253">
        <f t="shared" si="50"/>
        <v>7.8874973548027166E-2</v>
      </c>
      <c r="T246" s="253">
        <f t="shared" si="51"/>
        <v>0</v>
      </c>
      <c r="U246" s="253">
        <f t="shared" si="41"/>
        <v>5.2465897166841552E-2</v>
      </c>
      <c r="V246" s="253">
        <f t="shared" si="42"/>
        <v>7.275372862859221E-2</v>
      </c>
      <c r="W246" s="253">
        <f t="shared" si="52"/>
        <v>4.5639823106340786E-2</v>
      </c>
      <c r="X246" s="253">
        <f t="shared" si="53"/>
        <v>-3.0284675953967291E-2</v>
      </c>
      <c r="Y246" s="253">
        <f t="shared" si="43"/>
        <v>-0.18276395332489809</v>
      </c>
      <c r="Z246" s="253">
        <f t="shared" si="44"/>
        <v>0.17467248908296942</v>
      </c>
      <c r="AA246" s="253">
        <f t="shared" si="45"/>
        <v>-9.5155709342560554E-2</v>
      </c>
    </row>
    <row r="247" spans="1:27" x14ac:dyDescent="0.35">
      <c r="A247" s="154" t="s">
        <v>469</v>
      </c>
      <c r="B247" s="155">
        <v>6</v>
      </c>
      <c r="C247" s="156">
        <v>55</v>
      </c>
      <c r="D247" s="156">
        <v>4</v>
      </c>
      <c r="E247" s="157">
        <v>65</v>
      </c>
      <c r="F247" s="155">
        <v>5</v>
      </c>
      <c r="G247" s="156">
        <v>48</v>
      </c>
      <c r="H247" s="156">
        <v>1</v>
      </c>
      <c r="I247" s="157">
        <v>54</v>
      </c>
      <c r="J247" s="155">
        <v>2</v>
      </c>
      <c r="K247" s="156">
        <v>7</v>
      </c>
      <c r="L247" s="156">
        <v>2</v>
      </c>
      <c r="M247" s="157">
        <v>11</v>
      </c>
      <c r="O247" s="150" t="str">
        <f t="shared" si="46"/>
        <v>East Suffolk</v>
      </c>
      <c r="P247" s="253">
        <f t="shared" si="47"/>
        <v>9.953550099535502E-2</v>
      </c>
      <c r="Q247" s="253">
        <f t="shared" si="48"/>
        <v>0.12401632505806219</v>
      </c>
      <c r="R247" s="253">
        <f t="shared" si="49"/>
        <v>0.24937655860349126</v>
      </c>
      <c r="S247" s="253">
        <f t="shared" si="50"/>
        <v>0.1250456897712626</v>
      </c>
      <c r="T247" s="253">
        <f t="shared" si="51"/>
        <v>5.3590568060021437E-2</v>
      </c>
      <c r="U247" s="253">
        <f t="shared" si="41"/>
        <v>9.3272706074384981E-2</v>
      </c>
      <c r="V247" s="253">
        <f t="shared" si="42"/>
        <v>3.6376864314296105E-2</v>
      </c>
      <c r="W247" s="253">
        <f t="shared" si="52"/>
        <v>8.4984498198013875E-2</v>
      </c>
      <c r="X247" s="253">
        <f t="shared" si="53"/>
        <v>-6.0569351907934582E-2</v>
      </c>
      <c r="Y247" s="253">
        <f t="shared" si="43"/>
        <v>-9.841135948263742E-2</v>
      </c>
      <c r="Z247" s="253">
        <f t="shared" si="44"/>
        <v>-0.17467248908296942</v>
      </c>
      <c r="AA247" s="253">
        <f t="shared" si="45"/>
        <v>-9.5155709342560554E-2</v>
      </c>
    </row>
    <row r="248" spans="1:27" x14ac:dyDescent="0.35">
      <c r="A248" s="158" t="s">
        <v>390</v>
      </c>
      <c r="B248" s="155">
        <v>4</v>
      </c>
      <c r="C248" s="156">
        <v>30</v>
      </c>
      <c r="D248" s="156">
        <v>1</v>
      </c>
      <c r="E248" s="157">
        <v>35</v>
      </c>
      <c r="F248" s="155">
        <v>0</v>
      </c>
      <c r="G248" s="156">
        <v>24</v>
      </c>
      <c r="H248" s="156">
        <v>0</v>
      </c>
      <c r="I248" s="157">
        <v>24</v>
      </c>
      <c r="J248" s="155">
        <v>4</v>
      </c>
      <c r="K248" s="156">
        <v>6</v>
      </c>
      <c r="L248" s="156">
        <v>1</v>
      </c>
      <c r="M248" s="157">
        <v>11</v>
      </c>
      <c r="O248" s="150" t="str">
        <f t="shared" si="46"/>
        <v>Harlow</v>
      </c>
      <c r="P248" s="253">
        <f t="shared" si="47"/>
        <v>6.6357000663570004E-2</v>
      </c>
      <c r="Q248" s="253">
        <f t="shared" si="48"/>
        <v>6.7645268213488458E-2</v>
      </c>
      <c r="R248" s="253">
        <f t="shared" si="49"/>
        <v>6.2344139650872814E-2</v>
      </c>
      <c r="S248" s="253">
        <f t="shared" si="50"/>
        <v>6.7332294492218309E-2</v>
      </c>
      <c r="T248" s="253">
        <f t="shared" si="51"/>
        <v>0</v>
      </c>
      <c r="U248" s="253">
        <f t="shared" si="41"/>
        <v>4.6636353037192491E-2</v>
      </c>
      <c r="V248" s="253">
        <f t="shared" si="42"/>
        <v>0</v>
      </c>
      <c r="W248" s="253">
        <f t="shared" si="52"/>
        <v>3.7770888088006167E-2</v>
      </c>
      <c r="X248" s="253">
        <f t="shared" si="53"/>
        <v>-0.12113870381586916</v>
      </c>
      <c r="Y248" s="253">
        <f t="shared" si="43"/>
        <v>-8.4352593842260654E-2</v>
      </c>
      <c r="Z248" s="253">
        <f t="shared" si="44"/>
        <v>-8.7336244541484712E-2</v>
      </c>
      <c r="AA248" s="253">
        <f t="shared" si="45"/>
        <v>-9.5155709342560554E-2</v>
      </c>
    </row>
    <row r="249" spans="1:27" x14ac:dyDescent="0.35">
      <c r="A249" s="154" t="s">
        <v>415</v>
      </c>
      <c r="B249" s="155">
        <v>41</v>
      </c>
      <c r="C249" s="156">
        <v>288</v>
      </c>
      <c r="D249" s="156">
        <v>1</v>
      </c>
      <c r="E249" s="157">
        <v>329</v>
      </c>
      <c r="F249" s="155">
        <v>24</v>
      </c>
      <c r="G249" s="156">
        <v>292</v>
      </c>
      <c r="H249" s="156">
        <v>2</v>
      </c>
      <c r="I249" s="157">
        <v>318</v>
      </c>
      <c r="J249" s="155">
        <v>16</v>
      </c>
      <c r="K249" s="156">
        <v>-4</v>
      </c>
      <c r="L249" s="156">
        <v>-1</v>
      </c>
      <c r="M249" s="157">
        <v>11</v>
      </c>
      <c r="O249" s="150" t="str">
        <f t="shared" si="46"/>
        <v>Brent</v>
      </c>
      <c r="P249" s="253">
        <f t="shared" si="47"/>
        <v>0.6801592568015925</v>
      </c>
      <c r="Q249" s="253">
        <f t="shared" si="48"/>
        <v>0.64939457484948926</v>
      </c>
      <c r="R249" s="253">
        <f t="shared" si="49"/>
        <v>6.2344139650872814E-2</v>
      </c>
      <c r="S249" s="253">
        <f t="shared" si="50"/>
        <v>0.63292356822685214</v>
      </c>
      <c r="T249" s="253">
        <f t="shared" si="51"/>
        <v>0.25723472668810288</v>
      </c>
      <c r="U249" s="253">
        <f t="shared" si="41"/>
        <v>0.56740896195250867</v>
      </c>
      <c r="V249" s="253">
        <f t="shared" si="42"/>
        <v>7.275372862859221E-2</v>
      </c>
      <c r="W249" s="253">
        <f t="shared" si="52"/>
        <v>0.50046426716608172</v>
      </c>
      <c r="X249" s="253">
        <f t="shared" si="53"/>
        <v>-0.48455481526347666</v>
      </c>
      <c r="Y249" s="253">
        <f t="shared" si="43"/>
        <v>5.62350625615071E-2</v>
      </c>
      <c r="Z249" s="253">
        <f t="shared" si="44"/>
        <v>8.7336244541484712E-2</v>
      </c>
      <c r="AA249" s="253">
        <f t="shared" si="45"/>
        <v>-9.5155709342560554E-2</v>
      </c>
    </row>
    <row r="250" spans="1:27" x14ac:dyDescent="0.35">
      <c r="A250" s="154" t="s">
        <v>368</v>
      </c>
      <c r="B250" s="155">
        <v>5</v>
      </c>
      <c r="C250" s="156">
        <v>52</v>
      </c>
      <c r="D250" s="156">
        <v>6</v>
      </c>
      <c r="E250" s="157">
        <v>64</v>
      </c>
      <c r="F250" s="155">
        <v>9</v>
      </c>
      <c r="G250" s="156">
        <v>42</v>
      </c>
      <c r="H250" s="156">
        <v>0</v>
      </c>
      <c r="I250" s="157">
        <v>51</v>
      </c>
      <c r="J250" s="155">
        <v>-4</v>
      </c>
      <c r="K250" s="156">
        <v>10</v>
      </c>
      <c r="L250" s="156">
        <v>6</v>
      </c>
      <c r="M250" s="157">
        <v>12</v>
      </c>
      <c r="O250" s="150" t="str">
        <f t="shared" si="46"/>
        <v>Maidstone</v>
      </c>
      <c r="P250" s="253">
        <f t="shared" si="47"/>
        <v>8.2946250829462512E-2</v>
      </c>
      <c r="Q250" s="253">
        <f t="shared" si="48"/>
        <v>0.11725179823671335</v>
      </c>
      <c r="R250" s="253">
        <f t="shared" si="49"/>
        <v>0.37406483790523692</v>
      </c>
      <c r="S250" s="253">
        <f t="shared" si="50"/>
        <v>0.12312190992862777</v>
      </c>
      <c r="T250" s="253">
        <f t="shared" si="51"/>
        <v>9.6463022508038579E-2</v>
      </c>
      <c r="U250" s="253">
        <f t="shared" si="41"/>
        <v>8.1613617815086859E-2</v>
      </c>
      <c r="V250" s="253">
        <f t="shared" si="42"/>
        <v>0</v>
      </c>
      <c r="W250" s="253">
        <f t="shared" si="52"/>
        <v>8.0263137187013112E-2</v>
      </c>
      <c r="X250" s="253">
        <f t="shared" si="53"/>
        <v>0.12113870381586916</v>
      </c>
      <c r="Y250" s="253">
        <f t="shared" si="43"/>
        <v>-0.14058765640376775</v>
      </c>
      <c r="Z250" s="253">
        <f t="shared" si="44"/>
        <v>-0.5240174672489083</v>
      </c>
      <c r="AA250" s="253">
        <f t="shared" si="45"/>
        <v>-0.10380622837370243</v>
      </c>
    </row>
    <row r="251" spans="1:27" x14ac:dyDescent="0.35">
      <c r="A251" s="154" t="s">
        <v>402</v>
      </c>
      <c r="B251" s="155">
        <v>1</v>
      </c>
      <c r="C251" s="156">
        <v>64</v>
      </c>
      <c r="D251" s="156">
        <v>1</v>
      </c>
      <c r="E251" s="157">
        <v>66</v>
      </c>
      <c r="F251" s="155">
        <v>5</v>
      </c>
      <c r="G251" s="156">
        <v>49</v>
      </c>
      <c r="H251" s="156">
        <v>1</v>
      </c>
      <c r="I251" s="157">
        <v>54</v>
      </c>
      <c r="J251" s="155">
        <v>-3</v>
      </c>
      <c r="K251" s="156">
        <v>15</v>
      </c>
      <c r="L251" s="156">
        <v>0</v>
      </c>
      <c r="M251" s="157">
        <v>12</v>
      </c>
      <c r="O251" s="150" t="str">
        <f t="shared" si="46"/>
        <v>Reigate and Banstead</v>
      </c>
      <c r="P251" s="253">
        <f t="shared" si="47"/>
        <v>1.6589250165892501E-2</v>
      </c>
      <c r="Q251" s="253">
        <f t="shared" si="48"/>
        <v>0.14430990552210873</v>
      </c>
      <c r="R251" s="253">
        <f t="shared" si="49"/>
        <v>6.2344139650872814E-2</v>
      </c>
      <c r="S251" s="253">
        <f t="shared" si="50"/>
        <v>0.12696946961389738</v>
      </c>
      <c r="T251" s="253">
        <f t="shared" si="51"/>
        <v>5.3590568060021437E-2</v>
      </c>
      <c r="U251" s="253">
        <f t="shared" si="41"/>
        <v>9.5215887450934678E-2</v>
      </c>
      <c r="V251" s="253">
        <f t="shared" si="42"/>
        <v>3.6376864314296105E-2</v>
      </c>
      <c r="W251" s="253">
        <f t="shared" si="52"/>
        <v>8.4984498198013875E-2</v>
      </c>
      <c r="X251" s="253">
        <f t="shared" si="53"/>
        <v>9.0854027861901887E-2</v>
      </c>
      <c r="Y251" s="253">
        <f t="shared" si="43"/>
        <v>-0.21088148460565162</v>
      </c>
      <c r="Z251" s="253">
        <f t="shared" si="44"/>
        <v>0</v>
      </c>
      <c r="AA251" s="253">
        <f t="shared" si="45"/>
        <v>-0.10380622837370243</v>
      </c>
    </row>
    <row r="252" spans="1:27" x14ac:dyDescent="0.35">
      <c r="A252" s="154" t="s">
        <v>310</v>
      </c>
      <c r="B252" s="155">
        <v>3</v>
      </c>
      <c r="C252" s="156">
        <v>49</v>
      </c>
      <c r="D252" s="156">
        <v>1</v>
      </c>
      <c r="E252" s="157">
        <v>52</v>
      </c>
      <c r="F252" s="155">
        <v>2</v>
      </c>
      <c r="G252" s="156">
        <v>35</v>
      </c>
      <c r="H252" s="156">
        <v>2</v>
      </c>
      <c r="I252" s="157">
        <v>40</v>
      </c>
      <c r="J252" s="155">
        <v>0</v>
      </c>
      <c r="K252" s="156">
        <v>13</v>
      </c>
      <c r="L252" s="156">
        <v>-1</v>
      </c>
      <c r="M252" s="157">
        <v>12</v>
      </c>
      <c r="O252" s="150" t="str">
        <f t="shared" si="46"/>
        <v>Mole Valley</v>
      </c>
      <c r="P252" s="253">
        <f t="shared" si="47"/>
        <v>4.976775049767751E-2</v>
      </c>
      <c r="Q252" s="253">
        <f t="shared" si="48"/>
        <v>0.11048727141536449</v>
      </c>
      <c r="R252" s="253">
        <f t="shared" si="49"/>
        <v>6.2344139650872814E-2</v>
      </c>
      <c r="S252" s="253">
        <f t="shared" si="50"/>
        <v>0.10003655181701006</v>
      </c>
      <c r="T252" s="253">
        <f t="shared" si="51"/>
        <v>2.1436227224008574E-2</v>
      </c>
      <c r="U252" s="253">
        <f t="shared" si="41"/>
        <v>6.8011348179239053E-2</v>
      </c>
      <c r="V252" s="253">
        <f t="shared" si="42"/>
        <v>7.275372862859221E-2</v>
      </c>
      <c r="W252" s="253">
        <f t="shared" si="52"/>
        <v>6.2951480146676939E-2</v>
      </c>
      <c r="X252" s="253">
        <f t="shared" si="53"/>
        <v>0</v>
      </c>
      <c r="Y252" s="253">
        <f t="shared" si="43"/>
        <v>-0.18276395332489809</v>
      </c>
      <c r="Z252" s="253">
        <f t="shared" si="44"/>
        <v>8.7336244541484712E-2</v>
      </c>
      <c r="AA252" s="253">
        <f t="shared" si="45"/>
        <v>-0.10380622837370243</v>
      </c>
    </row>
    <row r="253" spans="1:27" x14ac:dyDescent="0.35">
      <c r="A253" s="154" t="s">
        <v>285</v>
      </c>
      <c r="B253" s="155">
        <v>21</v>
      </c>
      <c r="C253" s="156">
        <v>196</v>
      </c>
      <c r="D253" s="156">
        <v>2</v>
      </c>
      <c r="E253" s="157">
        <v>219</v>
      </c>
      <c r="F253" s="155">
        <v>8</v>
      </c>
      <c r="G253" s="156">
        <v>199</v>
      </c>
      <c r="H253" s="156">
        <v>0</v>
      </c>
      <c r="I253" s="157">
        <v>207</v>
      </c>
      <c r="J253" s="155">
        <v>13</v>
      </c>
      <c r="K253" s="156">
        <v>-4</v>
      </c>
      <c r="L253" s="156">
        <v>2</v>
      </c>
      <c r="M253" s="157">
        <v>12</v>
      </c>
      <c r="O253" s="150" t="str">
        <f t="shared" si="46"/>
        <v>Brighton and Hove</v>
      </c>
      <c r="P253" s="253">
        <f t="shared" si="47"/>
        <v>0.34837425348374251</v>
      </c>
      <c r="Q253" s="253">
        <f t="shared" si="48"/>
        <v>0.44194908566145796</v>
      </c>
      <c r="R253" s="253">
        <f t="shared" si="49"/>
        <v>0.12468827930174563</v>
      </c>
      <c r="S253" s="253">
        <f t="shared" si="50"/>
        <v>0.42130778553702314</v>
      </c>
      <c r="T253" s="253">
        <f t="shared" si="51"/>
        <v>8.5744908896034297E-2</v>
      </c>
      <c r="U253" s="253">
        <f t="shared" si="41"/>
        <v>0.38669309393338774</v>
      </c>
      <c r="V253" s="253">
        <f t="shared" si="42"/>
        <v>0</v>
      </c>
      <c r="W253" s="253">
        <f t="shared" si="52"/>
        <v>0.32577390975905318</v>
      </c>
      <c r="X253" s="253">
        <f t="shared" si="53"/>
        <v>-0.39370078740157477</v>
      </c>
      <c r="Y253" s="253">
        <f t="shared" si="43"/>
        <v>5.62350625615071E-2</v>
      </c>
      <c r="Z253" s="253">
        <f t="shared" si="44"/>
        <v>-0.17467248908296942</v>
      </c>
      <c r="AA253" s="253">
        <f t="shared" si="45"/>
        <v>-0.10380622837370243</v>
      </c>
    </row>
    <row r="254" spans="1:27" x14ac:dyDescent="0.35">
      <c r="A254" s="154" t="s">
        <v>200</v>
      </c>
      <c r="B254" s="155">
        <v>4</v>
      </c>
      <c r="C254" s="156">
        <v>53</v>
      </c>
      <c r="D254" s="156">
        <v>0</v>
      </c>
      <c r="E254" s="157">
        <v>56</v>
      </c>
      <c r="F254" s="155">
        <v>5</v>
      </c>
      <c r="G254" s="156">
        <v>38</v>
      </c>
      <c r="H254" s="156">
        <v>1</v>
      </c>
      <c r="I254" s="157">
        <v>44</v>
      </c>
      <c r="J254" s="155">
        <v>-1</v>
      </c>
      <c r="K254" s="156">
        <v>15</v>
      </c>
      <c r="L254" s="156">
        <v>-1</v>
      </c>
      <c r="M254" s="157">
        <v>13</v>
      </c>
      <c r="O254" s="150" t="str">
        <f t="shared" si="46"/>
        <v>Basildon</v>
      </c>
      <c r="P254" s="253">
        <f t="shared" si="47"/>
        <v>6.6357000663570004E-2</v>
      </c>
      <c r="Q254" s="253">
        <f t="shared" si="48"/>
        <v>0.11950664051049628</v>
      </c>
      <c r="R254" s="253">
        <f t="shared" si="49"/>
        <v>0</v>
      </c>
      <c r="S254" s="253">
        <f t="shared" si="50"/>
        <v>0.10773167118754931</v>
      </c>
      <c r="T254" s="253">
        <f t="shared" si="51"/>
        <v>5.3590568060021437E-2</v>
      </c>
      <c r="U254" s="253">
        <f t="shared" si="41"/>
        <v>7.3840892308888115E-2</v>
      </c>
      <c r="V254" s="253">
        <f t="shared" si="42"/>
        <v>3.6376864314296105E-2</v>
      </c>
      <c r="W254" s="253">
        <f t="shared" si="52"/>
        <v>6.9246628161344637E-2</v>
      </c>
      <c r="X254" s="253">
        <f t="shared" si="53"/>
        <v>3.0284675953967291E-2</v>
      </c>
      <c r="Y254" s="253">
        <f t="shared" si="43"/>
        <v>-0.21088148460565162</v>
      </c>
      <c r="Z254" s="253">
        <f t="shared" si="44"/>
        <v>8.7336244541484712E-2</v>
      </c>
      <c r="AA254" s="253">
        <f t="shared" si="45"/>
        <v>-0.11245674740484431</v>
      </c>
    </row>
    <row r="255" spans="1:27" x14ac:dyDescent="0.35">
      <c r="A255" s="154" t="s">
        <v>315</v>
      </c>
      <c r="B255" s="155">
        <v>1</v>
      </c>
      <c r="C255" s="156">
        <v>31</v>
      </c>
      <c r="D255" s="156">
        <v>1</v>
      </c>
      <c r="E255" s="157">
        <v>34</v>
      </c>
      <c r="F255" s="155">
        <v>0</v>
      </c>
      <c r="G255" s="156">
        <v>21</v>
      </c>
      <c r="H255" s="156">
        <v>0</v>
      </c>
      <c r="I255" s="157">
        <v>21</v>
      </c>
      <c r="J255" s="155">
        <v>1</v>
      </c>
      <c r="K255" s="156">
        <v>10</v>
      </c>
      <c r="L255" s="156">
        <v>1</v>
      </c>
      <c r="M255" s="157">
        <v>13</v>
      </c>
      <c r="O255" s="150" t="str">
        <f t="shared" si="46"/>
        <v>Bassetlaw</v>
      </c>
      <c r="P255" s="253">
        <f t="shared" si="47"/>
        <v>1.6589250165892501E-2</v>
      </c>
      <c r="Q255" s="253">
        <f t="shared" si="48"/>
        <v>6.9900110487271405E-2</v>
      </c>
      <c r="R255" s="253">
        <f t="shared" si="49"/>
        <v>6.2344139650872814E-2</v>
      </c>
      <c r="S255" s="253">
        <f t="shared" si="50"/>
        <v>6.5408514649583499E-2</v>
      </c>
      <c r="T255" s="253">
        <f t="shared" si="51"/>
        <v>0</v>
      </c>
      <c r="U255" s="253">
        <f t="shared" si="41"/>
        <v>4.0806808907543429E-2</v>
      </c>
      <c r="V255" s="253">
        <f t="shared" si="42"/>
        <v>0</v>
      </c>
      <c r="W255" s="253">
        <f t="shared" si="52"/>
        <v>3.3049527077005397E-2</v>
      </c>
      <c r="X255" s="253">
        <f t="shared" si="53"/>
        <v>-3.0284675953967291E-2</v>
      </c>
      <c r="Y255" s="253">
        <f t="shared" si="43"/>
        <v>-0.14058765640376775</v>
      </c>
      <c r="Z255" s="253">
        <f t="shared" si="44"/>
        <v>-8.7336244541484712E-2</v>
      </c>
      <c r="AA255" s="253">
        <f t="shared" si="45"/>
        <v>-0.11245674740484431</v>
      </c>
    </row>
    <row r="256" spans="1:27" x14ac:dyDescent="0.35">
      <c r="A256" s="154" t="s">
        <v>295</v>
      </c>
      <c r="B256" s="155">
        <v>11</v>
      </c>
      <c r="C256" s="156">
        <v>44</v>
      </c>
      <c r="D256" s="156">
        <v>6</v>
      </c>
      <c r="E256" s="157">
        <v>61</v>
      </c>
      <c r="F256" s="155">
        <v>7</v>
      </c>
      <c r="G256" s="156">
        <v>35</v>
      </c>
      <c r="H256" s="156">
        <v>7</v>
      </c>
      <c r="I256" s="157">
        <v>48</v>
      </c>
      <c r="J256" s="155">
        <v>5</v>
      </c>
      <c r="K256" s="156">
        <v>9</v>
      </c>
      <c r="L256" s="156">
        <v>-1</v>
      </c>
      <c r="M256" s="157">
        <v>13</v>
      </c>
      <c r="O256" s="150" t="str">
        <f t="shared" si="46"/>
        <v>Carmarthenshire</v>
      </c>
      <c r="P256" s="253">
        <f t="shared" si="47"/>
        <v>0.18248175182481752</v>
      </c>
      <c r="Q256" s="253">
        <f t="shared" si="48"/>
        <v>9.9213060046449753E-2</v>
      </c>
      <c r="R256" s="253">
        <f t="shared" si="49"/>
        <v>0.37406483790523692</v>
      </c>
      <c r="S256" s="253">
        <f t="shared" si="50"/>
        <v>0.11735057040072334</v>
      </c>
      <c r="T256" s="253">
        <f t="shared" si="51"/>
        <v>7.5026795284030015E-2</v>
      </c>
      <c r="U256" s="253">
        <f t="shared" si="41"/>
        <v>6.8011348179239053E-2</v>
      </c>
      <c r="V256" s="253">
        <f t="shared" si="42"/>
        <v>0.25463805020007274</v>
      </c>
      <c r="W256" s="253">
        <f t="shared" si="52"/>
        <v>7.5541776176012335E-2</v>
      </c>
      <c r="X256" s="253">
        <f t="shared" si="53"/>
        <v>-0.15142337976983647</v>
      </c>
      <c r="Y256" s="253">
        <f t="shared" si="43"/>
        <v>-0.12652889076339097</v>
      </c>
      <c r="Z256" s="253">
        <f t="shared" si="44"/>
        <v>8.7336244541484712E-2</v>
      </c>
      <c r="AA256" s="253">
        <f t="shared" si="45"/>
        <v>-0.11245674740484431</v>
      </c>
    </row>
    <row r="257" spans="1:27" x14ac:dyDescent="0.35">
      <c r="A257" s="154" t="s">
        <v>231</v>
      </c>
      <c r="B257" s="155">
        <v>5</v>
      </c>
      <c r="C257" s="156">
        <v>103</v>
      </c>
      <c r="D257" s="156">
        <v>1</v>
      </c>
      <c r="E257" s="157">
        <v>109</v>
      </c>
      <c r="F257" s="155">
        <v>14</v>
      </c>
      <c r="G257" s="156">
        <v>78</v>
      </c>
      <c r="H257" s="156">
        <v>2</v>
      </c>
      <c r="I257" s="157">
        <v>95</v>
      </c>
      <c r="J257" s="155">
        <v>-9</v>
      </c>
      <c r="K257" s="156">
        <v>24</v>
      </c>
      <c r="L257" s="156">
        <v>-1</v>
      </c>
      <c r="M257" s="157">
        <v>15</v>
      </c>
      <c r="O257" s="150" t="str">
        <f t="shared" si="46"/>
        <v>Vale of White Horse</v>
      </c>
      <c r="P257" s="253">
        <f t="shared" si="47"/>
        <v>8.2946250829462512E-2</v>
      </c>
      <c r="Q257" s="253">
        <f t="shared" si="48"/>
        <v>0.23224875419964375</v>
      </c>
      <c r="R257" s="253">
        <f t="shared" si="49"/>
        <v>6.2344139650872814E-2</v>
      </c>
      <c r="S257" s="253">
        <f t="shared" si="50"/>
        <v>0.20969200284719416</v>
      </c>
      <c r="T257" s="253">
        <f t="shared" si="51"/>
        <v>0.15005359056806003</v>
      </c>
      <c r="U257" s="253">
        <f t="shared" si="41"/>
        <v>0.15156814737087559</v>
      </c>
      <c r="V257" s="253">
        <f t="shared" si="42"/>
        <v>7.275372862859221E-2</v>
      </c>
      <c r="W257" s="253">
        <f t="shared" si="52"/>
        <v>0.14950976534835775</v>
      </c>
      <c r="X257" s="253">
        <f t="shared" si="53"/>
        <v>0.27256208358570566</v>
      </c>
      <c r="Y257" s="253">
        <f t="shared" si="43"/>
        <v>-0.33741037536904261</v>
      </c>
      <c r="Z257" s="253">
        <f t="shared" si="44"/>
        <v>8.7336244541484712E-2</v>
      </c>
      <c r="AA257" s="253">
        <f t="shared" si="45"/>
        <v>-0.12975778546712802</v>
      </c>
    </row>
    <row r="258" spans="1:27" x14ac:dyDescent="0.35">
      <c r="A258" s="154" t="s">
        <v>370</v>
      </c>
      <c r="B258" s="155">
        <v>3</v>
      </c>
      <c r="C258" s="156">
        <v>36</v>
      </c>
      <c r="D258" s="156">
        <v>0</v>
      </c>
      <c r="E258" s="157">
        <v>38</v>
      </c>
      <c r="F258" s="155">
        <v>5</v>
      </c>
      <c r="G258" s="156">
        <v>17</v>
      </c>
      <c r="H258" s="156">
        <v>1</v>
      </c>
      <c r="I258" s="157">
        <v>24</v>
      </c>
      <c r="J258" s="155">
        <v>-2</v>
      </c>
      <c r="K258" s="156">
        <v>18</v>
      </c>
      <c r="L258" s="156">
        <v>-1</v>
      </c>
      <c r="M258" s="157">
        <v>15</v>
      </c>
      <c r="O258" s="150" t="str">
        <f t="shared" si="46"/>
        <v>Fenland</v>
      </c>
      <c r="P258" s="253">
        <f t="shared" si="47"/>
        <v>4.976775049767751E-2</v>
      </c>
      <c r="Q258" s="253">
        <f t="shared" si="48"/>
        <v>8.1174321856186157E-2</v>
      </c>
      <c r="R258" s="253">
        <f t="shared" si="49"/>
        <v>0</v>
      </c>
      <c r="S258" s="253">
        <f t="shared" si="50"/>
        <v>7.3103634020122737E-2</v>
      </c>
      <c r="T258" s="253">
        <f t="shared" si="51"/>
        <v>5.3590568060021437E-2</v>
      </c>
      <c r="U258" s="253">
        <f t="shared" si="41"/>
        <v>3.3034083401344685E-2</v>
      </c>
      <c r="V258" s="253">
        <f t="shared" si="42"/>
        <v>3.6376864314296105E-2</v>
      </c>
      <c r="W258" s="253">
        <f t="shared" si="52"/>
        <v>3.7770888088006167E-2</v>
      </c>
      <c r="X258" s="253">
        <f t="shared" si="53"/>
        <v>6.0569351907934582E-2</v>
      </c>
      <c r="Y258" s="253">
        <f t="shared" si="43"/>
        <v>-0.25305778152678193</v>
      </c>
      <c r="Z258" s="253">
        <f t="shared" si="44"/>
        <v>8.7336244541484712E-2</v>
      </c>
      <c r="AA258" s="253">
        <f t="shared" si="45"/>
        <v>-0.12975778546712802</v>
      </c>
    </row>
    <row r="259" spans="1:27" x14ac:dyDescent="0.35">
      <c r="A259" s="154" t="s">
        <v>173</v>
      </c>
      <c r="B259" s="155">
        <v>0</v>
      </c>
      <c r="C259" s="156">
        <v>32</v>
      </c>
      <c r="D259" s="156">
        <v>1</v>
      </c>
      <c r="E259" s="157">
        <v>33</v>
      </c>
      <c r="F259" s="155">
        <v>1</v>
      </c>
      <c r="G259" s="156">
        <v>17</v>
      </c>
      <c r="H259" s="156">
        <v>0</v>
      </c>
      <c r="I259" s="157">
        <v>18</v>
      </c>
      <c r="J259" s="155">
        <v>-1</v>
      </c>
      <c r="K259" s="156">
        <v>15</v>
      </c>
      <c r="L259" s="156">
        <v>1</v>
      </c>
      <c r="M259" s="157">
        <v>15</v>
      </c>
      <c r="O259" s="150" t="str">
        <f t="shared" si="46"/>
        <v>West Lancashire</v>
      </c>
      <c r="P259" s="253">
        <f t="shared" si="47"/>
        <v>0</v>
      </c>
      <c r="Q259" s="253">
        <f t="shared" si="48"/>
        <v>7.2154952761054367E-2</v>
      </c>
      <c r="R259" s="253">
        <f t="shared" si="49"/>
        <v>6.2344139650872814E-2</v>
      </c>
      <c r="S259" s="253">
        <f t="shared" si="50"/>
        <v>6.3484734806948689E-2</v>
      </c>
      <c r="T259" s="253">
        <f t="shared" si="51"/>
        <v>1.0718113612004287E-2</v>
      </c>
      <c r="U259" s="253">
        <f t="shared" si="41"/>
        <v>3.3034083401344685E-2</v>
      </c>
      <c r="V259" s="253">
        <f t="shared" si="42"/>
        <v>0</v>
      </c>
      <c r="W259" s="253">
        <f t="shared" si="52"/>
        <v>2.8328166066004627E-2</v>
      </c>
      <c r="X259" s="253">
        <f t="shared" si="53"/>
        <v>3.0284675953967291E-2</v>
      </c>
      <c r="Y259" s="253">
        <f t="shared" si="43"/>
        <v>-0.21088148460565162</v>
      </c>
      <c r="Z259" s="253">
        <f t="shared" si="44"/>
        <v>-8.7336244541484712E-2</v>
      </c>
      <c r="AA259" s="253">
        <f t="shared" si="45"/>
        <v>-0.12975778546712802</v>
      </c>
    </row>
    <row r="260" spans="1:27" x14ac:dyDescent="0.35">
      <c r="A260" s="154" t="s">
        <v>372</v>
      </c>
      <c r="B260" s="155">
        <v>0</v>
      </c>
      <c r="C260" s="156">
        <v>37</v>
      </c>
      <c r="D260" s="156">
        <v>0</v>
      </c>
      <c r="E260" s="157">
        <v>37</v>
      </c>
      <c r="F260" s="155">
        <v>0</v>
      </c>
      <c r="G260" s="156">
        <v>21</v>
      </c>
      <c r="H260" s="156">
        <v>1</v>
      </c>
      <c r="I260" s="157">
        <v>22</v>
      </c>
      <c r="J260" s="155">
        <v>0</v>
      </c>
      <c r="K260" s="156">
        <v>16</v>
      </c>
      <c r="L260" s="156">
        <v>-1</v>
      </c>
      <c r="M260" s="157">
        <v>15</v>
      </c>
      <c r="O260" s="150" t="str">
        <f t="shared" si="46"/>
        <v>Melton</v>
      </c>
      <c r="P260" s="253">
        <f t="shared" si="47"/>
        <v>0</v>
      </c>
      <c r="Q260" s="253">
        <f t="shared" si="48"/>
        <v>8.3429164129969105E-2</v>
      </c>
      <c r="R260" s="253">
        <f t="shared" si="49"/>
        <v>0</v>
      </c>
      <c r="S260" s="253">
        <f t="shared" si="50"/>
        <v>7.1179854177487928E-2</v>
      </c>
      <c r="T260" s="253">
        <f t="shared" si="51"/>
        <v>0</v>
      </c>
      <c r="U260" s="253">
        <f t="shared" si="41"/>
        <v>4.0806808907543429E-2</v>
      </c>
      <c r="V260" s="253">
        <f t="shared" si="42"/>
        <v>3.6376864314296105E-2</v>
      </c>
      <c r="W260" s="253">
        <f t="shared" si="52"/>
        <v>3.4623314080672318E-2</v>
      </c>
      <c r="X260" s="253">
        <f t="shared" si="53"/>
        <v>0</v>
      </c>
      <c r="Y260" s="253">
        <f t="shared" si="43"/>
        <v>-0.2249402502460284</v>
      </c>
      <c r="Z260" s="253">
        <f t="shared" si="44"/>
        <v>8.7336244541484712E-2</v>
      </c>
      <c r="AA260" s="253">
        <f t="shared" si="45"/>
        <v>-0.12975778546712802</v>
      </c>
    </row>
    <row r="261" spans="1:27" x14ac:dyDescent="0.35">
      <c r="A261" s="154" t="s">
        <v>305</v>
      </c>
      <c r="B261" s="155">
        <v>4</v>
      </c>
      <c r="C261" s="156">
        <v>32</v>
      </c>
      <c r="D261" s="156">
        <v>4</v>
      </c>
      <c r="E261" s="157">
        <v>40</v>
      </c>
      <c r="F261" s="155">
        <v>0</v>
      </c>
      <c r="G261" s="156">
        <v>24</v>
      </c>
      <c r="H261" s="156">
        <v>0</v>
      </c>
      <c r="I261" s="157">
        <v>24</v>
      </c>
      <c r="J261" s="155">
        <v>4</v>
      </c>
      <c r="K261" s="156">
        <v>8</v>
      </c>
      <c r="L261" s="156">
        <v>4</v>
      </c>
      <c r="M261" s="157">
        <v>15</v>
      </c>
      <c r="O261" s="150" t="str">
        <f t="shared" si="46"/>
        <v>Sunderland</v>
      </c>
      <c r="P261" s="253">
        <f t="shared" si="47"/>
        <v>6.6357000663570004E-2</v>
      </c>
      <c r="Q261" s="253">
        <f t="shared" si="48"/>
        <v>7.2154952761054367E-2</v>
      </c>
      <c r="R261" s="253">
        <f t="shared" si="49"/>
        <v>0.24937655860349126</v>
      </c>
      <c r="S261" s="253">
        <f t="shared" si="50"/>
        <v>7.6951193705392357E-2</v>
      </c>
      <c r="T261" s="253">
        <f t="shared" si="51"/>
        <v>0</v>
      </c>
      <c r="U261" s="253">
        <f t="shared" ref="U261:U324" si="54">G261/G$345*100</f>
        <v>4.6636353037192491E-2</v>
      </c>
      <c r="V261" s="253">
        <f t="shared" ref="V261:V324" si="55">H261/H$345*100</f>
        <v>0</v>
      </c>
      <c r="W261" s="253">
        <f t="shared" si="52"/>
        <v>3.7770888088006167E-2</v>
      </c>
      <c r="X261" s="253">
        <f t="shared" si="53"/>
        <v>-0.12113870381586916</v>
      </c>
      <c r="Y261" s="253">
        <f t="shared" ref="Y261:Y324" si="56">K261/K$345*100</f>
        <v>-0.1124701251230142</v>
      </c>
      <c r="Z261" s="253">
        <f t="shared" ref="Z261:Z324" si="57">L261/L$345*100</f>
        <v>-0.34934497816593885</v>
      </c>
      <c r="AA261" s="253">
        <f t="shared" ref="AA261:AA324" si="58">M261/M$345*100</f>
        <v>-0.12975778546712802</v>
      </c>
    </row>
    <row r="262" spans="1:27" x14ac:dyDescent="0.35">
      <c r="A262" s="154" t="s">
        <v>294</v>
      </c>
      <c r="B262" s="155">
        <v>9</v>
      </c>
      <c r="C262" s="156">
        <v>59</v>
      </c>
      <c r="D262" s="156">
        <v>1</v>
      </c>
      <c r="E262" s="157">
        <v>69</v>
      </c>
      <c r="F262" s="155">
        <v>4</v>
      </c>
      <c r="G262" s="156">
        <v>48</v>
      </c>
      <c r="H262" s="156">
        <v>2</v>
      </c>
      <c r="I262" s="157">
        <v>54</v>
      </c>
      <c r="J262" s="155">
        <v>5</v>
      </c>
      <c r="K262" s="156">
        <v>11</v>
      </c>
      <c r="L262" s="156">
        <v>-1</v>
      </c>
      <c r="M262" s="157">
        <v>15</v>
      </c>
      <c r="O262" s="150" t="str">
        <f t="shared" ref="O262:O325" si="59">A262</f>
        <v>Doncaster</v>
      </c>
      <c r="P262" s="253">
        <f t="shared" ref="P262:P325" si="60">B262/B$345*100</f>
        <v>0.14930325149303253</v>
      </c>
      <c r="Q262" s="253">
        <f t="shared" ref="Q262:Q325" si="61">C262/C$345*100</f>
        <v>0.133035694153194</v>
      </c>
      <c r="R262" s="253">
        <f t="shared" ref="R262:R325" si="62">D262/D$345*100</f>
        <v>6.2344139650872814E-2</v>
      </c>
      <c r="S262" s="253">
        <f t="shared" ref="S262:S325" si="63">E262/E$345*100</f>
        <v>0.13274080914180181</v>
      </c>
      <c r="T262" s="253">
        <f t="shared" si="51"/>
        <v>4.2872454448017148E-2</v>
      </c>
      <c r="U262" s="253">
        <f t="shared" si="54"/>
        <v>9.3272706074384981E-2</v>
      </c>
      <c r="V262" s="253">
        <f t="shared" si="55"/>
        <v>7.275372862859221E-2</v>
      </c>
      <c r="W262" s="253">
        <f t="shared" si="52"/>
        <v>8.4984498198013875E-2</v>
      </c>
      <c r="X262" s="253">
        <f t="shared" si="53"/>
        <v>-0.15142337976983647</v>
      </c>
      <c r="Y262" s="253">
        <f t="shared" si="56"/>
        <v>-0.15464642204414453</v>
      </c>
      <c r="Z262" s="253">
        <f t="shared" si="57"/>
        <v>8.7336244541484712E-2</v>
      </c>
      <c r="AA262" s="253">
        <f t="shared" si="58"/>
        <v>-0.12975778546712802</v>
      </c>
    </row>
    <row r="263" spans="1:27" x14ac:dyDescent="0.35">
      <c r="A263" s="154" t="s">
        <v>397</v>
      </c>
      <c r="B263" s="155">
        <v>9</v>
      </c>
      <c r="C263" s="156">
        <v>159</v>
      </c>
      <c r="D263" s="156">
        <v>0</v>
      </c>
      <c r="E263" s="157">
        <v>168</v>
      </c>
      <c r="F263" s="155">
        <v>8</v>
      </c>
      <c r="G263" s="156">
        <v>140</v>
      </c>
      <c r="H263" s="156">
        <v>4</v>
      </c>
      <c r="I263" s="157">
        <v>152</v>
      </c>
      <c r="J263" s="155">
        <v>0</v>
      </c>
      <c r="K263" s="156">
        <v>19</v>
      </c>
      <c r="L263" s="156">
        <v>-4</v>
      </c>
      <c r="M263" s="157">
        <v>16</v>
      </c>
      <c r="O263" s="150" t="str">
        <f t="shared" si="59"/>
        <v>Bromley</v>
      </c>
      <c r="P263" s="253">
        <f t="shared" si="60"/>
        <v>0.14930325149303253</v>
      </c>
      <c r="Q263" s="253">
        <f t="shared" si="61"/>
        <v>0.35851992153148887</v>
      </c>
      <c r="R263" s="253">
        <f t="shared" si="62"/>
        <v>0</v>
      </c>
      <c r="S263" s="253">
        <f t="shared" si="63"/>
        <v>0.32319501356264785</v>
      </c>
      <c r="T263" s="253">
        <f t="shared" si="51"/>
        <v>8.5744908896034297E-2</v>
      </c>
      <c r="U263" s="253">
        <f t="shared" si="54"/>
        <v>0.27204539271695621</v>
      </c>
      <c r="V263" s="253">
        <f t="shared" si="55"/>
        <v>0.14550745725718442</v>
      </c>
      <c r="W263" s="253">
        <f t="shared" si="52"/>
        <v>0.23921562455737239</v>
      </c>
      <c r="X263" s="253">
        <f t="shared" si="53"/>
        <v>0</v>
      </c>
      <c r="Y263" s="253">
        <f t="shared" si="56"/>
        <v>-0.26711654716715871</v>
      </c>
      <c r="Z263" s="253">
        <f t="shared" si="57"/>
        <v>0.34934497816593885</v>
      </c>
      <c r="AA263" s="253">
        <f t="shared" si="58"/>
        <v>-0.13840830449826988</v>
      </c>
    </row>
    <row r="264" spans="1:27" x14ac:dyDescent="0.35">
      <c r="A264" s="154" t="s">
        <v>309</v>
      </c>
      <c r="B264" s="155">
        <v>12</v>
      </c>
      <c r="C264" s="156">
        <v>41</v>
      </c>
      <c r="D264" s="156">
        <v>1</v>
      </c>
      <c r="E264" s="157">
        <v>54</v>
      </c>
      <c r="F264" s="155">
        <v>8</v>
      </c>
      <c r="G264" s="156">
        <v>29</v>
      </c>
      <c r="H264" s="156">
        <v>0</v>
      </c>
      <c r="I264" s="157">
        <v>38</v>
      </c>
      <c r="J264" s="155">
        <v>3</v>
      </c>
      <c r="K264" s="156">
        <v>12</v>
      </c>
      <c r="L264" s="156">
        <v>1</v>
      </c>
      <c r="M264" s="157">
        <v>16</v>
      </c>
      <c r="O264" s="150" t="str">
        <f t="shared" si="59"/>
        <v>Gateshead</v>
      </c>
      <c r="P264" s="253">
        <f t="shared" si="60"/>
        <v>0.19907100199071004</v>
      </c>
      <c r="Q264" s="253">
        <f t="shared" si="61"/>
        <v>9.2448533225100896E-2</v>
      </c>
      <c r="R264" s="253">
        <f t="shared" si="62"/>
        <v>6.2344139650872814E-2</v>
      </c>
      <c r="S264" s="253">
        <f t="shared" si="63"/>
        <v>0.10388411150227968</v>
      </c>
      <c r="T264" s="253">
        <f t="shared" si="51"/>
        <v>8.5744908896034297E-2</v>
      </c>
      <c r="U264" s="253">
        <f t="shared" si="54"/>
        <v>5.6352259919940931E-2</v>
      </c>
      <c r="V264" s="253">
        <f t="shared" si="55"/>
        <v>0</v>
      </c>
      <c r="W264" s="253">
        <f t="shared" si="52"/>
        <v>5.9803906139343097E-2</v>
      </c>
      <c r="X264" s="253">
        <f t="shared" si="53"/>
        <v>-9.0854027861901887E-2</v>
      </c>
      <c r="Y264" s="253">
        <f t="shared" si="56"/>
        <v>-0.16870518768452131</v>
      </c>
      <c r="Z264" s="253">
        <f t="shared" si="57"/>
        <v>-8.7336244541484712E-2</v>
      </c>
      <c r="AA264" s="253">
        <f t="shared" si="58"/>
        <v>-0.13840830449826988</v>
      </c>
    </row>
    <row r="265" spans="1:27" x14ac:dyDescent="0.35">
      <c r="A265" s="154" t="s">
        <v>260</v>
      </c>
      <c r="B265" s="155">
        <v>5</v>
      </c>
      <c r="C265" s="156">
        <v>36</v>
      </c>
      <c r="D265" s="156">
        <v>2</v>
      </c>
      <c r="E265" s="157">
        <v>43</v>
      </c>
      <c r="F265" s="155">
        <v>2</v>
      </c>
      <c r="G265" s="156">
        <v>26</v>
      </c>
      <c r="H265" s="156">
        <v>0</v>
      </c>
      <c r="I265" s="157">
        <v>27</v>
      </c>
      <c r="J265" s="155">
        <v>3</v>
      </c>
      <c r="K265" s="156">
        <v>10</v>
      </c>
      <c r="L265" s="156">
        <v>2</v>
      </c>
      <c r="M265" s="157">
        <v>16</v>
      </c>
      <c r="O265" s="150" t="str">
        <f t="shared" si="59"/>
        <v>Pendle</v>
      </c>
      <c r="P265" s="253">
        <f t="shared" si="60"/>
        <v>8.2946250829462512E-2</v>
      </c>
      <c r="Q265" s="253">
        <f t="shared" si="61"/>
        <v>8.1174321856186157E-2</v>
      </c>
      <c r="R265" s="253">
        <f t="shared" si="62"/>
        <v>0.12468827930174563</v>
      </c>
      <c r="S265" s="253">
        <f t="shared" si="63"/>
        <v>8.2722533233296786E-2</v>
      </c>
      <c r="T265" s="253">
        <f t="shared" si="51"/>
        <v>2.1436227224008574E-2</v>
      </c>
      <c r="U265" s="253">
        <f t="shared" si="54"/>
        <v>5.0522715790291862E-2</v>
      </c>
      <c r="V265" s="253">
        <f t="shared" si="55"/>
        <v>0</v>
      </c>
      <c r="W265" s="253">
        <f t="shared" si="52"/>
        <v>4.2492249099006937E-2</v>
      </c>
      <c r="X265" s="253">
        <f t="shared" si="53"/>
        <v>-9.0854027861901887E-2</v>
      </c>
      <c r="Y265" s="253">
        <f t="shared" si="56"/>
        <v>-0.14058765640376775</v>
      </c>
      <c r="Z265" s="253">
        <f t="shared" si="57"/>
        <v>-0.17467248908296942</v>
      </c>
      <c r="AA265" s="253">
        <f t="shared" si="58"/>
        <v>-0.13840830449826988</v>
      </c>
    </row>
    <row r="266" spans="1:27" x14ac:dyDescent="0.35">
      <c r="A266" s="154" t="s">
        <v>323</v>
      </c>
      <c r="B266" s="155">
        <v>1</v>
      </c>
      <c r="C266" s="156">
        <v>38</v>
      </c>
      <c r="D266" s="156">
        <v>1</v>
      </c>
      <c r="E266" s="157">
        <v>40</v>
      </c>
      <c r="F266" s="155">
        <v>0</v>
      </c>
      <c r="G266" s="156">
        <v>22</v>
      </c>
      <c r="H266" s="156">
        <v>1</v>
      </c>
      <c r="I266" s="157">
        <v>23</v>
      </c>
      <c r="J266" s="155">
        <v>1</v>
      </c>
      <c r="K266" s="156">
        <v>16</v>
      </c>
      <c r="L266" s="156">
        <v>0</v>
      </c>
      <c r="M266" s="157">
        <v>17</v>
      </c>
      <c r="O266" s="150" t="str">
        <f t="shared" si="59"/>
        <v>East Hampshire</v>
      </c>
      <c r="P266" s="253">
        <f t="shared" si="60"/>
        <v>1.6589250165892501E-2</v>
      </c>
      <c r="Q266" s="253">
        <f t="shared" si="61"/>
        <v>8.5684006403752067E-2</v>
      </c>
      <c r="R266" s="253">
        <f t="shared" si="62"/>
        <v>6.2344139650872814E-2</v>
      </c>
      <c r="S266" s="253">
        <f t="shared" si="63"/>
        <v>7.6951193705392357E-2</v>
      </c>
      <c r="T266" s="253">
        <f t="shared" si="51"/>
        <v>0</v>
      </c>
      <c r="U266" s="253">
        <f t="shared" si="54"/>
        <v>4.2749990284093119E-2</v>
      </c>
      <c r="V266" s="253">
        <f t="shared" si="55"/>
        <v>3.6376864314296105E-2</v>
      </c>
      <c r="W266" s="253">
        <f t="shared" si="52"/>
        <v>3.6197101084339246E-2</v>
      </c>
      <c r="X266" s="253">
        <f t="shared" si="53"/>
        <v>-3.0284675953967291E-2</v>
      </c>
      <c r="Y266" s="253">
        <f t="shared" si="56"/>
        <v>-0.2249402502460284</v>
      </c>
      <c r="Z266" s="253">
        <f t="shared" si="57"/>
        <v>0</v>
      </c>
      <c r="AA266" s="253">
        <f t="shared" si="58"/>
        <v>-0.14705882352941177</v>
      </c>
    </row>
    <row r="267" spans="1:27" x14ac:dyDescent="0.35">
      <c r="A267" s="154" t="s">
        <v>186</v>
      </c>
      <c r="B267" s="155">
        <v>8</v>
      </c>
      <c r="C267" s="156">
        <v>99</v>
      </c>
      <c r="D267" s="156">
        <v>1</v>
      </c>
      <c r="E267" s="157">
        <v>108</v>
      </c>
      <c r="F267" s="155">
        <v>13</v>
      </c>
      <c r="G267" s="156">
        <v>76</v>
      </c>
      <c r="H267" s="156">
        <v>1</v>
      </c>
      <c r="I267" s="157">
        <v>90</v>
      </c>
      <c r="J267" s="155">
        <v>-5</v>
      </c>
      <c r="K267" s="156">
        <v>22</v>
      </c>
      <c r="L267" s="156">
        <v>0</v>
      </c>
      <c r="M267" s="157">
        <v>18</v>
      </c>
      <c r="O267" s="150" t="str">
        <f t="shared" si="59"/>
        <v>East Riding of Yorkshire</v>
      </c>
      <c r="P267" s="253">
        <f t="shared" si="60"/>
        <v>0.13271400132714001</v>
      </c>
      <c r="Q267" s="253">
        <f t="shared" si="61"/>
        <v>0.22322938510451196</v>
      </c>
      <c r="R267" s="253">
        <f t="shared" si="62"/>
        <v>6.2344139650872814E-2</v>
      </c>
      <c r="S267" s="253">
        <f t="shared" si="63"/>
        <v>0.20776822300455935</v>
      </c>
      <c r="T267" s="253">
        <f t="shared" si="51"/>
        <v>0.13933547695605572</v>
      </c>
      <c r="U267" s="253">
        <f t="shared" si="54"/>
        <v>0.14768178461777623</v>
      </c>
      <c r="V267" s="253">
        <f t="shared" si="55"/>
        <v>3.6376864314296105E-2</v>
      </c>
      <c r="W267" s="253">
        <f t="shared" si="52"/>
        <v>0.14164083033002314</v>
      </c>
      <c r="X267" s="253">
        <f t="shared" si="53"/>
        <v>0.15142337976983647</v>
      </c>
      <c r="Y267" s="253">
        <f t="shared" si="56"/>
        <v>-0.30929284408828905</v>
      </c>
      <c r="Z267" s="253">
        <f t="shared" si="57"/>
        <v>0</v>
      </c>
      <c r="AA267" s="253">
        <f t="shared" si="58"/>
        <v>-0.15570934256055363</v>
      </c>
    </row>
    <row r="268" spans="1:27" x14ac:dyDescent="0.35">
      <c r="A268" s="154" t="s">
        <v>354</v>
      </c>
      <c r="B268" s="155">
        <v>14</v>
      </c>
      <c r="C268" s="156">
        <v>95</v>
      </c>
      <c r="D268" s="156">
        <v>0</v>
      </c>
      <c r="E268" s="157">
        <v>108</v>
      </c>
      <c r="F268" s="155">
        <v>16</v>
      </c>
      <c r="G268" s="156">
        <v>74</v>
      </c>
      <c r="H268" s="156">
        <v>0</v>
      </c>
      <c r="I268" s="157">
        <v>90</v>
      </c>
      <c r="J268" s="155">
        <v>-2</v>
      </c>
      <c r="K268" s="156">
        <v>21</v>
      </c>
      <c r="L268" s="156">
        <v>0</v>
      </c>
      <c r="M268" s="157">
        <v>18</v>
      </c>
      <c r="O268" s="150" t="str">
        <f t="shared" si="59"/>
        <v>Havering</v>
      </c>
      <c r="P268" s="253">
        <f t="shared" si="60"/>
        <v>0.232249502322495</v>
      </c>
      <c r="Q268" s="253">
        <f t="shared" si="61"/>
        <v>0.21421001600938017</v>
      </c>
      <c r="R268" s="253">
        <f t="shared" si="62"/>
        <v>0</v>
      </c>
      <c r="S268" s="253">
        <f t="shared" si="63"/>
        <v>0.20776822300455935</v>
      </c>
      <c r="T268" s="253">
        <f t="shared" si="51"/>
        <v>0.17148981779206859</v>
      </c>
      <c r="U268" s="253">
        <f t="shared" si="54"/>
        <v>0.14379542186467684</v>
      </c>
      <c r="V268" s="253">
        <f t="shared" si="55"/>
        <v>0</v>
      </c>
      <c r="W268" s="253">
        <f t="shared" si="52"/>
        <v>0.14164083033002314</v>
      </c>
      <c r="X268" s="253">
        <f t="shared" si="53"/>
        <v>6.0569351907934582E-2</v>
      </c>
      <c r="Y268" s="253">
        <f t="shared" si="56"/>
        <v>-0.29523407844791227</v>
      </c>
      <c r="Z268" s="253">
        <f t="shared" si="57"/>
        <v>0</v>
      </c>
      <c r="AA268" s="253">
        <f t="shared" si="58"/>
        <v>-0.15570934256055363</v>
      </c>
    </row>
    <row r="269" spans="1:27" x14ac:dyDescent="0.35">
      <c r="A269" s="154" t="s">
        <v>363</v>
      </c>
      <c r="B269" s="155">
        <v>0</v>
      </c>
      <c r="C269" s="156">
        <v>75</v>
      </c>
      <c r="D269" s="156">
        <v>1</v>
      </c>
      <c r="E269" s="157">
        <v>76</v>
      </c>
      <c r="F269" s="155">
        <v>0</v>
      </c>
      <c r="G269" s="156">
        <v>53</v>
      </c>
      <c r="H269" s="156">
        <v>5</v>
      </c>
      <c r="I269" s="157">
        <v>58</v>
      </c>
      <c r="J269" s="155">
        <v>0</v>
      </c>
      <c r="K269" s="156">
        <v>22</v>
      </c>
      <c r="L269" s="156">
        <v>-4</v>
      </c>
      <c r="M269" s="157">
        <v>18</v>
      </c>
      <c r="O269" s="150" t="str">
        <f t="shared" si="59"/>
        <v>West Berkshire</v>
      </c>
      <c r="P269" s="253">
        <f t="shared" si="60"/>
        <v>0</v>
      </c>
      <c r="Q269" s="253">
        <f t="shared" si="61"/>
        <v>0.16911317053372116</v>
      </c>
      <c r="R269" s="253">
        <f t="shared" si="62"/>
        <v>6.2344139650872814E-2</v>
      </c>
      <c r="S269" s="253">
        <f t="shared" si="63"/>
        <v>0.14620726804024547</v>
      </c>
      <c r="T269" s="253">
        <f t="shared" si="51"/>
        <v>0</v>
      </c>
      <c r="U269" s="253">
        <f t="shared" si="54"/>
        <v>0.10298861295713342</v>
      </c>
      <c r="V269" s="253">
        <f t="shared" si="55"/>
        <v>0.18188432157148052</v>
      </c>
      <c r="W269" s="253">
        <f t="shared" si="52"/>
        <v>9.1279646212681573E-2</v>
      </c>
      <c r="X269" s="253">
        <f t="shared" si="53"/>
        <v>0</v>
      </c>
      <c r="Y269" s="253">
        <f t="shared" si="56"/>
        <v>-0.30929284408828905</v>
      </c>
      <c r="Z269" s="253">
        <f t="shared" si="57"/>
        <v>0.34934497816593885</v>
      </c>
      <c r="AA269" s="253">
        <f t="shared" si="58"/>
        <v>-0.15570934256055363</v>
      </c>
    </row>
    <row r="270" spans="1:27" x14ac:dyDescent="0.35">
      <c r="A270" s="154" t="s">
        <v>268</v>
      </c>
      <c r="B270" s="155">
        <v>5</v>
      </c>
      <c r="C270" s="156">
        <v>28</v>
      </c>
      <c r="D270" s="156">
        <v>0</v>
      </c>
      <c r="E270" s="157">
        <v>33</v>
      </c>
      <c r="F270" s="155">
        <v>0</v>
      </c>
      <c r="G270" s="156">
        <v>14</v>
      </c>
      <c r="H270" s="156">
        <v>0</v>
      </c>
      <c r="I270" s="157">
        <v>14</v>
      </c>
      <c r="J270" s="155">
        <v>5</v>
      </c>
      <c r="K270" s="156">
        <v>13</v>
      </c>
      <c r="L270" s="156">
        <v>0</v>
      </c>
      <c r="M270" s="157">
        <v>18</v>
      </c>
      <c r="O270" s="150" t="str">
        <f t="shared" si="59"/>
        <v>Tendring</v>
      </c>
      <c r="P270" s="253">
        <f t="shared" si="60"/>
        <v>8.2946250829462512E-2</v>
      </c>
      <c r="Q270" s="253">
        <f t="shared" si="61"/>
        <v>6.3135583665922576E-2</v>
      </c>
      <c r="R270" s="253">
        <f t="shared" si="62"/>
        <v>0</v>
      </c>
      <c r="S270" s="253">
        <f t="shared" si="63"/>
        <v>6.3484734806948689E-2</v>
      </c>
      <c r="T270" s="253">
        <f t="shared" si="51"/>
        <v>0</v>
      </c>
      <c r="U270" s="253">
        <f t="shared" si="54"/>
        <v>2.7204539271695617E-2</v>
      </c>
      <c r="V270" s="253">
        <f t="shared" si="55"/>
        <v>0</v>
      </c>
      <c r="W270" s="253">
        <f t="shared" si="52"/>
        <v>2.2033018051336929E-2</v>
      </c>
      <c r="X270" s="253">
        <f t="shared" si="53"/>
        <v>-0.15142337976983647</v>
      </c>
      <c r="Y270" s="253">
        <f t="shared" si="56"/>
        <v>-0.18276395332489809</v>
      </c>
      <c r="Z270" s="253">
        <f t="shared" si="57"/>
        <v>0</v>
      </c>
      <c r="AA270" s="253">
        <f t="shared" si="58"/>
        <v>-0.15570934256055363</v>
      </c>
    </row>
    <row r="271" spans="1:27" x14ac:dyDescent="0.35">
      <c r="A271" s="154" t="s">
        <v>193</v>
      </c>
      <c r="B271" s="155">
        <v>8</v>
      </c>
      <c r="C271" s="156">
        <v>63</v>
      </c>
      <c r="D271" s="156">
        <v>3</v>
      </c>
      <c r="E271" s="157">
        <v>73</v>
      </c>
      <c r="F271" s="155">
        <v>2</v>
      </c>
      <c r="G271" s="156">
        <v>51</v>
      </c>
      <c r="H271" s="156">
        <v>2</v>
      </c>
      <c r="I271" s="157">
        <v>55</v>
      </c>
      <c r="J271" s="155">
        <v>5</v>
      </c>
      <c r="K271" s="156">
        <v>12</v>
      </c>
      <c r="L271" s="156">
        <v>0</v>
      </c>
      <c r="M271" s="157">
        <v>18</v>
      </c>
      <c r="O271" s="150" t="str">
        <f t="shared" si="59"/>
        <v>Wellingborough</v>
      </c>
      <c r="P271" s="253">
        <f t="shared" si="60"/>
        <v>0.13271400132714001</v>
      </c>
      <c r="Q271" s="253">
        <f t="shared" si="61"/>
        <v>0.14205506324832579</v>
      </c>
      <c r="R271" s="253">
        <f t="shared" si="62"/>
        <v>0.18703241895261846</v>
      </c>
      <c r="S271" s="253">
        <f t="shared" si="63"/>
        <v>0.14043592851234105</v>
      </c>
      <c r="T271" s="253">
        <f t="shared" si="51"/>
        <v>2.1436227224008574E-2</v>
      </c>
      <c r="U271" s="253">
        <f t="shared" si="54"/>
        <v>9.9102250204034056E-2</v>
      </c>
      <c r="V271" s="253">
        <f t="shared" si="55"/>
        <v>7.275372862859221E-2</v>
      </c>
      <c r="W271" s="253">
        <f t="shared" si="52"/>
        <v>8.655828520168081E-2</v>
      </c>
      <c r="X271" s="253">
        <f t="shared" si="53"/>
        <v>-0.15142337976983647</v>
      </c>
      <c r="Y271" s="253">
        <f t="shared" si="56"/>
        <v>-0.16870518768452131</v>
      </c>
      <c r="Z271" s="253">
        <f t="shared" si="57"/>
        <v>0</v>
      </c>
      <c r="AA271" s="253">
        <f t="shared" si="58"/>
        <v>-0.15570934256055363</v>
      </c>
    </row>
    <row r="272" spans="1:27" x14ac:dyDescent="0.35">
      <c r="A272" s="154" t="s">
        <v>408</v>
      </c>
      <c r="B272" s="155">
        <v>45</v>
      </c>
      <c r="C272" s="156">
        <v>337</v>
      </c>
      <c r="D272" s="156">
        <v>3</v>
      </c>
      <c r="E272" s="157">
        <v>384</v>
      </c>
      <c r="F272" s="155">
        <v>21</v>
      </c>
      <c r="G272" s="156">
        <v>344</v>
      </c>
      <c r="H272" s="156">
        <v>2</v>
      </c>
      <c r="I272" s="157">
        <v>366</v>
      </c>
      <c r="J272" s="155">
        <v>25</v>
      </c>
      <c r="K272" s="156">
        <v>-7</v>
      </c>
      <c r="L272" s="156">
        <v>0</v>
      </c>
      <c r="M272" s="157">
        <v>18</v>
      </c>
      <c r="O272" s="150" t="str">
        <f t="shared" si="59"/>
        <v>Barnet</v>
      </c>
      <c r="P272" s="253">
        <f t="shared" si="60"/>
        <v>0.74651625746516259</v>
      </c>
      <c r="Q272" s="253">
        <f t="shared" si="61"/>
        <v>0.75988184626485378</v>
      </c>
      <c r="R272" s="253">
        <f t="shared" si="62"/>
        <v>0.18703241895261846</v>
      </c>
      <c r="S272" s="253">
        <f t="shared" si="63"/>
        <v>0.73873145957176656</v>
      </c>
      <c r="T272" s="253">
        <f t="shared" si="51"/>
        <v>0.22508038585209003</v>
      </c>
      <c r="U272" s="253">
        <f t="shared" si="54"/>
        <v>0.66845439353309244</v>
      </c>
      <c r="V272" s="253">
        <f t="shared" si="55"/>
        <v>7.275372862859221E-2</v>
      </c>
      <c r="W272" s="253">
        <f t="shared" si="52"/>
        <v>0.57600604334209404</v>
      </c>
      <c r="X272" s="253">
        <f t="shared" si="53"/>
        <v>-0.75711689884918232</v>
      </c>
      <c r="Y272" s="253">
        <f t="shared" si="56"/>
        <v>9.841135948263742E-2</v>
      </c>
      <c r="Z272" s="253">
        <f t="shared" si="57"/>
        <v>0</v>
      </c>
      <c r="AA272" s="253">
        <f t="shared" si="58"/>
        <v>-0.15570934256055363</v>
      </c>
    </row>
    <row r="273" spans="1:27" x14ac:dyDescent="0.35">
      <c r="A273" s="154" t="s">
        <v>232</v>
      </c>
      <c r="B273" s="155">
        <v>0</v>
      </c>
      <c r="C273" s="156">
        <v>115</v>
      </c>
      <c r="D273" s="156">
        <v>8</v>
      </c>
      <c r="E273" s="157">
        <v>123</v>
      </c>
      <c r="F273" s="155">
        <v>11</v>
      </c>
      <c r="G273" s="156">
        <v>86</v>
      </c>
      <c r="H273" s="156">
        <v>7</v>
      </c>
      <c r="I273" s="157">
        <v>104</v>
      </c>
      <c r="J273" s="155">
        <v>-11</v>
      </c>
      <c r="K273" s="156">
        <v>29</v>
      </c>
      <c r="L273" s="156">
        <v>1</v>
      </c>
      <c r="M273" s="157">
        <v>19</v>
      </c>
      <c r="O273" s="150" t="str">
        <f t="shared" si="59"/>
        <v>Ceredigion</v>
      </c>
      <c r="P273" s="253">
        <f t="shared" si="60"/>
        <v>0</v>
      </c>
      <c r="Q273" s="253">
        <f t="shared" si="61"/>
        <v>0.25930686148503912</v>
      </c>
      <c r="R273" s="253">
        <f t="shared" si="62"/>
        <v>0.49875311720698251</v>
      </c>
      <c r="S273" s="253">
        <f t="shared" si="63"/>
        <v>0.2366249206440815</v>
      </c>
      <c r="T273" s="253">
        <f t="shared" si="51"/>
        <v>0.11789924973204716</v>
      </c>
      <c r="U273" s="253">
        <f t="shared" si="54"/>
        <v>0.16711359838327311</v>
      </c>
      <c r="V273" s="253">
        <f t="shared" si="55"/>
        <v>0.25463805020007274</v>
      </c>
      <c r="W273" s="253">
        <f t="shared" si="52"/>
        <v>0.16367384838136007</v>
      </c>
      <c r="X273" s="253">
        <f t="shared" si="53"/>
        <v>0.33313143549364022</v>
      </c>
      <c r="Y273" s="253">
        <f t="shared" si="56"/>
        <v>-0.40770420357092652</v>
      </c>
      <c r="Z273" s="253">
        <f t="shared" si="57"/>
        <v>-8.7336244541484712E-2</v>
      </c>
      <c r="AA273" s="253">
        <f t="shared" si="58"/>
        <v>-0.16435986159169549</v>
      </c>
    </row>
    <row r="274" spans="1:27" x14ac:dyDescent="0.35">
      <c r="A274" s="154" t="s">
        <v>325</v>
      </c>
      <c r="B274" s="155">
        <v>5</v>
      </c>
      <c r="C274" s="156">
        <v>30</v>
      </c>
      <c r="D274" s="156">
        <v>2</v>
      </c>
      <c r="E274" s="157">
        <v>37</v>
      </c>
      <c r="F274" s="155">
        <v>0</v>
      </c>
      <c r="G274" s="156">
        <v>18</v>
      </c>
      <c r="H274" s="156">
        <v>0</v>
      </c>
      <c r="I274" s="157">
        <v>18</v>
      </c>
      <c r="J274" s="155">
        <v>5</v>
      </c>
      <c r="K274" s="156">
        <v>12</v>
      </c>
      <c r="L274" s="156">
        <v>2</v>
      </c>
      <c r="M274" s="157">
        <v>19</v>
      </c>
      <c r="O274" s="150" t="str">
        <f t="shared" si="59"/>
        <v>Ashford</v>
      </c>
      <c r="P274" s="253">
        <f t="shared" si="60"/>
        <v>8.2946250829462512E-2</v>
      </c>
      <c r="Q274" s="253">
        <f t="shared" si="61"/>
        <v>6.7645268213488458E-2</v>
      </c>
      <c r="R274" s="253">
        <f t="shared" si="62"/>
        <v>0.12468827930174563</v>
      </c>
      <c r="S274" s="253">
        <f t="shared" si="63"/>
        <v>7.1179854177487928E-2</v>
      </c>
      <c r="T274" s="253">
        <f t="shared" si="51"/>
        <v>0</v>
      </c>
      <c r="U274" s="253">
        <f t="shared" si="54"/>
        <v>3.4977264777894368E-2</v>
      </c>
      <c r="V274" s="253">
        <f t="shared" si="55"/>
        <v>0</v>
      </c>
      <c r="W274" s="253">
        <f t="shared" si="52"/>
        <v>2.8328166066004627E-2</v>
      </c>
      <c r="X274" s="253">
        <f t="shared" si="53"/>
        <v>-0.15142337976983647</v>
      </c>
      <c r="Y274" s="253">
        <f t="shared" si="56"/>
        <v>-0.16870518768452131</v>
      </c>
      <c r="Z274" s="253">
        <f t="shared" si="57"/>
        <v>-0.17467248908296942</v>
      </c>
      <c r="AA274" s="253">
        <f t="shared" si="58"/>
        <v>-0.16435986159169549</v>
      </c>
    </row>
    <row r="275" spans="1:27" x14ac:dyDescent="0.35">
      <c r="A275" s="154" t="s">
        <v>240</v>
      </c>
      <c r="B275" s="155">
        <v>4</v>
      </c>
      <c r="C275" s="156">
        <v>73</v>
      </c>
      <c r="D275" s="156">
        <v>0</v>
      </c>
      <c r="E275" s="157">
        <v>77</v>
      </c>
      <c r="F275" s="155">
        <v>5</v>
      </c>
      <c r="G275" s="156">
        <v>51</v>
      </c>
      <c r="H275" s="156">
        <v>1</v>
      </c>
      <c r="I275" s="157">
        <v>57</v>
      </c>
      <c r="J275" s="155">
        <v>-1</v>
      </c>
      <c r="K275" s="156">
        <v>22</v>
      </c>
      <c r="L275" s="156">
        <v>-1</v>
      </c>
      <c r="M275" s="157">
        <v>20</v>
      </c>
      <c r="O275" s="150" t="str">
        <f t="shared" si="59"/>
        <v>East Hertfordshire</v>
      </c>
      <c r="P275" s="253">
        <f t="shared" si="60"/>
        <v>6.6357000663570004E-2</v>
      </c>
      <c r="Q275" s="253">
        <f t="shared" si="61"/>
        <v>0.16460348598615526</v>
      </c>
      <c r="R275" s="253">
        <f t="shared" si="62"/>
        <v>0</v>
      </c>
      <c r="S275" s="253">
        <f t="shared" si="63"/>
        <v>0.14813104788288028</v>
      </c>
      <c r="T275" s="253">
        <f t="shared" si="51"/>
        <v>5.3590568060021437E-2</v>
      </c>
      <c r="U275" s="253">
        <f t="shared" si="54"/>
        <v>9.9102250204034056E-2</v>
      </c>
      <c r="V275" s="253">
        <f t="shared" si="55"/>
        <v>3.6376864314296105E-2</v>
      </c>
      <c r="W275" s="253">
        <f t="shared" si="52"/>
        <v>8.9705859209014652E-2</v>
      </c>
      <c r="X275" s="253">
        <f t="shared" si="53"/>
        <v>3.0284675953967291E-2</v>
      </c>
      <c r="Y275" s="253">
        <f t="shared" si="56"/>
        <v>-0.30929284408828905</v>
      </c>
      <c r="Z275" s="253">
        <f t="shared" si="57"/>
        <v>8.7336244541484712E-2</v>
      </c>
      <c r="AA275" s="253">
        <f t="shared" si="58"/>
        <v>-0.17301038062283738</v>
      </c>
    </row>
    <row r="276" spans="1:27" x14ac:dyDescent="0.35">
      <c r="A276" s="154" t="s">
        <v>211</v>
      </c>
      <c r="B276" s="155">
        <v>6</v>
      </c>
      <c r="C276" s="156">
        <v>34</v>
      </c>
      <c r="D276" s="156">
        <v>3</v>
      </c>
      <c r="E276" s="157">
        <v>43</v>
      </c>
      <c r="F276" s="155">
        <v>4</v>
      </c>
      <c r="G276" s="156">
        <v>18</v>
      </c>
      <c r="H276" s="156">
        <v>1</v>
      </c>
      <c r="I276" s="157">
        <v>23</v>
      </c>
      <c r="J276" s="155">
        <v>3</v>
      </c>
      <c r="K276" s="156">
        <v>16</v>
      </c>
      <c r="L276" s="156">
        <v>1</v>
      </c>
      <c r="M276" s="157">
        <v>20</v>
      </c>
      <c r="O276" s="150" t="str">
        <f t="shared" si="59"/>
        <v>North Tyneside</v>
      </c>
      <c r="P276" s="253">
        <f t="shared" si="60"/>
        <v>9.953550099535502E-2</v>
      </c>
      <c r="Q276" s="253">
        <f t="shared" si="61"/>
        <v>7.6664637308620262E-2</v>
      </c>
      <c r="R276" s="253">
        <f t="shared" si="62"/>
        <v>0.18703241895261846</v>
      </c>
      <c r="S276" s="253">
        <f t="shared" si="63"/>
        <v>8.2722533233296786E-2</v>
      </c>
      <c r="T276" s="253">
        <f t="shared" si="51"/>
        <v>4.2872454448017148E-2</v>
      </c>
      <c r="U276" s="253">
        <f t="shared" si="54"/>
        <v>3.4977264777894368E-2</v>
      </c>
      <c r="V276" s="253">
        <f t="shared" si="55"/>
        <v>3.6376864314296105E-2</v>
      </c>
      <c r="W276" s="253">
        <f t="shared" si="52"/>
        <v>3.6197101084339246E-2</v>
      </c>
      <c r="X276" s="253">
        <f t="shared" si="53"/>
        <v>-9.0854027861901887E-2</v>
      </c>
      <c r="Y276" s="253">
        <f t="shared" si="56"/>
        <v>-0.2249402502460284</v>
      </c>
      <c r="Z276" s="253">
        <f t="shared" si="57"/>
        <v>-8.7336244541484712E-2</v>
      </c>
      <c r="AA276" s="253">
        <f t="shared" si="58"/>
        <v>-0.17301038062283738</v>
      </c>
    </row>
    <row r="277" spans="1:27" x14ac:dyDescent="0.35">
      <c r="A277" s="154" t="s">
        <v>223</v>
      </c>
      <c r="B277" s="155">
        <v>18</v>
      </c>
      <c r="C277" s="156">
        <v>169</v>
      </c>
      <c r="D277" s="156">
        <v>3</v>
      </c>
      <c r="E277" s="157">
        <v>190</v>
      </c>
      <c r="F277" s="155">
        <v>14</v>
      </c>
      <c r="G277" s="156">
        <v>151</v>
      </c>
      <c r="H277" s="156">
        <v>4</v>
      </c>
      <c r="I277" s="157">
        <v>169</v>
      </c>
      <c r="J277" s="155">
        <v>4</v>
      </c>
      <c r="K277" s="156">
        <v>18</v>
      </c>
      <c r="L277" s="156">
        <v>-1</v>
      </c>
      <c r="M277" s="157">
        <v>20</v>
      </c>
      <c r="O277" s="150" t="str">
        <f t="shared" si="59"/>
        <v>Wiltshire</v>
      </c>
      <c r="P277" s="253">
        <f t="shared" si="60"/>
        <v>0.29860650298606506</v>
      </c>
      <c r="Q277" s="253">
        <f t="shared" si="61"/>
        <v>0.3810683442693184</v>
      </c>
      <c r="R277" s="253">
        <f t="shared" si="62"/>
        <v>0.18703241895261846</v>
      </c>
      <c r="S277" s="253">
        <f t="shared" si="63"/>
        <v>0.36551817010061366</v>
      </c>
      <c r="T277" s="253">
        <f t="shared" ref="T277:T340" si="64">F277/F$345*100</f>
        <v>0.15005359056806003</v>
      </c>
      <c r="U277" s="253">
        <f t="shared" si="54"/>
        <v>0.29342038785900276</v>
      </c>
      <c r="V277" s="253">
        <f t="shared" si="55"/>
        <v>0.14550745725718442</v>
      </c>
      <c r="W277" s="253">
        <f t="shared" ref="W277:W340" si="65">I277/I$345*100</f>
        <v>0.26597000361971007</v>
      </c>
      <c r="X277" s="253">
        <f t="shared" ref="X277:X340" si="66">J277/J$345*100</f>
        <v>-0.12113870381586916</v>
      </c>
      <c r="Y277" s="253">
        <f t="shared" si="56"/>
        <v>-0.25305778152678193</v>
      </c>
      <c r="Z277" s="253">
        <f t="shared" si="57"/>
        <v>8.7336244541484712E-2</v>
      </c>
      <c r="AA277" s="253">
        <f t="shared" si="58"/>
        <v>-0.17301038062283738</v>
      </c>
    </row>
    <row r="278" spans="1:27" x14ac:dyDescent="0.35">
      <c r="A278" s="154" t="s">
        <v>401</v>
      </c>
      <c r="B278" s="155">
        <v>1</v>
      </c>
      <c r="C278" s="156">
        <v>70</v>
      </c>
      <c r="D278" s="156">
        <v>3</v>
      </c>
      <c r="E278" s="157">
        <v>74</v>
      </c>
      <c r="F278" s="155">
        <v>1</v>
      </c>
      <c r="G278" s="156">
        <v>50</v>
      </c>
      <c r="H278" s="156">
        <v>1</v>
      </c>
      <c r="I278" s="157">
        <v>52</v>
      </c>
      <c r="J278" s="155">
        <v>0</v>
      </c>
      <c r="K278" s="156">
        <v>20</v>
      </c>
      <c r="L278" s="156">
        <v>1</v>
      </c>
      <c r="M278" s="157">
        <v>21</v>
      </c>
      <c r="O278" s="150" t="str">
        <f t="shared" si="59"/>
        <v>Waverley</v>
      </c>
      <c r="P278" s="253">
        <f t="shared" si="60"/>
        <v>1.6589250165892501E-2</v>
      </c>
      <c r="Q278" s="253">
        <f t="shared" si="61"/>
        <v>0.15783895916480642</v>
      </c>
      <c r="R278" s="253">
        <f t="shared" si="62"/>
        <v>0.18703241895261846</v>
      </c>
      <c r="S278" s="253">
        <f t="shared" si="63"/>
        <v>0.14235970835497586</v>
      </c>
      <c r="T278" s="253">
        <f t="shared" si="64"/>
        <v>1.0718113612004287E-2</v>
      </c>
      <c r="U278" s="253">
        <f t="shared" si="54"/>
        <v>9.715906882748436E-2</v>
      </c>
      <c r="V278" s="253">
        <f t="shared" si="55"/>
        <v>3.6376864314296105E-2</v>
      </c>
      <c r="W278" s="253">
        <f t="shared" si="65"/>
        <v>8.1836924190680033E-2</v>
      </c>
      <c r="X278" s="253">
        <f t="shared" si="66"/>
        <v>0</v>
      </c>
      <c r="Y278" s="253">
        <f t="shared" si="56"/>
        <v>-0.28117531280753549</v>
      </c>
      <c r="Z278" s="253">
        <f t="shared" si="57"/>
        <v>-8.7336244541484712E-2</v>
      </c>
      <c r="AA278" s="253">
        <f t="shared" si="58"/>
        <v>-0.18166089965397925</v>
      </c>
    </row>
    <row r="279" spans="1:27" x14ac:dyDescent="0.35">
      <c r="A279" s="154" t="s">
        <v>405</v>
      </c>
      <c r="B279" s="155">
        <v>4</v>
      </c>
      <c r="C279" s="156">
        <v>123</v>
      </c>
      <c r="D279" s="156">
        <v>1</v>
      </c>
      <c r="E279" s="157">
        <v>128</v>
      </c>
      <c r="F279" s="155">
        <v>3</v>
      </c>
      <c r="G279" s="156">
        <v>99</v>
      </c>
      <c r="H279" s="156">
        <v>5</v>
      </c>
      <c r="I279" s="157">
        <v>107</v>
      </c>
      <c r="J279" s="155">
        <v>1</v>
      </c>
      <c r="K279" s="156">
        <v>24</v>
      </c>
      <c r="L279" s="156">
        <v>-4</v>
      </c>
      <c r="M279" s="157">
        <v>21</v>
      </c>
      <c r="O279" s="150" t="str">
        <f t="shared" si="59"/>
        <v>Central Bedfordshire</v>
      </c>
      <c r="P279" s="253">
        <f t="shared" si="60"/>
        <v>6.6357000663570004E-2</v>
      </c>
      <c r="Q279" s="253">
        <f t="shared" si="61"/>
        <v>0.2773455996753027</v>
      </c>
      <c r="R279" s="253">
        <f t="shared" si="62"/>
        <v>6.2344139650872814E-2</v>
      </c>
      <c r="S279" s="253">
        <f t="shared" si="63"/>
        <v>0.24624381985725555</v>
      </c>
      <c r="T279" s="253">
        <f t="shared" si="64"/>
        <v>3.215434083601286E-2</v>
      </c>
      <c r="U279" s="253">
        <f t="shared" si="54"/>
        <v>0.19237495627841902</v>
      </c>
      <c r="V279" s="253">
        <f t="shared" si="55"/>
        <v>0.18188432157148052</v>
      </c>
      <c r="W279" s="253">
        <f t="shared" si="65"/>
        <v>0.16839520939236083</v>
      </c>
      <c r="X279" s="253">
        <f t="shared" si="66"/>
        <v>-3.0284675953967291E-2</v>
      </c>
      <c r="Y279" s="253">
        <f t="shared" si="56"/>
        <v>-0.33741037536904261</v>
      </c>
      <c r="Z279" s="253">
        <f t="shared" si="57"/>
        <v>0.34934497816593885</v>
      </c>
      <c r="AA279" s="253">
        <f t="shared" si="58"/>
        <v>-0.18166089965397925</v>
      </c>
    </row>
    <row r="280" spans="1:27" x14ac:dyDescent="0.35">
      <c r="A280" s="154" t="s">
        <v>248</v>
      </c>
      <c r="B280" s="155">
        <v>6</v>
      </c>
      <c r="C280" s="156">
        <v>32</v>
      </c>
      <c r="D280" s="156">
        <v>0</v>
      </c>
      <c r="E280" s="157">
        <v>39</v>
      </c>
      <c r="F280" s="155">
        <v>0</v>
      </c>
      <c r="G280" s="156">
        <v>16</v>
      </c>
      <c r="H280" s="156">
        <v>1</v>
      </c>
      <c r="I280" s="157">
        <v>17</v>
      </c>
      <c r="J280" s="155">
        <v>6</v>
      </c>
      <c r="K280" s="156">
        <v>16</v>
      </c>
      <c r="L280" s="156">
        <v>-1</v>
      </c>
      <c r="M280" s="157">
        <v>21</v>
      </c>
      <c r="O280" s="150" t="str">
        <f t="shared" si="59"/>
        <v>North East Derbyshire</v>
      </c>
      <c r="P280" s="253">
        <f t="shared" si="60"/>
        <v>9.953550099535502E-2</v>
      </c>
      <c r="Q280" s="253">
        <f t="shared" si="61"/>
        <v>7.2154952761054367E-2</v>
      </c>
      <c r="R280" s="253">
        <f t="shared" si="62"/>
        <v>0</v>
      </c>
      <c r="S280" s="253">
        <f t="shared" si="63"/>
        <v>7.5027413862757547E-2</v>
      </c>
      <c r="T280" s="253">
        <f t="shared" si="64"/>
        <v>0</v>
      </c>
      <c r="U280" s="253">
        <f t="shared" si="54"/>
        <v>3.1090902024794996E-2</v>
      </c>
      <c r="V280" s="253">
        <f t="shared" si="55"/>
        <v>3.6376864314296105E-2</v>
      </c>
      <c r="W280" s="253">
        <f t="shared" si="65"/>
        <v>2.6754379062337703E-2</v>
      </c>
      <c r="X280" s="253">
        <f t="shared" si="66"/>
        <v>-0.18170805572380377</v>
      </c>
      <c r="Y280" s="253">
        <f t="shared" si="56"/>
        <v>-0.2249402502460284</v>
      </c>
      <c r="Z280" s="253">
        <f t="shared" si="57"/>
        <v>8.7336244541484712E-2</v>
      </c>
      <c r="AA280" s="253">
        <f t="shared" si="58"/>
        <v>-0.18166089965397925</v>
      </c>
    </row>
    <row r="281" spans="1:27" x14ac:dyDescent="0.35">
      <c r="A281" s="154" t="s">
        <v>375</v>
      </c>
      <c r="B281" s="155">
        <v>11</v>
      </c>
      <c r="C281" s="156">
        <v>29</v>
      </c>
      <c r="D281" s="156">
        <v>0</v>
      </c>
      <c r="E281" s="157">
        <v>39</v>
      </c>
      <c r="F281" s="155">
        <v>2</v>
      </c>
      <c r="G281" s="156">
        <v>15</v>
      </c>
      <c r="H281" s="156">
        <v>0</v>
      </c>
      <c r="I281" s="157">
        <v>17</v>
      </c>
      <c r="J281" s="155">
        <v>8</v>
      </c>
      <c r="K281" s="156">
        <v>14</v>
      </c>
      <c r="L281" s="156">
        <v>0</v>
      </c>
      <c r="M281" s="157">
        <v>22</v>
      </c>
      <c r="O281" s="150" t="str">
        <f t="shared" si="59"/>
        <v>Boston</v>
      </c>
      <c r="P281" s="253">
        <f t="shared" si="60"/>
        <v>0.18248175182481752</v>
      </c>
      <c r="Q281" s="253">
        <f t="shared" si="61"/>
        <v>6.539042593970551E-2</v>
      </c>
      <c r="R281" s="253">
        <f t="shared" si="62"/>
        <v>0</v>
      </c>
      <c r="S281" s="253">
        <f t="shared" si="63"/>
        <v>7.5027413862757547E-2</v>
      </c>
      <c r="T281" s="253">
        <f t="shared" si="64"/>
        <v>2.1436227224008574E-2</v>
      </c>
      <c r="U281" s="253">
        <f t="shared" si="54"/>
        <v>2.914772064824531E-2</v>
      </c>
      <c r="V281" s="253">
        <f t="shared" si="55"/>
        <v>0</v>
      </c>
      <c r="W281" s="253">
        <f t="shared" si="65"/>
        <v>2.6754379062337703E-2</v>
      </c>
      <c r="X281" s="253">
        <f t="shared" si="66"/>
        <v>-0.24227740763173833</v>
      </c>
      <c r="Y281" s="253">
        <f t="shared" si="56"/>
        <v>-0.19682271896527484</v>
      </c>
      <c r="Z281" s="253">
        <f t="shared" si="57"/>
        <v>0</v>
      </c>
      <c r="AA281" s="253">
        <f t="shared" si="58"/>
        <v>-0.19031141868512111</v>
      </c>
    </row>
    <row r="282" spans="1:27" x14ac:dyDescent="0.35">
      <c r="A282" s="154" t="s">
        <v>149</v>
      </c>
      <c r="B282" s="155">
        <v>6</v>
      </c>
      <c r="C282" s="156">
        <v>124</v>
      </c>
      <c r="D282" s="156">
        <v>2</v>
      </c>
      <c r="E282" s="157">
        <v>133</v>
      </c>
      <c r="F282" s="155">
        <v>4</v>
      </c>
      <c r="G282" s="156">
        <v>101</v>
      </c>
      <c r="H282" s="156">
        <v>5</v>
      </c>
      <c r="I282" s="157">
        <v>110</v>
      </c>
      <c r="J282" s="155">
        <v>3</v>
      </c>
      <c r="K282" s="156">
        <v>23</v>
      </c>
      <c r="L282" s="156">
        <v>-2</v>
      </c>
      <c r="M282" s="157">
        <v>23</v>
      </c>
      <c r="O282" s="150" t="str">
        <f t="shared" si="59"/>
        <v>Wokingham</v>
      </c>
      <c r="P282" s="253">
        <f t="shared" si="60"/>
        <v>9.953550099535502E-2</v>
      </c>
      <c r="Q282" s="253">
        <f t="shared" si="61"/>
        <v>0.27960044194908562</v>
      </c>
      <c r="R282" s="253">
        <f t="shared" si="62"/>
        <v>0.12468827930174563</v>
      </c>
      <c r="S282" s="253">
        <f t="shared" si="63"/>
        <v>0.25586271907042957</v>
      </c>
      <c r="T282" s="253">
        <f t="shared" si="64"/>
        <v>4.2872454448017148E-2</v>
      </c>
      <c r="U282" s="253">
        <f t="shared" si="54"/>
        <v>0.19626131903151839</v>
      </c>
      <c r="V282" s="253">
        <f t="shared" si="55"/>
        <v>0.18188432157148052</v>
      </c>
      <c r="W282" s="253">
        <f t="shared" si="65"/>
        <v>0.17311657040336162</v>
      </c>
      <c r="X282" s="253">
        <f t="shared" si="66"/>
        <v>-9.0854027861901887E-2</v>
      </c>
      <c r="Y282" s="253">
        <f t="shared" si="56"/>
        <v>-0.32335160972866583</v>
      </c>
      <c r="Z282" s="253">
        <f t="shared" si="57"/>
        <v>0.17467248908296942</v>
      </c>
      <c r="AA282" s="253">
        <f t="shared" si="58"/>
        <v>-0.198961937716263</v>
      </c>
    </row>
    <row r="283" spans="1:27" x14ac:dyDescent="0.35">
      <c r="A283" s="154" t="s">
        <v>182</v>
      </c>
      <c r="B283" s="155">
        <v>12</v>
      </c>
      <c r="C283" s="156">
        <v>129</v>
      </c>
      <c r="D283" s="156">
        <v>5</v>
      </c>
      <c r="E283" s="157">
        <v>147</v>
      </c>
      <c r="F283" s="155">
        <v>5</v>
      </c>
      <c r="G283" s="156">
        <v>117</v>
      </c>
      <c r="H283" s="156">
        <v>1</v>
      </c>
      <c r="I283" s="157">
        <v>123</v>
      </c>
      <c r="J283" s="155">
        <v>8</v>
      </c>
      <c r="K283" s="156">
        <v>12</v>
      </c>
      <c r="L283" s="156">
        <v>4</v>
      </c>
      <c r="M283" s="157">
        <v>23</v>
      </c>
      <c r="O283" s="150" t="str">
        <f t="shared" si="59"/>
        <v>South Gloucestershire</v>
      </c>
      <c r="P283" s="253">
        <f t="shared" si="60"/>
        <v>0.19907100199071004</v>
      </c>
      <c r="Q283" s="253">
        <f t="shared" si="61"/>
        <v>0.29087465331800039</v>
      </c>
      <c r="R283" s="253">
        <f t="shared" si="62"/>
        <v>0.3117206982543641</v>
      </c>
      <c r="S283" s="253">
        <f t="shared" si="63"/>
        <v>0.2827956368673169</v>
      </c>
      <c r="T283" s="253">
        <f t="shared" si="64"/>
        <v>5.3590568060021437E-2</v>
      </c>
      <c r="U283" s="253">
        <f t="shared" si="54"/>
        <v>0.22735222105631339</v>
      </c>
      <c r="V283" s="253">
        <f t="shared" si="55"/>
        <v>3.6376864314296105E-2</v>
      </c>
      <c r="W283" s="253">
        <f t="shared" si="65"/>
        <v>0.19357580145103162</v>
      </c>
      <c r="X283" s="253">
        <f t="shared" si="66"/>
        <v>-0.24227740763173833</v>
      </c>
      <c r="Y283" s="253">
        <f t="shared" si="56"/>
        <v>-0.16870518768452131</v>
      </c>
      <c r="Z283" s="253">
        <f t="shared" si="57"/>
        <v>-0.34934497816593885</v>
      </c>
      <c r="AA283" s="253">
        <f t="shared" si="58"/>
        <v>-0.198961937716263</v>
      </c>
    </row>
    <row r="284" spans="1:27" x14ac:dyDescent="0.35">
      <c r="A284" s="154" t="s">
        <v>384</v>
      </c>
      <c r="B284" s="155">
        <v>3</v>
      </c>
      <c r="C284" s="156">
        <v>92</v>
      </c>
      <c r="D284" s="156">
        <v>1</v>
      </c>
      <c r="E284" s="157">
        <v>96</v>
      </c>
      <c r="F284" s="155">
        <v>6</v>
      </c>
      <c r="G284" s="156">
        <v>65</v>
      </c>
      <c r="H284" s="156">
        <v>1</v>
      </c>
      <c r="I284" s="157">
        <v>72</v>
      </c>
      <c r="J284" s="155">
        <v>-3</v>
      </c>
      <c r="K284" s="156">
        <v>27</v>
      </c>
      <c r="L284" s="156">
        <v>0</v>
      </c>
      <c r="M284" s="157">
        <v>24</v>
      </c>
      <c r="O284" s="150" t="str">
        <f t="shared" si="59"/>
        <v>Wakefield</v>
      </c>
      <c r="P284" s="253">
        <f t="shared" si="60"/>
        <v>4.976775049767751E-2</v>
      </c>
      <c r="Q284" s="253">
        <f t="shared" si="61"/>
        <v>0.2074454891880313</v>
      </c>
      <c r="R284" s="253">
        <f t="shared" si="62"/>
        <v>6.2344139650872814E-2</v>
      </c>
      <c r="S284" s="253">
        <f t="shared" si="63"/>
        <v>0.18468286489294164</v>
      </c>
      <c r="T284" s="253">
        <f t="shared" si="64"/>
        <v>6.4308681672025719E-2</v>
      </c>
      <c r="U284" s="253">
        <f t="shared" si="54"/>
        <v>0.12630678947572965</v>
      </c>
      <c r="V284" s="253">
        <f t="shared" si="55"/>
        <v>3.6376864314296105E-2</v>
      </c>
      <c r="W284" s="253">
        <f t="shared" si="65"/>
        <v>0.11331266426401851</v>
      </c>
      <c r="X284" s="253">
        <f t="shared" si="66"/>
        <v>9.0854027861901887E-2</v>
      </c>
      <c r="Y284" s="253">
        <f t="shared" si="56"/>
        <v>-0.3795866722901729</v>
      </c>
      <c r="Z284" s="253">
        <f t="shared" si="57"/>
        <v>0</v>
      </c>
      <c r="AA284" s="253">
        <f t="shared" si="58"/>
        <v>-0.20761245674740486</v>
      </c>
    </row>
    <row r="285" spans="1:27" x14ac:dyDescent="0.35">
      <c r="A285" s="154" t="s">
        <v>209</v>
      </c>
      <c r="B285" s="155">
        <v>7</v>
      </c>
      <c r="C285" s="156">
        <v>39</v>
      </c>
      <c r="D285" s="156">
        <v>0</v>
      </c>
      <c r="E285" s="157">
        <v>47</v>
      </c>
      <c r="F285" s="155">
        <v>7</v>
      </c>
      <c r="G285" s="156">
        <v>16</v>
      </c>
      <c r="H285" s="156">
        <v>0</v>
      </c>
      <c r="I285" s="157">
        <v>23</v>
      </c>
      <c r="J285" s="155">
        <v>0</v>
      </c>
      <c r="K285" s="156">
        <v>24</v>
      </c>
      <c r="L285" s="156">
        <v>0</v>
      </c>
      <c r="M285" s="157">
        <v>24</v>
      </c>
      <c r="O285" s="150" t="str">
        <f t="shared" si="59"/>
        <v>South Tyneside</v>
      </c>
      <c r="P285" s="253">
        <f t="shared" si="60"/>
        <v>0.1161247511612475</v>
      </c>
      <c r="Q285" s="253">
        <f t="shared" si="61"/>
        <v>8.7938848677535014E-2</v>
      </c>
      <c r="R285" s="253">
        <f t="shared" si="62"/>
        <v>0</v>
      </c>
      <c r="S285" s="253">
        <f t="shared" si="63"/>
        <v>9.041765260383601E-2</v>
      </c>
      <c r="T285" s="253">
        <f t="shared" si="64"/>
        <v>7.5026795284030015E-2</v>
      </c>
      <c r="U285" s="253">
        <f t="shared" si="54"/>
        <v>3.1090902024794996E-2</v>
      </c>
      <c r="V285" s="253">
        <f t="shared" si="55"/>
        <v>0</v>
      </c>
      <c r="W285" s="253">
        <f t="shared" si="65"/>
        <v>3.6197101084339246E-2</v>
      </c>
      <c r="X285" s="253">
        <f t="shared" si="66"/>
        <v>0</v>
      </c>
      <c r="Y285" s="253">
        <f t="shared" si="56"/>
        <v>-0.33741037536904261</v>
      </c>
      <c r="Z285" s="253">
        <f t="shared" si="57"/>
        <v>0</v>
      </c>
      <c r="AA285" s="253">
        <f t="shared" si="58"/>
        <v>-0.20761245674740486</v>
      </c>
    </row>
    <row r="286" spans="1:27" x14ac:dyDescent="0.35">
      <c r="A286" s="154" t="s">
        <v>205</v>
      </c>
      <c r="B286" s="155">
        <v>1</v>
      </c>
      <c r="C286" s="156">
        <v>57</v>
      </c>
      <c r="D286" s="156">
        <v>0</v>
      </c>
      <c r="E286" s="157">
        <v>58</v>
      </c>
      <c r="F286" s="155">
        <v>7</v>
      </c>
      <c r="G286" s="156">
        <v>26</v>
      </c>
      <c r="H286" s="156">
        <v>0</v>
      </c>
      <c r="I286" s="157">
        <v>33</v>
      </c>
      <c r="J286" s="155">
        <v>-6</v>
      </c>
      <c r="K286" s="156">
        <v>31</v>
      </c>
      <c r="L286" s="156">
        <v>0</v>
      </c>
      <c r="M286" s="157">
        <v>25</v>
      </c>
      <c r="O286" s="150" t="str">
        <f t="shared" si="59"/>
        <v>Horsham</v>
      </c>
      <c r="P286" s="253">
        <f t="shared" si="60"/>
        <v>1.6589250165892501E-2</v>
      </c>
      <c r="Q286" s="253">
        <f t="shared" si="61"/>
        <v>0.1285260096056281</v>
      </c>
      <c r="R286" s="253">
        <f t="shared" si="62"/>
        <v>0</v>
      </c>
      <c r="S286" s="253">
        <f t="shared" si="63"/>
        <v>0.1115792308728189</v>
      </c>
      <c r="T286" s="253">
        <f t="shared" si="64"/>
        <v>7.5026795284030015E-2</v>
      </c>
      <c r="U286" s="253">
        <f t="shared" si="54"/>
        <v>5.0522715790291862E-2</v>
      </c>
      <c r="V286" s="253">
        <f t="shared" si="55"/>
        <v>0</v>
      </c>
      <c r="W286" s="253">
        <f t="shared" si="65"/>
        <v>5.1934971121008484E-2</v>
      </c>
      <c r="X286" s="253">
        <f t="shared" si="66"/>
        <v>0.18170805572380377</v>
      </c>
      <c r="Y286" s="253">
        <f t="shared" si="56"/>
        <v>-0.43582173485168008</v>
      </c>
      <c r="Z286" s="253">
        <f t="shared" si="57"/>
        <v>0</v>
      </c>
      <c r="AA286" s="253">
        <f t="shared" si="58"/>
        <v>-0.21626297577854672</v>
      </c>
    </row>
    <row r="287" spans="1:27" x14ac:dyDescent="0.35">
      <c r="A287" s="154" t="s">
        <v>470</v>
      </c>
      <c r="B287" s="155">
        <v>1</v>
      </c>
      <c r="C287" s="156">
        <v>58</v>
      </c>
      <c r="D287" s="156">
        <v>1</v>
      </c>
      <c r="E287" s="157">
        <v>60</v>
      </c>
      <c r="F287" s="155">
        <v>5</v>
      </c>
      <c r="G287" s="156">
        <v>29</v>
      </c>
      <c r="H287" s="156">
        <v>1</v>
      </c>
      <c r="I287" s="157">
        <v>36</v>
      </c>
      <c r="J287" s="155">
        <v>-4</v>
      </c>
      <c r="K287" s="156">
        <v>28</v>
      </c>
      <c r="L287" s="156">
        <v>0</v>
      </c>
      <c r="M287" s="157">
        <v>25</v>
      </c>
      <c r="O287" s="150" t="str">
        <f t="shared" si="59"/>
        <v>West Suffolk</v>
      </c>
      <c r="P287" s="253">
        <f t="shared" si="60"/>
        <v>1.6589250165892501E-2</v>
      </c>
      <c r="Q287" s="253">
        <f t="shared" si="61"/>
        <v>0.13078085187941102</v>
      </c>
      <c r="R287" s="253">
        <f t="shared" si="62"/>
        <v>6.2344139650872814E-2</v>
      </c>
      <c r="S287" s="253">
        <f t="shared" si="63"/>
        <v>0.11542679055808854</v>
      </c>
      <c r="T287" s="253">
        <f t="shared" si="64"/>
        <v>5.3590568060021437E-2</v>
      </c>
      <c r="U287" s="253">
        <f t="shared" si="54"/>
        <v>5.6352259919940931E-2</v>
      </c>
      <c r="V287" s="253">
        <f t="shared" si="55"/>
        <v>3.6376864314296105E-2</v>
      </c>
      <c r="W287" s="253">
        <f t="shared" si="65"/>
        <v>5.6656332132009254E-2</v>
      </c>
      <c r="X287" s="253">
        <f t="shared" si="66"/>
        <v>0.12113870381586916</v>
      </c>
      <c r="Y287" s="253">
        <f t="shared" si="56"/>
        <v>-0.39364543793054968</v>
      </c>
      <c r="Z287" s="253">
        <f t="shared" si="57"/>
        <v>0</v>
      </c>
      <c r="AA287" s="253">
        <f t="shared" si="58"/>
        <v>-0.21626297577854672</v>
      </c>
    </row>
    <row r="288" spans="1:27" x14ac:dyDescent="0.35">
      <c r="A288" s="154" t="s">
        <v>421</v>
      </c>
      <c r="B288" s="155">
        <v>6</v>
      </c>
      <c r="C288" s="156">
        <v>263</v>
      </c>
      <c r="D288" s="156">
        <v>3</v>
      </c>
      <c r="E288" s="157">
        <v>272</v>
      </c>
      <c r="F288" s="155">
        <v>7</v>
      </c>
      <c r="G288" s="156">
        <v>236</v>
      </c>
      <c r="H288" s="156">
        <v>5</v>
      </c>
      <c r="I288" s="157">
        <v>247</v>
      </c>
      <c r="J288" s="155">
        <v>0</v>
      </c>
      <c r="K288" s="156">
        <v>28</v>
      </c>
      <c r="L288" s="156">
        <v>-2</v>
      </c>
      <c r="M288" s="157">
        <v>25</v>
      </c>
      <c r="O288" s="150" t="str">
        <f t="shared" si="59"/>
        <v>Charnwood</v>
      </c>
      <c r="P288" s="253">
        <f t="shared" si="60"/>
        <v>9.953550099535502E-2</v>
      </c>
      <c r="Q288" s="253">
        <f t="shared" si="61"/>
        <v>0.5930235180049156</v>
      </c>
      <c r="R288" s="253">
        <f t="shared" si="62"/>
        <v>0.18703241895261846</v>
      </c>
      <c r="S288" s="253">
        <f t="shared" si="63"/>
        <v>0.52326811719666799</v>
      </c>
      <c r="T288" s="253">
        <f t="shared" si="64"/>
        <v>7.5026795284030015E-2</v>
      </c>
      <c r="U288" s="253">
        <f t="shared" si="54"/>
        <v>0.45859080486572618</v>
      </c>
      <c r="V288" s="253">
        <f t="shared" si="55"/>
        <v>0.18188432157148052</v>
      </c>
      <c r="W288" s="253">
        <f t="shared" si="65"/>
        <v>0.38872538990573013</v>
      </c>
      <c r="X288" s="253">
        <f t="shared" si="66"/>
        <v>0</v>
      </c>
      <c r="Y288" s="253">
        <f t="shared" si="56"/>
        <v>-0.39364543793054968</v>
      </c>
      <c r="Z288" s="253">
        <f t="shared" si="57"/>
        <v>0.17467248908296942</v>
      </c>
      <c r="AA288" s="253">
        <f t="shared" si="58"/>
        <v>-0.21626297577854672</v>
      </c>
    </row>
    <row r="289" spans="1:27" x14ac:dyDescent="0.35">
      <c r="A289" s="154" t="s">
        <v>423</v>
      </c>
      <c r="B289" s="155">
        <v>35</v>
      </c>
      <c r="C289" s="156">
        <v>137</v>
      </c>
      <c r="D289" s="156">
        <v>0</v>
      </c>
      <c r="E289" s="157">
        <v>172</v>
      </c>
      <c r="F289" s="155">
        <v>30</v>
      </c>
      <c r="G289" s="156">
        <v>116</v>
      </c>
      <c r="H289" s="156">
        <v>1</v>
      </c>
      <c r="I289" s="157">
        <v>147</v>
      </c>
      <c r="J289" s="155">
        <v>5</v>
      </c>
      <c r="K289" s="156">
        <v>21</v>
      </c>
      <c r="L289" s="156">
        <v>-1</v>
      </c>
      <c r="M289" s="157">
        <v>25</v>
      </c>
      <c r="O289" s="150" t="str">
        <f t="shared" si="59"/>
        <v>Barking and Dagenham</v>
      </c>
      <c r="P289" s="253">
        <f t="shared" si="60"/>
        <v>0.5806237558062376</v>
      </c>
      <c r="Q289" s="253">
        <f t="shared" si="61"/>
        <v>0.30891339150826397</v>
      </c>
      <c r="R289" s="253">
        <f t="shared" si="62"/>
        <v>0</v>
      </c>
      <c r="S289" s="253">
        <f t="shared" si="63"/>
        <v>0.33089013293318714</v>
      </c>
      <c r="T289" s="253">
        <f t="shared" si="64"/>
        <v>0.32154340836012862</v>
      </c>
      <c r="U289" s="253">
        <f t="shared" si="54"/>
        <v>0.22540903967976372</v>
      </c>
      <c r="V289" s="253">
        <f t="shared" si="55"/>
        <v>3.6376864314296105E-2</v>
      </c>
      <c r="W289" s="253">
        <f t="shared" si="65"/>
        <v>0.23134668953903778</v>
      </c>
      <c r="X289" s="253">
        <f t="shared" si="66"/>
        <v>-0.15142337976983647</v>
      </c>
      <c r="Y289" s="253">
        <f t="shared" si="56"/>
        <v>-0.29523407844791227</v>
      </c>
      <c r="Z289" s="253">
        <f t="shared" si="57"/>
        <v>8.7336244541484712E-2</v>
      </c>
      <c r="AA289" s="253">
        <f t="shared" si="58"/>
        <v>-0.21626297577854672</v>
      </c>
    </row>
    <row r="290" spans="1:27" x14ac:dyDescent="0.35">
      <c r="A290" s="154" t="s">
        <v>400</v>
      </c>
      <c r="B290" s="155">
        <v>0</v>
      </c>
      <c r="C290" s="156">
        <v>66</v>
      </c>
      <c r="D290" s="156">
        <v>1</v>
      </c>
      <c r="E290" s="157">
        <v>67</v>
      </c>
      <c r="F290" s="155">
        <v>1</v>
      </c>
      <c r="G290" s="156">
        <v>36</v>
      </c>
      <c r="H290" s="156">
        <v>4</v>
      </c>
      <c r="I290" s="157">
        <v>41</v>
      </c>
      <c r="J290" s="155">
        <v>-1</v>
      </c>
      <c r="K290" s="156">
        <v>30</v>
      </c>
      <c r="L290" s="156">
        <v>-2</v>
      </c>
      <c r="M290" s="157">
        <v>26</v>
      </c>
      <c r="O290" s="150" t="str">
        <f t="shared" si="59"/>
        <v>South Kesteven</v>
      </c>
      <c r="P290" s="253">
        <f t="shared" si="60"/>
        <v>0</v>
      </c>
      <c r="Q290" s="253">
        <f t="shared" si="61"/>
        <v>0.14881959006967463</v>
      </c>
      <c r="R290" s="253">
        <f t="shared" si="62"/>
        <v>6.2344139650872814E-2</v>
      </c>
      <c r="S290" s="253">
        <f t="shared" si="63"/>
        <v>0.12889324945653219</v>
      </c>
      <c r="T290" s="253">
        <f t="shared" si="64"/>
        <v>1.0718113612004287E-2</v>
      </c>
      <c r="U290" s="253">
        <f t="shared" si="54"/>
        <v>6.9954529555788736E-2</v>
      </c>
      <c r="V290" s="253">
        <f t="shared" si="55"/>
        <v>0.14550745725718442</v>
      </c>
      <c r="W290" s="253">
        <f t="shared" si="65"/>
        <v>6.4525267150343874E-2</v>
      </c>
      <c r="X290" s="253">
        <f t="shared" si="66"/>
        <v>3.0284675953967291E-2</v>
      </c>
      <c r="Y290" s="253">
        <f t="shared" si="56"/>
        <v>-0.42176296921130324</v>
      </c>
      <c r="Z290" s="253">
        <f t="shared" si="57"/>
        <v>0.17467248908296942</v>
      </c>
      <c r="AA290" s="253">
        <f t="shared" si="58"/>
        <v>-0.22491349480968861</v>
      </c>
    </row>
    <row r="291" spans="1:27" x14ac:dyDescent="0.35">
      <c r="A291" s="154" t="s">
        <v>238</v>
      </c>
      <c r="B291" s="155">
        <v>6</v>
      </c>
      <c r="C291" s="156">
        <v>61</v>
      </c>
      <c r="D291" s="156">
        <v>3</v>
      </c>
      <c r="E291" s="157">
        <v>70</v>
      </c>
      <c r="F291" s="155">
        <v>4</v>
      </c>
      <c r="G291" s="156">
        <v>41</v>
      </c>
      <c r="H291" s="156">
        <v>0</v>
      </c>
      <c r="I291" s="157">
        <v>45</v>
      </c>
      <c r="J291" s="155">
        <v>3</v>
      </c>
      <c r="K291" s="156">
        <v>20</v>
      </c>
      <c r="L291" s="156">
        <v>3</v>
      </c>
      <c r="M291" s="157">
        <v>26</v>
      </c>
      <c r="O291" s="150" t="str">
        <f t="shared" si="59"/>
        <v>Wrexham</v>
      </c>
      <c r="P291" s="253">
        <f t="shared" si="60"/>
        <v>9.953550099535502E-2</v>
      </c>
      <c r="Q291" s="253">
        <f t="shared" si="61"/>
        <v>0.13754537870075989</v>
      </c>
      <c r="R291" s="253">
        <f t="shared" si="62"/>
        <v>0.18703241895261846</v>
      </c>
      <c r="S291" s="253">
        <f t="shared" si="63"/>
        <v>0.13466458898443662</v>
      </c>
      <c r="T291" s="253">
        <f t="shared" si="64"/>
        <v>4.2872454448017148E-2</v>
      </c>
      <c r="U291" s="253">
        <f t="shared" si="54"/>
        <v>7.9670436438537176E-2</v>
      </c>
      <c r="V291" s="253">
        <f t="shared" si="55"/>
        <v>0</v>
      </c>
      <c r="W291" s="253">
        <f t="shared" si="65"/>
        <v>7.0820415165011572E-2</v>
      </c>
      <c r="X291" s="253">
        <f t="shared" si="66"/>
        <v>-9.0854027861901887E-2</v>
      </c>
      <c r="Y291" s="253">
        <f t="shared" si="56"/>
        <v>-0.28117531280753549</v>
      </c>
      <c r="Z291" s="253">
        <f t="shared" si="57"/>
        <v>-0.26200873362445415</v>
      </c>
      <c r="AA291" s="253">
        <f t="shared" si="58"/>
        <v>-0.22491349480968861</v>
      </c>
    </row>
    <row r="292" spans="1:27" x14ac:dyDescent="0.35">
      <c r="A292" s="154" t="s">
        <v>361</v>
      </c>
      <c r="B292" s="155">
        <v>14</v>
      </c>
      <c r="C292" s="156">
        <v>63</v>
      </c>
      <c r="D292" s="156">
        <v>0</v>
      </c>
      <c r="E292" s="157">
        <v>78</v>
      </c>
      <c r="F292" s="155">
        <v>10</v>
      </c>
      <c r="G292" s="156">
        <v>40</v>
      </c>
      <c r="H292" s="156">
        <v>1</v>
      </c>
      <c r="I292" s="157">
        <v>51</v>
      </c>
      <c r="J292" s="155">
        <v>4</v>
      </c>
      <c r="K292" s="156">
        <v>24</v>
      </c>
      <c r="L292" s="156">
        <v>-1</v>
      </c>
      <c r="M292" s="157">
        <v>27</v>
      </c>
      <c r="O292" s="150" t="str">
        <f t="shared" si="59"/>
        <v>Stockton-on-Tees</v>
      </c>
      <c r="P292" s="253">
        <f t="shared" si="60"/>
        <v>0.232249502322495</v>
      </c>
      <c r="Q292" s="253">
        <f t="shared" si="61"/>
        <v>0.14205506324832579</v>
      </c>
      <c r="R292" s="253">
        <f t="shared" si="62"/>
        <v>0</v>
      </c>
      <c r="S292" s="253">
        <f t="shared" si="63"/>
        <v>0.15005482772551509</v>
      </c>
      <c r="T292" s="253">
        <f t="shared" si="64"/>
        <v>0.10718113612004287</v>
      </c>
      <c r="U292" s="253">
        <f t="shared" si="54"/>
        <v>7.772725506198748E-2</v>
      </c>
      <c r="V292" s="253">
        <f t="shared" si="55"/>
        <v>3.6376864314296105E-2</v>
      </c>
      <c r="W292" s="253">
        <f t="shared" si="65"/>
        <v>8.0263137187013112E-2</v>
      </c>
      <c r="X292" s="253">
        <f t="shared" si="66"/>
        <v>-0.12113870381586916</v>
      </c>
      <c r="Y292" s="253">
        <f t="shared" si="56"/>
        <v>-0.33741037536904261</v>
      </c>
      <c r="Z292" s="253">
        <f t="shared" si="57"/>
        <v>8.7336244541484712E-2</v>
      </c>
      <c r="AA292" s="253">
        <f t="shared" si="58"/>
        <v>-0.23356401384083042</v>
      </c>
    </row>
    <row r="293" spans="1:27" x14ac:dyDescent="0.35">
      <c r="A293" s="154" t="s">
        <v>163</v>
      </c>
      <c r="B293" s="155">
        <v>10</v>
      </c>
      <c r="C293" s="156">
        <v>125</v>
      </c>
      <c r="D293" s="156">
        <v>0</v>
      </c>
      <c r="E293" s="157">
        <v>135</v>
      </c>
      <c r="F293" s="155">
        <v>5</v>
      </c>
      <c r="G293" s="156">
        <v>98</v>
      </c>
      <c r="H293" s="156">
        <v>5</v>
      </c>
      <c r="I293" s="157">
        <v>108</v>
      </c>
      <c r="J293" s="155">
        <v>5</v>
      </c>
      <c r="K293" s="156">
        <v>27</v>
      </c>
      <c r="L293" s="156">
        <v>-5</v>
      </c>
      <c r="M293" s="157">
        <v>27</v>
      </c>
      <c r="O293" s="150" t="str">
        <f t="shared" si="59"/>
        <v>York</v>
      </c>
      <c r="P293" s="253">
        <f t="shared" si="60"/>
        <v>0.16589250165892502</v>
      </c>
      <c r="Q293" s="253">
        <f t="shared" si="61"/>
        <v>0.28185528422286865</v>
      </c>
      <c r="R293" s="253">
        <f t="shared" si="62"/>
        <v>0</v>
      </c>
      <c r="S293" s="253">
        <f t="shared" si="63"/>
        <v>0.25971027875569919</v>
      </c>
      <c r="T293" s="253">
        <f t="shared" si="64"/>
        <v>5.3590568060021437E-2</v>
      </c>
      <c r="U293" s="253">
        <f t="shared" si="54"/>
        <v>0.19043177490186936</v>
      </c>
      <c r="V293" s="253">
        <f t="shared" si="55"/>
        <v>0.18188432157148052</v>
      </c>
      <c r="W293" s="253">
        <f t="shared" si="65"/>
        <v>0.16996899639602775</v>
      </c>
      <c r="X293" s="253">
        <f t="shared" si="66"/>
        <v>-0.15142337976983647</v>
      </c>
      <c r="Y293" s="253">
        <f t="shared" si="56"/>
        <v>-0.3795866722901729</v>
      </c>
      <c r="Z293" s="253">
        <f t="shared" si="57"/>
        <v>0.43668122270742354</v>
      </c>
      <c r="AA293" s="253">
        <f t="shared" si="58"/>
        <v>-0.23356401384083042</v>
      </c>
    </row>
    <row r="294" spans="1:27" x14ac:dyDescent="0.35">
      <c r="A294" s="154" t="s">
        <v>364</v>
      </c>
      <c r="B294" s="155">
        <v>11</v>
      </c>
      <c r="C294" s="156">
        <v>57</v>
      </c>
      <c r="D294" s="156">
        <v>0</v>
      </c>
      <c r="E294" s="157">
        <v>68</v>
      </c>
      <c r="F294" s="155">
        <v>7</v>
      </c>
      <c r="G294" s="156">
        <v>32</v>
      </c>
      <c r="H294" s="156">
        <v>2</v>
      </c>
      <c r="I294" s="157">
        <v>40</v>
      </c>
      <c r="J294" s="155">
        <v>4</v>
      </c>
      <c r="K294" s="156">
        <v>26</v>
      </c>
      <c r="L294" s="156">
        <v>-2</v>
      </c>
      <c r="M294" s="157">
        <v>28</v>
      </c>
      <c r="O294" s="150" t="str">
        <f t="shared" si="59"/>
        <v>Surrey Heath</v>
      </c>
      <c r="P294" s="253">
        <f t="shared" si="60"/>
        <v>0.18248175182481752</v>
      </c>
      <c r="Q294" s="253">
        <f t="shared" si="61"/>
        <v>0.1285260096056281</v>
      </c>
      <c r="R294" s="253">
        <f t="shared" si="62"/>
        <v>0</v>
      </c>
      <c r="S294" s="253">
        <f t="shared" si="63"/>
        <v>0.130817029299167</v>
      </c>
      <c r="T294" s="253">
        <f t="shared" si="64"/>
        <v>7.5026795284030015E-2</v>
      </c>
      <c r="U294" s="253">
        <f t="shared" si="54"/>
        <v>6.2181804049589992E-2</v>
      </c>
      <c r="V294" s="253">
        <f t="shared" si="55"/>
        <v>7.275372862859221E-2</v>
      </c>
      <c r="W294" s="253">
        <f t="shared" si="65"/>
        <v>6.2951480146676939E-2</v>
      </c>
      <c r="X294" s="253">
        <f t="shared" si="66"/>
        <v>-0.12113870381586916</v>
      </c>
      <c r="Y294" s="253">
        <f t="shared" si="56"/>
        <v>-0.36552790664979617</v>
      </c>
      <c r="Z294" s="253">
        <f t="shared" si="57"/>
        <v>0.17467248908296942</v>
      </c>
      <c r="AA294" s="253">
        <f t="shared" si="58"/>
        <v>-0.24221453287197231</v>
      </c>
    </row>
    <row r="295" spans="1:27" x14ac:dyDescent="0.35">
      <c r="A295" s="154" t="s">
        <v>297</v>
      </c>
      <c r="B295" s="155">
        <v>10</v>
      </c>
      <c r="C295" s="156">
        <v>71</v>
      </c>
      <c r="D295" s="156">
        <v>0</v>
      </c>
      <c r="E295" s="157">
        <v>81</v>
      </c>
      <c r="F295" s="155">
        <v>1</v>
      </c>
      <c r="G295" s="156">
        <v>49</v>
      </c>
      <c r="H295" s="156">
        <v>2</v>
      </c>
      <c r="I295" s="157">
        <v>53</v>
      </c>
      <c r="J295" s="155">
        <v>9</v>
      </c>
      <c r="K295" s="156">
        <v>21</v>
      </c>
      <c r="L295" s="156">
        <v>-2</v>
      </c>
      <c r="M295" s="157">
        <v>28</v>
      </c>
      <c r="O295" s="150" t="str">
        <f t="shared" si="59"/>
        <v>Kettering</v>
      </c>
      <c r="P295" s="253">
        <f t="shared" si="60"/>
        <v>0.16589250165892502</v>
      </c>
      <c r="Q295" s="253">
        <f t="shared" si="61"/>
        <v>0.16009380143858937</v>
      </c>
      <c r="R295" s="253">
        <f t="shared" si="62"/>
        <v>0</v>
      </c>
      <c r="S295" s="253">
        <f t="shared" si="63"/>
        <v>0.15582616725341952</v>
      </c>
      <c r="T295" s="253">
        <f t="shared" si="64"/>
        <v>1.0718113612004287E-2</v>
      </c>
      <c r="U295" s="253">
        <f t="shared" si="54"/>
        <v>9.5215887450934678E-2</v>
      </c>
      <c r="V295" s="253">
        <f t="shared" si="55"/>
        <v>7.275372862859221E-2</v>
      </c>
      <c r="W295" s="253">
        <f t="shared" si="65"/>
        <v>8.3410711194346954E-2</v>
      </c>
      <c r="X295" s="253">
        <f t="shared" si="66"/>
        <v>-0.27256208358570566</v>
      </c>
      <c r="Y295" s="253">
        <f t="shared" si="56"/>
        <v>-0.29523407844791227</v>
      </c>
      <c r="Z295" s="253">
        <f t="shared" si="57"/>
        <v>0.17467248908296942</v>
      </c>
      <c r="AA295" s="253">
        <f t="shared" si="58"/>
        <v>-0.24221453287197231</v>
      </c>
    </row>
    <row r="296" spans="1:27" x14ac:dyDescent="0.35">
      <c r="A296" s="154" t="s">
        <v>352</v>
      </c>
      <c r="B296" s="155">
        <v>3</v>
      </c>
      <c r="C296" s="156">
        <v>107</v>
      </c>
      <c r="D296" s="156">
        <v>0</v>
      </c>
      <c r="E296" s="157">
        <v>110</v>
      </c>
      <c r="F296" s="155">
        <v>7</v>
      </c>
      <c r="G296" s="156">
        <v>74</v>
      </c>
      <c r="H296" s="156">
        <v>0</v>
      </c>
      <c r="I296" s="157">
        <v>81</v>
      </c>
      <c r="J296" s="155">
        <v>-4</v>
      </c>
      <c r="K296" s="156">
        <v>33</v>
      </c>
      <c r="L296" s="156">
        <v>0</v>
      </c>
      <c r="M296" s="157">
        <v>29</v>
      </c>
      <c r="O296" s="150" t="str">
        <f t="shared" si="59"/>
        <v>Norwich</v>
      </c>
      <c r="P296" s="253">
        <f t="shared" si="60"/>
        <v>4.976775049767751E-2</v>
      </c>
      <c r="Q296" s="253">
        <f t="shared" si="61"/>
        <v>0.24126812329477551</v>
      </c>
      <c r="R296" s="253">
        <f t="shared" si="62"/>
        <v>0</v>
      </c>
      <c r="S296" s="253">
        <f t="shared" si="63"/>
        <v>0.211615782689829</v>
      </c>
      <c r="T296" s="253">
        <f t="shared" si="64"/>
        <v>7.5026795284030015E-2</v>
      </c>
      <c r="U296" s="253">
        <f t="shared" si="54"/>
        <v>0.14379542186467684</v>
      </c>
      <c r="V296" s="253">
        <f t="shared" si="55"/>
        <v>0</v>
      </c>
      <c r="W296" s="253">
        <f t="shared" si="65"/>
        <v>0.12747674729702083</v>
      </c>
      <c r="X296" s="253">
        <f t="shared" si="66"/>
        <v>0.12113870381586916</v>
      </c>
      <c r="Y296" s="253">
        <f t="shared" si="56"/>
        <v>-0.46393926613243358</v>
      </c>
      <c r="Z296" s="253">
        <f t="shared" si="57"/>
        <v>0</v>
      </c>
      <c r="AA296" s="253">
        <f t="shared" si="58"/>
        <v>-0.25086505190311414</v>
      </c>
    </row>
    <row r="297" spans="1:27" x14ac:dyDescent="0.35">
      <c r="A297" s="154" t="s">
        <v>393</v>
      </c>
      <c r="B297" s="155">
        <v>38</v>
      </c>
      <c r="C297" s="156">
        <v>212</v>
      </c>
      <c r="D297" s="156">
        <v>2</v>
      </c>
      <c r="E297" s="157">
        <v>252</v>
      </c>
      <c r="F297" s="155">
        <v>20</v>
      </c>
      <c r="G297" s="156">
        <v>204</v>
      </c>
      <c r="H297" s="156">
        <v>0</v>
      </c>
      <c r="I297" s="157">
        <v>223</v>
      </c>
      <c r="J297" s="155">
        <v>18</v>
      </c>
      <c r="K297" s="156">
        <v>8</v>
      </c>
      <c r="L297" s="156">
        <v>2</v>
      </c>
      <c r="M297" s="157">
        <v>29</v>
      </c>
      <c r="O297" s="150" t="str">
        <f t="shared" si="59"/>
        <v>Hounslow</v>
      </c>
      <c r="P297" s="253">
        <f t="shared" si="60"/>
        <v>0.63039150630391505</v>
      </c>
      <c r="Q297" s="253">
        <f t="shared" si="61"/>
        <v>0.47802656204198513</v>
      </c>
      <c r="R297" s="253">
        <f t="shared" si="62"/>
        <v>0.12468827930174563</v>
      </c>
      <c r="S297" s="253">
        <f t="shared" si="63"/>
        <v>0.48479252034397186</v>
      </c>
      <c r="T297" s="253">
        <f t="shared" si="64"/>
        <v>0.21436227224008575</v>
      </c>
      <c r="U297" s="253">
        <f t="shared" si="54"/>
        <v>0.39640900081613623</v>
      </c>
      <c r="V297" s="253">
        <f t="shared" si="55"/>
        <v>0</v>
      </c>
      <c r="W297" s="253">
        <f t="shared" si="65"/>
        <v>0.35095450181772397</v>
      </c>
      <c r="X297" s="253">
        <f t="shared" si="66"/>
        <v>-0.54512416717141132</v>
      </c>
      <c r="Y297" s="253">
        <f t="shared" si="56"/>
        <v>-0.1124701251230142</v>
      </c>
      <c r="Z297" s="253">
        <f t="shared" si="57"/>
        <v>-0.17467248908296942</v>
      </c>
      <c r="AA297" s="253">
        <f t="shared" si="58"/>
        <v>-0.25086505190311414</v>
      </c>
    </row>
    <row r="298" spans="1:27" x14ac:dyDescent="0.35">
      <c r="A298" s="154" t="s">
        <v>296</v>
      </c>
      <c r="B298" s="155">
        <v>1</v>
      </c>
      <c r="C298" s="156">
        <v>85</v>
      </c>
      <c r="D298" s="156">
        <v>5</v>
      </c>
      <c r="E298" s="157">
        <v>91</v>
      </c>
      <c r="F298" s="155">
        <v>5</v>
      </c>
      <c r="G298" s="156">
        <v>51</v>
      </c>
      <c r="H298" s="156">
        <v>4</v>
      </c>
      <c r="I298" s="157">
        <v>60</v>
      </c>
      <c r="J298" s="155">
        <v>-4</v>
      </c>
      <c r="K298" s="156">
        <v>34</v>
      </c>
      <c r="L298" s="156">
        <v>1</v>
      </c>
      <c r="M298" s="157">
        <v>31</v>
      </c>
      <c r="O298" s="150" t="str">
        <f t="shared" si="59"/>
        <v>Elmbridge</v>
      </c>
      <c r="P298" s="253">
        <f t="shared" si="60"/>
        <v>1.6589250165892501E-2</v>
      </c>
      <c r="Q298" s="253">
        <f t="shared" si="61"/>
        <v>0.19166159327155066</v>
      </c>
      <c r="R298" s="253">
        <f t="shared" si="62"/>
        <v>0.3117206982543641</v>
      </c>
      <c r="S298" s="253">
        <f t="shared" si="63"/>
        <v>0.17506396567976762</v>
      </c>
      <c r="T298" s="253">
        <f t="shared" si="64"/>
        <v>5.3590568060021437E-2</v>
      </c>
      <c r="U298" s="253">
        <f t="shared" si="54"/>
        <v>9.9102250204034056E-2</v>
      </c>
      <c r="V298" s="253">
        <f t="shared" si="55"/>
        <v>0.14550745725718442</v>
      </c>
      <c r="W298" s="253">
        <f t="shared" si="65"/>
        <v>9.4427220220015415E-2</v>
      </c>
      <c r="X298" s="253">
        <f t="shared" si="66"/>
        <v>0.12113870381586916</v>
      </c>
      <c r="Y298" s="253">
        <f t="shared" si="56"/>
        <v>-0.47799803177281042</v>
      </c>
      <c r="Z298" s="253">
        <f t="shared" si="57"/>
        <v>-8.7336244541484712E-2</v>
      </c>
      <c r="AA298" s="253">
        <f t="shared" si="58"/>
        <v>-0.26816608996539792</v>
      </c>
    </row>
    <row r="299" spans="1:27" x14ac:dyDescent="0.35">
      <c r="A299" s="154" t="s">
        <v>366</v>
      </c>
      <c r="B299" s="155">
        <v>14</v>
      </c>
      <c r="C299" s="156">
        <v>60</v>
      </c>
      <c r="D299" s="156">
        <v>0</v>
      </c>
      <c r="E299" s="157">
        <v>74</v>
      </c>
      <c r="F299" s="155">
        <v>10</v>
      </c>
      <c r="G299" s="156">
        <v>30</v>
      </c>
      <c r="H299" s="156">
        <v>2</v>
      </c>
      <c r="I299" s="157">
        <v>43</v>
      </c>
      <c r="J299" s="155">
        <v>3</v>
      </c>
      <c r="K299" s="156">
        <v>30</v>
      </c>
      <c r="L299" s="156">
        <v>-2</v>
      </c>
      <c r="M299" s="157">
        <v>31</v>
      </c>
      <c r="O299" s="150" t="str">
        <f t="shared" si="59"/>
        <v>Thurrock</v>
      </c>
      <c r="P299" s="253">
        <f t="shared" si="60"/>
        <v>0.232249502322495</v>
      </c>
      <c r="Q299" s="253">
        <f t="shared" si="61"/>
        <v>0.13529053642697692</v>
      </c>
      <c r="R299" s="253">
        <f t="shared" si="62"/>
        <v>0</v>
      </c>
      <c r="S299" s="253">
        <f t="shared" si="63"/>
        <v>0.14235970835497586</v>
      </c>
      <c r="T299" s="253">
        <f t="shared" si="64"/>
        <v>0.10718113612004287</v>
      </c>
      <c r="U299" s="253">
        <f t="shared" si="54"/>
        <v>5.829544129649062E-2</v>
      </c>
      <c r="V299" s="253">
        <f t="shared" si="55"/>
        <v>7.275372862859221E-2</v>
      </c>
      <c r="W299" s="253">
        <f t="shared" si="65"/>
        <v>6.7672841157677729E-2</v>
      </c>
      <c r="X299" s="253">
        <f t="shared" si="66"/>
        <v>-9.0854027861901887E-2</v>
      </c>
      <c r="Y299" s="253">
        <f t="shared" si="56"/>
        <v>-0.42176296921130324</v>
      </c>
      <c r="Z299" s="253">
        <f t="shared" si="57"/>
        <v>0.17467248908296942</v>
      </c>
      <c r="AA299" s="253">
        <f t="shared" si="58"/>
        <v>-0.26816608996539792</v>
      </c>
    </row>
    <row r="300" spans="1:27" x14ac:dyDescent="0.35">
      <c r="A300" s="154" t="s">
        <v>378</v>
      </c>
      <c r="B300" s="155">
        <v>21</v>
      </c>
      <c r="C300" s="156">
        <v>281</v>
      </c>
      <c r="D300" s="156">
        <v>1</v>
      </c>
      <c r="E300" s="157">
        <v>304</v>
      </c>
      <c r="F300" s="155">
        <v>7</v>
      </c>
      <c r="G300" s="156">
        <v>261</v>
      </c>
      <c r="H300" s="156">
        <v>5</v>
      </c>
      <c r="I300" s="157">
        <v>273</v>
      </c>
      <c r="J300" s="155">
        <v>14</v>
      </c>
      <c r="K300" s="156">
        <v>21</v>
      </c>
      <c r="L300" s="156">
        <v>-4</v>
      </c>
      <c r="M300" s="157">
        <v>31</v>
      </c>
      <c r="O300" s="150" t="str">
        <f t="shared" si="59"/>
        <v>Oxford</v>
      </c>
      <c r="P300" s="253">
        <f t="shared" si="60"/>
        <v>0.34837425348374251</v>
      </c>
      <c r="Q300" s="253">
        <f t="shared" si="61"/>
        <v>0.63361067893300871</v>
      </c>
      <c r="R300" s="253">
        <f t="shared" si="62"/>
        <v>6.2344139650872814E-2</v>
      </c>
      <c r="S300" s="253">
        <f t="shared" si="63"/>
        <v>0.5848290721609819</v>
      </c>
      <c r="T300" s="253">
        <f t="shared" si="64"/>
        <v>7.5026795284030015E-2</v>
      </c>
      <c r="U300" s="253">
        <f t="shared" si="54"/>
        <v>0.50717033927946831</v>
      </c>
      <c r="V300" s="253">
        <f t="shared" si="55"/>
        <v>0.18188432157148052</v>
      </c>
      <c r="W300" s="253">
        <f t="shared" si="65"/>
        <v>0.42964385200107019</v>
      </c>
      <c r="X300" s="253">
        <f t="shared" si="66"/>
        <v>-0.4239854633555421</v>
      </c>
      <c r="Y300" s="253">
        <f t="shared" si="56"/>
        <v>-0.29523407844791227</v>
      </c>
      <c r="Z300" s="253">
        <f t="shared" si="57"/>
        <v>0.34934497816593885</v>
      </c>
      <c r="AA300" s="253">
        <f t="shared" si="58"/>
        <v>-0.26816608996539792</v>
      </c>
    </row>
    <row r="301" spans="1:27" x14ac:dyDescent="0.35">
      <c r="A301" s="154" t="s">
        <v>180</v>
      </c>
      <c r="B301" s="155">
        <v>6</v>
      </c>
      <c r="C301" s="156">
        <v>162</v>
      </c>
      <c r="D301" s="156">
        <v>4</v>
      </c>
      <c r="E301" s="157">
        <v>172</v>
      </c>
      <c r="F301" s="155">
        <v>5</v>
      </c>
      <c r="G301" s="156">
        <v>126</v>
      </c>
      <c r="H301" s="156">
        <v>8</v>
      </c>
      <c r="I301" s="157">
        <v>139</v>
      </c>
      <c r="J301" s="155">
        <v>1</v>
      </c>
      <c r="K301" s="156">
        <v>35</v>
      </c>
      <c r="L301" s="156">
        <v>-5</v>
      </c>
      <c r="M301" s="157">
        <v>32</v>
      </c>
      <c r="O301" s="150" t="str">
        <f t="shared" si="59"/>
        <v>Cheshire West and Chester</v>
      </c>
      <c r="P301" s="253">
        <f t="shared" si="60"/>
        <v>9.953550099535502E-2</v>
      </c>
      <c r="Q301" s="253">
        <f t="shared" si="61"/>
        <v>0.36528444835283774</v>
      </c>
      <c r="R301" s="253">
        <f t="shared" si="62"/>
        <v>0.24937655860349126</v>
      </c>
      <c r="S301" s="253">
        <f t="shared" si="63"/>
        <v>0.33089013293318714</v>
      </c>
      <c r="T301" s="253">
        <f t="shared" si="64"/>
        <v>5.3590568060021437E-2</v>
      </c>
      <c r="U301" s="253">
        <f t="shared" si="54"/>
        <v>0.24484085344526058</v>
      </c>
      <c r="V301" s="253">
        <f t="shared" si="55"/>
        <v>0.29101491451436884</v>
      </c>
      <c r="W301" s="253">
        <f t="shared" si="65"/>
        <v>0.21875639350970241</v>
      </c>
      <c r="X301" s="253">
        <f t="shared" si="66"/>
        <v>-3.0284675953967291E-2</v>
      </c>
      <c r="Y301" s="253">
        <f t="shared" si="56"/>
        <v>-0.49205679741318714</v>
      </c>
      <c r="Z301" s="253">
        <f t="shared" si="57"/>
        <v>0.43668122270742354</v>
      </c>
      <c r="AA301" s="253">
        <f t="shared" si="58"/>
        <v>-0.27681660899653976</v>
      </c>
    </row>
    <row r="302" spans="1:27" x14ac:dyDescent="0.35">
      <c r="A302" s="154" t="s">
        <v>371</v>
      </c>
      <c r="B302" s="155">
        <v>5</v>
      </c>
      <c r="C302" s="156">
        <v>44</v>
      </c>
      <c r="D302" s="156">
        <v>0</v>
      </c>
      <c r="E302" s="157">
        <v>49</v>
      </c>
      <c r="F302" s="155">
        <v>1</v>
      </c>
      <c r="G302" s="156">
        <v>16</v>
      </c>
      <c r="H302" s="156">
        <v>0</v>
      </c>
      <c r="I302" s="157">
        <v>17</v>
      </c>
      <c r="J302" s="155">
        <v>4</v>
      </c>
      <c r="K302" s="156">
        <v>28</v>
      </c>
      <c r="L302" s="156">
        <v>0</v>
      </c>
      <c r="M302" s="157">
        <v>32</v>
      </c>
      <c r="O302" s="150" t="str">
        <f t="shared" si="59"/>
        <v>Gravesham</v>
      </c>
      <c r="P302" s="253">
        <f t="shared" si="60"/>
        <v>8.2946250829462512E-2</v>
      </c>
      <c r="Q302" s="253">
        <f t="shared" si="61"/>
        <v>9.9213060046449753E-2</v>
      </c>
      <c r="R302" s="253">
        <f t="shared" si="62"/>
        <v>0</v>
      </c>
      <c r="S302" s="253">
        <f t="shared" si="63"/>
        <v>9.4265212289105643E-2</v>
      </c>
      <c r="T302" s="253">
        <f t="shared" si="64"/>
        <v>1.0718113612004287E-2</v>
      </c>
      <c r="U302" s="253">
        <f t="shared" si="54"/>
        <v>3.1090902024794996E-2</v>
      </c>
      <c r="V302" s="253">
        <f t="shared" si="55"/>
        <v>0</v>
      </c>
      <c r="W302" s="253">
        <f t="shared" si="65"/>
        <v>2.6754379062337703E-2</v>
      </c>
      <c r="X302" s="253">
        <f t="shared" si="66"/>
        <v>-0.12113870381586916</v>
      </c>
      <c r="Y302" s="253">
        <f t="shared" si="56"/>
        <v>-0.39364543793054968</v>
      </c>
      <c r="Z302" s="253">
        <f t="shared" si="57"/>
        <v>0</v>
      </c>
      <c r="AA302" s="253">
        <f t="shared" si="58"/>
        <v>-0.27681660899653976</v>
      </c>
    </row>
    <row r="303" spans="1:27" x14ac:dyDescent="0.35">
      <c r="A303" s="154" t="s">
        <v>392</v>
      </c>
      <c r="B303" s="155">
        <v>54</v>
      </c>
      <c r="C303" s="156">
        <v>371</v>
      </c>
      <c r="D303" s="156">
        <v>8</v>
      </c>
      <c r="E303" s="157">
        <v>433</v>
      </c>
      <c r="F303" s="155">
        <v>38</v>
      </c>
      <c r="G303" s="156">
        <v>354</v>
      </c>
      <c r="H303" s="156">
        <v>9</v>
      </c>
      <c r="I303" s="157">
        <v>401</v>
      </c>
      <c r="J303" s="155">
        <v>16</v>
      </c>
      <c r="K303" s="156">
        <v>17</v>
      </c>
      <c r="L303" s="156">
        <v>-1</v>
      </c>
      <c r="M303" s="157">
        <v>32</v>
      </c>
      <c r="O303" s="150" t="str">
        <f t="shared" si="59"/>
        <v>Derby</v>
      </c>
      <c r="P303" s="253">
        <f t="shared" si="60"/>
        <v>0.89581950895819518</v>
      </c>
      <c r="Q303" s="253">
        <f t="shared" si="61"/>
        <v>0.83654648357347394</v>
      </c>
      <c r="R303" s="253">
        <f t="shared" si="62"/>
        <v>0.49875311720698251</v>
      </c>
      <c r="S303" s="253">
        <f t="shared" si="63"/>
        <v>0.83299667186087223</v>
      </c>
      <c r="T303" s="253">
        <f t="shared" si="64"/>
        <v>0.40728831725616294</v>
      </c>
      <c r="U303" s="253">
        <f t="shared" si="54"/>
        <v>0.68788620729858929</v>
      </c>
      <c r="V303" s="253">
        <f t="shared" si="55"/>
        <v>0.32739177882866499</v>
      </c>
      <c r="W303" s="253">
        <f t="shared" si="65"/>
        <v>0.63108858847043636</v>
      </c>
      <c r="X303" s="253">
        <f t="shared" si="66"/>
        <v>-0.48455481526347666</v>
      </c>
      <c r="Y303" s="253">
        <f t="shared" si="56"/>
        <v>-0.23899901588640521</v>
      </c>
      <c r="Z303" s="253">
        <f t="shared" si="57"/>
        <v>8.7336244541484712E-2</v>
      </c>
      <c r="AA303" s="253">
        <f t="shared" si="58"/>
        <v>-0.27681660899653976</v>
      </c>
    </row>
    <row r="304" spans="1:27" x14ac:dyDescent="0.35">
      <c r="A304" s="154" t="s">
        <v>300</v>
      </c>
      <c r="B304" s="155">
        <v>6</v>
      </c>
      <c r="C304" s="156">
        <v>59</v>
      </c>
      <c r="D304" s="156">
        <v>4</v>
      </c>
      <c r="E304" s="157">
        <v>68</v>
      </c>
      <c r="F304" s="155">
        <v>0</v>
      </c>
      <c r="G304" s="156">
        <v>34</v>
      </c>
      <c r="H304" s="156">
        <v>0</v>
      </c>
      <c r="I304" s="157">
        <v>34</v>
      </c>
      <c r="J304" s="155">
        <v>6</v>
      </c>
      <c r="K304" s="156">
        <v>24</v>
      </c>
      <c r="L304" s="156">
        <v>4</v>
      </c>
      <c r="M304" s="157">
        <v>34</v>
      </c>
      <c r="O304" s="150" t="str">
        <f t="shared" si="59"/>
        <v>Epsom and Ewell</v>
      </c>
      <c r="P304" s="253">
        <f t="shared" si="60"/>
        <v>9.953550099535502E-2</v>
      </c>
      <c r="Q304" s="253">
        <f t="shared" si="61"/>
        <v>0.133035694153194</v>
      </c>
      <c r="R304" s="253">
        <f t="shared" si="62"/>
        <v>0.24937655860349126</v>
      </c>
      <c r="S304" s="253">
        <f t="shared" si="63"/>
        <v>0.130817029299167</v>
      </c>
      <c r="T304" s="253">
        <f t="shared" si="64"/>
        <v>0</v>
      </c>
      <c r="U304" s="253">
        <f t="shared" si="54"/>
        <v>6.6068166802689371E-2</v>
      </c>
      <c r="V304" s="253">
        <f t="shared" si="55"/>
        <v>0</v>
      </c>
      <c r="W304" s="253">
        <f t="shared" si="65"/>
        <v>5.3508758124675405E-2</v>
      </c>
      <c r="X304" s="253">
        <f t="shared" si="66"/>
        <v>-0.18170805572380377</v>
      </c>
      <c r="Y304" s="253">
        <f t="shared" si="56"/>
        <v>-0.33741037536904261</v>
      </c>
      <c r="Z304" s="253">
        <f t="shared" si="57"/>
        <v>-0.34934497816593885</v>
      </c>
      <c r="AA304" s="253">
        <f t="shared" si="58"/>
        <v>-0.29411764705882354</v>
      </c>
    </row>
    <row r="305" spans="1:27" x14ac:dyDescent="0.35">
      <c r="A305" s="154" t="s">
        <v>409</v>
      </c>
      <c r="B305" s="155">
        <v>13</v>
      </c>
      <c r="C305" s="156">
        <v>122</v>
      </c>
      <c r="D305" s="156">
        <v>1</v>
      </c>
      <c r="E305" s="157">
        <v>137</v>
      </c>
      <c r="F305" s="155">
        <v>8</v>
      </c>
      <c r="G305" s="156">
        <v>89</v>
      </c>
      <c r="H305" s="156">
        <v>2</v>
      </c>
      <c r="I305" s="157">
        <v>100</v>
      </c>
      <c r="J305" s="155">
        <v>5</v>
      </c>
      <c r="K305" s="156">
        <v>33</v>
      </c>
      <c r="L305" s="156">
        <v>-1</v>
      </c>
      <c r="M305" s="157">
        <v>37</v>
      </c>
      <c r="O305" s="150" t="str">
        <f t="shared" si="59"/>
        <v>Bexley</v>
      </c>
      <c r="P305" s="253">
        <f t="shared" si="60"/>
        <v>0.21566025215660253</v>
      </c>
      <c r="Q305" s="253">
        <f t="shared" si="61"/>
        <v>0.27509075740151978</v>
      </c>
      <c r="R305" s="253">
        <f t="shared" si="62"/>
        <v>6.2344139650872814E-2</v>
      </c>
      <c r="S305" s="253">
        <f t="shared" si="63"/>
        <v>0.26355783844096881</v>
      </c>
      <c r="T305" s="253">
        <f t="shared" si="64"/>
        <v>8.5744908896034297E-2</v>
      </c>
      <c r="U305" s="253">
        <f t="shared" si="54"/>
        <v>0.17294314251292214</v>
      </c>
      <c r="V305" s="253">
        <f t="shared" si="55"/>
        <v>7.275372862859221E-2</v>
      </c>
      <c r="W305" s="253">
        <f t="shared" si="65"/>
        <v>0.15737870036669235</v>
      </c>
      <c r="X305" s="253">
        <f t="shared" si="66"/>
        <v>-0.15142337976983647</v>
      </c>
      <c r="Y305" s="253">
        <f t="shared" si="56"/>
        <v>-0.46393926613243358</v>
      </c>
      <c r="Z305" s="253">
        <f t="shared" si="57"/>
        <v>8.7336244541484712E-2</v>
      </c>
      <c r="AA305" s="253">
        <f t="shared" si="58"/>
        <v>-0.32006920415224915</v>
      </c>
    </row>
    <row r="306" spans="1:27" x14ac:dyDescent="0.35">
      <c r="A306" s="154" t="s">
        <v>395</v>
      </c>
      <c r="B306" s="155">
        <v>17</v>
      </c>
      <c r="C306" s="156">
        <v>162</v>
      </c>
      <c r="D306" s="156">
        <v>6</v>
      </c>
      <c r="E306" s="157">
        <v>186</v>
      </c>
      <c r="F306" s="155">
        <v>3</v>
      </c>
      <c r="G306" s="156">
        <v>143</v>
      </c>
      <c r="H306" s="156">
        <v>1</v>
      </c>
      <c r="I306" s="157">
        <v>147</v>
      </c>
      <c r="J306" s="155">
        <v>14</v>
      </c>
      <c r="K306" s="156">
        <v>20</v>
      </c>
      <c r="L306" s="156">
        <v>5</v>
      </c>
      <c r="M306" s="157">
        <v>39</v>
      </c>
      <c r="O306" s="150" t="str">
        <f t="shared" si="59"/>
        <v>Southampton</v>
      </c>
      <c r="P306" s="253">
        <f t="shared" si="60"/>
        <v>0.28201725282017254</v>
      </c>
      <c r="Q306" s="253">
        <f t="shared" si="61"/>
        <v>0.36528444835283774</v>
      </c>
      <c r="R306" s="253">
        <f t="shared" si="62"/>
        <v>0.37406483790523692</v>
      </c>
      <c r="S306" s="253">
        <f t="shared" si="63"/>
        <v>0.35782305073007442</v>
      </c>
      <c r="T306" s="253">
        <f t="shared" si="64"/>
        <v>3.215434083601286E-2</v>
      </c>
      <c r="U306" s="253">
        <f t="shared" si="54"/>
        <v>0.27787493684660525</v>
      </c>
      <c r="V306" s="253">
        <f t="shared" si="55"/>
        <v>3.6376864314296105E-2</v>
      </c>
      <c r="W306" s="253">
        <f t="shared" si="65"/>
        <v>0.23134668953903778</v>
      </c>
      <c r="X306" s="253">
        <f t="shared" si="66"/>
        <v>-0.4239854633555421</v>
      </c>
      <c r="Y306" s="253">
        <f t="shared" si="56"/>
        <v>-0.28117531280753549</v>
      </c>
      <c r="Z306" s="253">
        <f t="shared" si="57"/>
        <v>-0.43668122270742354</v>
      </c>
      <c r="AA306" s="253">
        <f t="shared" si="58"/>
        <v>-0.33737024221453288</v>
      </c>
    </row>
    <row r="307" spans="1:27" x14ac:dyDescent="0.35">
      <c r="A307" s="154" t="s">
        <v>345</v>
      </c>
      <c r="B307" s="155">
        <v>36</v>
      </c>
      <c r="C307" s="156">
        <v>224</v>
      </c>
      <c r="D307" s="156">
        <v>2</v>
      </c>
      <c r="E307" s="157">
        <v>263</v>
      </c>
      <c r="F307" s="155">
        <v>9</v>
      </c>
      <c r="G307" s="156">
        <v>214</v>
      </c>
      <c r="H307" s="156">
        <v>1</v>
      </c>
      <c r="I307" s="157">
        <v>224</v>
      </c>
      <c r="J307" s="155">
        <v>28</v>
      </c>
      <c r="K307" s="156">
        <v>10</v>
      </c>
      <c r="L307" s="156">
        <v>1</v>
      </c>
      <c r="M307" s="157">
        <v>39</v>
      </c>
      <c r="O307" s="150" t="str">
        <f t="shared" si="59"/>
        <v>Lewisham</v>
      </c>
      <c r="P307" s="253">
        <f t="shared" si="60"/>
        <v>0.59721300597213012</v>
      </c>
      <c r="Q307" s="253">
        <f t="shared" si="61"/>
        <v>0.50508466932738061</v>
      </c>
      <c r="R307" s="253">
        <f t="shared" si="62"/>
        <v>0.12468827930174563</v>
      </c>
      <c r="S307" s="253">
        <f t="shared" si="63"/>
        <v>0.50595409861295471</v>
      </c>
      <c r="T307" s="253">
        <f t="shared" si="64"/>
        <v>9.6463022508038579E-2</v>
      </c>
      <c r="U307" s="253">
        <f t="shared" si="54"/>
        <v>0.41584081458163302</v>
      </c>
      <c r="V307" s="253">
        <f t="shared" si="55"/>
        <v>3.6376864314296105E-2</v>
      </c>
      <c r="W307" s="253">
        <f t="shared" si="65"/>
        <v>0.35252828882139087</v>
      </c>
      <c r="X307" s="253">
        <f t="shared" si="66"/>
        <v>-0.84797092671108421</v>
      </c>
      <c r="Y307" s="253">
        <f t="shared" si="56"/>
        <v>-0.14058765640376775</v>
      </c>
      <c r="Z307" s="253">
        <f t="shared" si="57"/>
        <v>-8.7336244541484712E-2</v>
      </c>
      <c r="AA307" s="253">
        <f t="shared" si="58"/>
        <v>-0.33737024221453288</v>
      </c>
    </row>
    <row r="308" spans="1:27" x14ac:dyDescent="0.35">
      <c r="A308" s="154" t="s">
        <v>380</v>
      </c>
      <c r="B308" s="155">
        <v>6</v>
      </c>
      <c r="C308" s="156">
        <v>125</v>
      </c>
      <c r="D308" s="156">
        <v>1</v>
      </c>
      <c r="E308" s="157">
        <v>132</v>
      </c>
      <c r="F308" s="155">
        <v>7</v>
      </c>
      <c r="G308" s="156">
        <v>76</v>
      </c>
      <c r="H308" s="156">
        <v>6</v>
      </c>
      <c r="I308" s="157">
        <v>90</v>
      </c>
      <c r="J308" s="155">
        <v>-1</v>
      </c>
      <c r="K308" s="156">
        <v>48</v>
      </c>
      <c r="L308" s="156">
        <v>-5</v>
      </c>
      <c r="M308" s="157">
        <v>42</v>
      </c>
      <c r="O308" s="150" t="str">
        <f t="shared" si="59"/>
        <v>Kingston upon Hull, City of</v>
      </c>
      <c r="P308" s="253">
        <f t="shared" si="60"/>
        <v>9.953550099535502E-2</v>
      </c>
      <c r="Q308" s="253">
        <f t="shared" si="61"/>
        <v>0.28185528422286865</v>
      </c>
      <c r="R308" s="253">
        <f t="shared" si="62"/>
        <v>6.2344139650872814E-2</v>
      </c>
      <c r="S308" s="253">
        <f t="shared" si="63"/>
        <v>0.25393893922779476</v>
      </c>
      <c r="T308" s="253">
        <f t="shared" si="64"/>
        <v>7.5026795284030015E-2</v>
      </c>
      <c r="U308" s="253">
        <f t="shared" si="54"/>
        <v>0.14768178461777623</v>
      </c>
      <c r="V308" s="253">
        <f t="shared" si="55"/>
        <v>0.21826118588577662</v>
      </c>
      <c r="W308" s="253">
        <f t="shared" si="65"/>
        <v>0.14164083033002314</v>
      </c>
      <c r="X308" s="253">
        <f t="shared" si="66"/>
        <v>3.0284675953967291E-2</v>
      </c>
      <c r="Y308" s="253">
        <f t="shared" si="56"/>
        <v>-0.67482075073808523</v>
      </c>
      <c r="Z308" s="253">
        <f t="shared" si="57"/>
        <v>0.43668122270742354</v>
      </c>
      <c r="AA308" s="253">
        <f t="shared" si="58"/>
        <v>-0.36332179930795849</v>
      </c>
    </row>
    <row r="309" spans="1:27" x14ac:dyDescent="0.35">
      <c r="A309" s="154" t="s">
        <v>167</v>
      </c>
      <c r="B309" s="155">
        <v>4</v>
      </c>
      <c r="C309" s="156">
        <v>103</v>
      </c>
      <c r="D309" s="156">
        <v>6</v>
      </c>
      <c r="E309" s="157">
        <v>113</v>
      </c>
      <c r="F309" s="155">
        <v>2</v>
      </c>
      <c r="G309" s="156">
        <v>68</v>
      </c>
      <c r="H309" s="156">
        <v>0</v>
      </c>
      <c r="I309" s="157">
        <v>70</v>
      </c>
      <c r="J309" s="155">
        <v>1</v>
      </c>
      <c r="K309" s="156">
        <v>35</v>
      </c>
      <c r="L309" s="156">
        <v>6</v>
      </c>
      <c r="M309" s="157">
        <v>42</v>
      </c>
      <c r="O309" s="150" t="str">
        <f t="shared" si="59"/>
        <v>Dacorum</v>
      </c>
      <c r="P309" s="253">
        <f t="shared" si="60"/>
        <v>6.6357000663570004E-2</v>
      </c>
      <c r="Q309" s="253">
        <f t="shared" si="61"/>
        <v>0.23224875419964375</v>
      </c>
      <c r="R309" s="253">
        <f t="shared" si="62"/>
        <v>0.37406483790523692</v>
      </c>
      <c r="S309" s="253">
        <f t="shared" si="63"/>
        <v>0.21738712221773343</v>
      </c>
      <c r="T309" s="253">
        <f t="shared" si="64"/>
        <v>2.1436227224008574E-2</v>
      </c>
      <c r="U309" s="253">
        <f t="shared" si="54"/>
        <v>0.13213633360537874</v>
      </c>
      <c r="V309" s="253">
        <f t="shared" si="55"/>
        <v>0</v>
      </c>
      <c r="W309" s="253">
        <f t="shared" si="65"/>
        <v>0.11016509025668465</v>
      </c>
      <c r="X309" s="253">
        <f t="shared" si="66"/>
        <v>-3.0284675953967291E-2</v>
      </c>
      <c r="Y309" s="253">
        <f t="shared" si="56"/>
        <v>-0.49205679741318714</v>
      </c>
      <c r="Z309" s="253">
        <f t="shared" si="57"/>
        <v>-0.5240174672489083</v>
      </c>
      <c r="AA309" s="253">
        <f t="shared" si="58"/>
        <v>-0.36332179930795849</v>
      </c>
    </row>
    <row r="310" spans="1:27" x14ac:dyDescent="0.35">
      <c r="A310" s="154" t="s">
        <v>351</v>
      </c>
      <c r="B310" s="155">
        <v>2</v>
      </c>
      <c r="C310" s="156">
        <v>117</v>
      </c>
      <c r="D310" s="156">
        <v>0</v>
      </c>
      <c r="E310" s="157">
        <v>120</v>
      </c>
      <c r="F310" s="155">
        <v>0</v>
      </c>
      <c r="G310" s="156">
        <v>77</v>
      </c>
      <c r="H310" s="156">
        <v>1</v>
      </c>
      <c r="I310" s="157">
        <v>78</v>
      </c>
      <c r="J310" s="155">
        <v>2</v>
      </c>
      <c r="K310" s="156">
        <v>41</v>
      </c>
      <c r="L310" s="156">
        <v>-1</v>
      </c>
      <c r="M310" s="157">
        <v>42</v>
      </c>
      <c r="O310" s="150" t="str">
        <f t="shared" si="59"/>
        <v>Guildford</v>
      </c>
      <c r="P310" s="253">
        <f t="shared" si="60"/>
        <v>3.3178500331785002E-2</v>
      </c>
      <c r="Q310" s="253">
        <f t="shared" si="61"/>
        <v>0.26381654603260501</v>
      </c>
      <c r="R310" s="253">
        <f t="shared" si="62"/>
        <v>0</v>
      </c>
      <c r="S310" s="253">
        <f t="shared" si="63"/>
        <v>0.23085358111617707</v>
      </c>
      <c r="T310" s="253">
        <f t="shared" si="64"/>
        <v>0</v>
      </c>
      <c r="U310" s="253">
        <f t="shared" si="54"/>
        <v>0.14962496599432593</v>
      </c>
      <c r="V310" s="253">
        <f t="shared" si="55"/>
        <v>3.6376864314296105E-2</v>
      </c>
      <c r="W310" s="253">
        <f t="shared" si="65"/>
        <v>0.12275538628602005</v>
      </c>
      <c r="X310" s="253">
        <f t="shared" si="66"/>
        <v>-6.0569351907934582E-2</v>
      </c>
      <c r="Y310" s="253">
        <f t="shared" si="56"/>
        <v>-0.57640939125544777</v>
      </c>
      <c r="Z310" s="253">
        <f t="shared" si="57"/>
        <v>8.7336244541484712E-2</v>
      </c>
      <c r="AA310" s="253">
        <f t="shared" si="58"/>
        <v>-0.36332179930795849</v>
      </c>
    </row>
    <row r="311" spans="1:27" x14ac:dyDescent="0.35">
      <c r="A311" s="154" t="s">
        <v>292</v>
      </c>
      <c r="B311" s="155">
        <v>9</v>
      </c>
      <c r="C311" s="156">
        <v>75</v>
      </c>
      <c r="D311" s="156">
        <v>1</v>
      </c>
      <c r="E311" s="157">
        <v>85</v>
      </c>
      <c r="F311" s="155">
        <v>0</v>
      </c>
      <c r="G311" s="156">
        <v>42</v>
      </c>
      <c r="H311" s="156">
        <v>0</v>
      </c>
      <c r="I311" s="157">
        <v>42</v>
      </c>
      <c r="J311" s="155">
        <v>9</v>
      </c>
      <c r="K311" s="156">
        <v>33</v>
      </c>
      <c r="L311" s="156">
        <v>1</v>
      </c>
      <c r="M311" s="157">
        <v>43</v>
      </c>
      <c r="O311" s="150" t="str">
        <f t="shared" si="59"/>
        <v>Medway</v>
      </c>
      <c r="P311" s="253">
        <f t="shared" si="60"/>
        <v>0.14930325149303253</v>
      </c>
      <c r="Q311" s="253">
        <f t="shared" si="61"/>
        <v>0.16911317053372116</v>
      </c>
      <c r="R311" s="253">
        <f t="shared" si="62"/>
        <v>6.2344139650872814E-2</v>
      </c>
      <c r="S311" s="253">
        <f t="shared" si="63"/>
        <v>0.16352128662395876</v>
      </c>
      <c r="T311" s="253">
        <f t="shared" si="64"/>
        <v>0</v>
      </c>
      <c r="U311" s="253">
        <f t="shared" si="54"/>
        <v>8.1613617815086859E-2</v>
      </c>
      <c r="V311" s="253">
        <f t="shared" si="55"/>
        <v>0</v>
      </c>
      <c r="W311" s="253">
        <f t="shared" si="65"/>
        <v>6.6099054154010795E-2</v>
      </c>
      <c r="X311" s="253">
        <f t="shared" si="66"/>
        <v>-0.27256208358570566</v>
      </c>
      <c r="Y311" s="253">
        <f t="shared" si="56"/>
        <v>-0.46393926613243358</v>
      </c>
      <c r="Z311" s="253">
        <f t="shared" si="57"/>
        <v>-8.7336244541484712E-2</v>
      </c>
      <c r="AA311" s="253">
        <f t="shared" si="58"/>
        <v>-0.37197231833910038</v>
      </c>
    </row>
    <row r="312" spans="1:27" x14ac:dyDescent="0.35">
      <c r="A312" s="154" t="s">
        <v>349</v>
      </c>
      <c r="B312" s="155">
        <v>21</v>
      </c>
      <c r="C312" s="156">
        <v>149</v>
      </c>
      <c r="D312" s="156">
        <v>1</v>
      </c>
      <c r="E312" s="157">
        <v>172</v>
      </c>
      <c r="F312" s="155">
        <v>13</v>
      </c>
      <c r="G312" s="156">
        <v>114</v>
      </c>
      <c r="H312" s="156">
        <v>1</v>
      </c>
      <c r="I312" s="157">
        <v>128</v>
      </c>
      <c r="J312" s="155">
        <v>9</v>
      </c>
      <c r="K312" s="156">
        <v>35</v>
      </c>
      <c r="L312" s="156">
        <v>0</v>
      </c>
      <c r="M312" s="157">
        <v>44</v>
      </c>
      <c r="O312" s="150" t="str">
        <f t="shared" si="59"/>
        <v>Gloucester</v>
      </c>
      <c r="P312" s="253">
        <f t="shared" si="60"/>
        <v>0.34837425348374251</v>
      </c>
      <c r="Q312" s="253">
        <f t="shared" si="61"/>
        <v>0.3359714987936594</v>
      </c>
      <c r="R312" s="253">
        <f t="shared" si="62"/>
        <v>6.2344139650872814E-2</v>
      </c>
      <c r="S312" s="253">
        <f t="shared" si="63"/>
        <v>0.33089013293318714</v>
      </c>
      <c r="T312" s="253">
        <f t="shared" si="64"/>
        <v>0.13933547695605572</v>
      </c>
      <c r="U312" s="253">
        <f t="shared" si="54"/>
        <v>0.22152267692666433</v>
      </c>
      <c r="V312" s="253">
        <f t="shared" si="55"/>
        <v>3.6376864314296105E-2</v>
      </c>
      <c r="W312" s="253">
        <f t="shared" si="65"/>
        <v>0.20144473646936623</v>
      </c>
      <c r="X312" s="253">
        <f t="shared" si="66"/>
        <v>-0.27256208358570566</v>
      </c>
      <c r="Y312" s="253">
        <f t="shared" si="56"/>
        <v>-0.49205679741318714</v>
      </c>
      <c r="Z312" s="253">
        <f t="shared" si="57"/>
        <v>0</v>
      </c>
      <c r="AA312" s="253">
        <f t="shared" si="58"/>
        <v>-0.38062283737024222</v>
      </c>
    </row>
    <row r="313" spans="1:27" x14ac:dyDescent="0.35">
      <c r="A313" s="154" t="s">
        <v>357</v>
      </c>
      <c r="B313" s="155">
        <v>9</v>
      </c>
      <c r="C313" s="156">
        <v>89</v>
      </c>
      <c r="D313" s="156">
        <v>1</v>
      </c>
      <c r="E313" s="157">
        <v>99</v>
      </c>
      <c r="F313" s="155">
        <v>0</v>
      </c>
      <c r="G313" s="156">
        <v>54</v>
      </c>
      <c r="H313" s="156">
        <v>0</v>
      </c>
      <c r="I313" s="157">
        <v>54</v>
      </c>
      <c r="J313" s="155">
        <v>9</v>
      </c>
      <c r="K313" s="156">
        <v>35</v>
      </c>
      <c r="L313" s="156">
        <v>1</v>
      </c>
      <c r="M313" s="157">
        <v>45</v>
      </c>
      <c r="O313" s="150" t="str">
        <f t="shared" si="59"/>
        <v>Canterbury</v>
      </c>
      <c r="P313" s="253">
        <f t="shared" si="60"/>
        <v>0.14930325149303253</v>
      </c>
      <c r="Q313" s="253">
        <f t="shared" si="61"/>
        <v>0.20068096236668242</v>
      </c>
      <c r="R313" s="253">
        <f t="shared" si="62"/>
        <v>6.2344139650872814E-2</v>
      </c>
      <c r="S313" s="253">
        <f t="shared" si="63"/>
        <v>0.1904542044208461</v>
      </c>
      <c r="T313" s="253">
        <f t="shared" si="64"/>
        <v>0</v>
      </c>
      <c r="U313" s="253">
        <f t="shared" si="54"/>
        <v>0.1049317943336831</v>
      </c>
      <c r="V313" s="253">
        <f t="shared" si="55"/>
        <v>0</v>
      </c>
      <c r="W313" s="253">
        <f t="shared" si="65"/>
        <v>8.4984498198013875E-2</v>
      </c>
      <c r="X313" s="253">
        <f t="shared" si="66"/>
        <v>-0.27256208358570566</v>
      </c>
      <c r="Y313" s="253">
        <f t="shared" si="56"/>
        <v>-0.49205679741318714</v>
      </c>
      <c r="Z313" s="253">
        <f t="shared" si="57"/>
        <v>-8.7336244541484712E-2</v>
      </c>
      <c r="AA313" s="253">
        <f t="shared" si="58"/>
        <v>-0.38927335640138405</v>
      </c>
    </row>
    <row r="314" spans="1:27" x14ac:dyDescent="0.35">
      <c r="A314" s="154" t="s">
        <v>179</v>
      </c>
      <c r="B314" s="155">
        <v>22</v>
      </c>
      <c r="C314" s="156">
        <v>188</v>
      </c>
      <c r="D314" s="156">
        <v>1</v>
      </c>
      <c r="E314" s="157">
        <v>211</v>
      </c>
      <c r="F314" s="155">
        <v>4</v>
      </c>
      <c r="G314" s="156">
        <v>157</v>
      </c>
      <c r="H314" s="156">
        <v>6</v>
      </c>
      <c r="I314" s="157">
        <v>166</v>
      </c>
      <c r="J314" s="155">
        <v>18</v>
      </c>
      <c r="K314" s="156">
        <v>31</v>
      </c>
      <c r="L314" s="156">
        <v>-5</v>
      </c>
      <c r="M314" s="157">
        <v>45</v>
      </c>
      <c r="O314" s="150" t="str">
        <f t="shared" si="59"/>
        <v>Reading</v>
      </c>
      <c r="P314" s="253">
        <f t="shared" si="60"/>
        <v>0.36496350364963503</v>
      </c>
      <c r="Q314" s="253">
        <f t="shared" si="61"/>
        <v>0.42391034747119433</v>
      </c>
      <c r="R314" s="253">
        <f t="shared" si="62"/>
        <v>6.2344139650872814E-2</v>
      </c>
      <c r="S314" s="253">
        <f t="shared" si="63"/>
        <v>0.40591754679594461</v>
      </c>
      <c r="T314" s="253">
        <f t="shared" si="64"/>
        <v>4.2872454448017148E-2</v>
      </c>
      <c r="U314" s="253">
        <f t="shared" si="54"/>
        <v>0.30507947611830089</v>
      </c>
      <c r="V314" s="253">
        <f t="shared" si="55"/>
        <v>0.21826118588577662</v>
      </c>
      <c r="W314" s="253">
        <f t="shared" si="65"/>
        <v>0.26124864260870934</v>
      </c>
      <c r="X314" s="253">
        <f t="shared" si="66"/>
        <v>-0.54512416717141132</v>
      </c>
      <c r="Y314" s="253">
        <f t="shared" si="56"/>
        <v>-0.43582173485168008</v>
      </c>
      <c r="Z314" s="253">
        <f t="shared" si="57"/>
        <v>0.43668122270742354</v>
      </c>
      <c r="AA314" s="253">
        <f t="shared" si="58"/>
        <v>-0.38927335640138405</v>
      </c>
    </row>
    <row r="315" spans="1:27" x14ac:dyDescent="0.35">
      <c r="A315" s="154" t="s">
        <v>191</v>
      </c>
      <c r="B315" s="155">
        <v>3</v>
      </c>
      <c r="C315" s="156">
        <v>96</v>
      </c>
      <c r="D315" s="156">
        <v>0</v>
      </c>
      <c r="E315" s="157">
        <v>99</v>
      </c>
      <c r="F315" s="155">
        <v>0</v>
      </c>
      <c r="G315" s="156">
        <v>48</v>
      </c>
      <c r="H315" s="156">
        <v>4</v>
      </c>
      <c r="I315" s="157">
        <v>52</v>
      </c>
      <c r="J315" s="155">
        <v>3</v>
      </c>
      <c r="K315" s="156">
        <v>48</v>
      </c>
      <c r="L315" s="156">
        <v>-4</v>
      </c>
      <c r="M315" s="157">
        <v>47</v>
      </c>
      <c r="O315" s="150" t="str">
        <f t="shared" si="59"/>
        <v>Daventry</v>
      </c>
      <c r="P315" s="253">
        <f t="shared" si="60"/>
        <v>4.976775049767751E-2</v>
      </c>
      <c r="Q315" s="253">
        <f t="shared" si="61"/>
        <v>0.21646485828316309</v>
      </c>
      <c r="R315" s="253">
        <f t="shared" si="62"/>
        <v>0</v>
      </c>
      <c r="S315" s="253">
        <f t="shared" si="63"/>
        <v>0.1904542044208461</v>
      </c>
      <c r="T315" s="253">
        <f t="shared" si="64"/>
        <v>0</v>
      </c>
      <c r="U315" s="253">
        <f t="shared" si="54"/>
        <v>9.3272706074384981E-2</v>
      </c>
      <c r="V315" s="253">
        <f t="shared" si="55"/>
        <v>0.14550745725718442</v>
      </c>
      <c r="W315" s="253">
        <f t="shared" si="65"/>
        <v>8.1836924190680033E-2</v>
      </c>
      <c r="X315" s="253">
        <f t="shared" si="66"/>
        <v>-9.0854027861901887E-2</v>
      </c>
      <c r="Y315" s="253">
        <f t="shared" si="56"/>
        <v>-0.67482075073808523</v>
      </c>
      <c r="Z315" s="253">
        <f t="shared" si="57"/>
        <v>0.34934497816593885</v>
      </c>
      <c r="AA315" s="253">
        <f t="shared" si="58"/>
        <v>-0.40657439446366783</v>
      </c>
    </row>
    <row r="316" spans="1:27" x14ac:dyDescent="0.35">
      <c r="A316" s="154" t="s">
        <v>410</v>
      </c>
      <c r="B316" s="155">
        <v>65</v>
      </c>
      <c r="C316" s="156">
        <v>592</v>
      </c>
      <c r="D316" s="156">
        <v>8</v>
      </c>
      <c r="E316" s="157">
        <v>666</v>
      </c>
      <c r="F316" s="155">
        <v>29</v>
      </c>
      <c r="G316" s="156">
        <v>572</v>
      </c>
      <c r="H316" s="156">
        <v>15</v>
      </c>
      <c r="I316" s="157">
        <v>616</v>
      </c>
      <c r="J316" s="155">
        <v>37</v>
      </c>
      <c r="K316" s="156">
        <v>20</v>
      </c>
      <c r="L316" s="156">
        <v>-7</v>
      </c>
      <c r="M316" s="157">
        <v>50</v>
      </c>
      <c r="O316" s="150" t="str">
        <f t="shared" si="59"/>
        <v>Leeds</v>
      </c>
      <c r="P316" s="253">
        <f t="shared" si="60"/>
        <v>1.0783012607830127</v>
      </c>
      <c r="Q316" s="253">
        <f t="shared" si="61"/>
        <v>1.3348666260795057</v>
      </c>
      <c r="R316" s="253">
        <f t="shared" si="62"/>
        <v>0.49875311720698251</v>
      </c>
      <c r="S316" s="253">
        <f t="shared" si="63"/>
        <v>1.2812373751947828</v>
      </c>
      <c r="T316" s="253">
        <f t="shared" si="64"/>
        <v>0.31082529474812431</v>
      </c>
      <c r="U316" s="253">
        <f t="shared" si="54"/>
        <v>1.111499747386421</v>
      </c>
      <c r="V316" s="253">
        <f t="shared" si="55"/>
        <v>0.54565296471444158</v>
      </c>
      <c r="W316" s="253">
        <f t="shared" si="65"/>
        <v>0.96945279425882502</v>
      </c>
      <c r="X316" s="253">
        <f t="shared" si="66"/>
        <v>-1.1205330102967896</v>
      </c>
      <c r="Y316" s="253">
        <f t="shared" si="56"/>
        <v>-0.28117531280753549</v>
      </c>
      <c r="Z316" s="253">
        <f t="shared" si="57"/>
        <v>0.611353711790393</v>
      </c>
      <c r="AA316" s="253">
        <f t="shared" si="58"/>
        <v>-0.43252595155709345</v>
      </c>
    </row>
    <row r="317" spans="1:27" x14ac:dyDescent="0.35">
      <c r="A317" s="154" t="s">
        <v>422</v>
      </c>
      <c r="B317" s="155">
        <v>40</v>
      </c>
      <c r="C317" s="156">
        <v>253</v>
      </c>
      <c r="D317" s="156">
        <v>5</v>
      </c>
      <c r="E317" s="157">
        <v>298</v>
      </c>
      <c r="F317" s="155">
        <v>26</v>
      </c>
      <c r="G317" s="156">
        <v>214</v>
      </c>
      <c r="H317" s="156">
        <v>6</v>
      </c>
      <c r="I317" s="157">
        <v>246</v>
      </c>
      <c r="J317" s="155">
        <v>14</v>
      </c>
      <c r="K317" s="156">
        <v>39</v>
      </c>
      <c r="L317" s="156">
        <v>-1</v>
      </c>
      <c r="M317" s="157">
        <v>52</v>
      </c>
      <c r="O317" s="150" t="str">
        <f t="shared" si="59"/>
        <v>Hillingdon</v>
      </c>
      <c r="P317" s="253">
        <f t="shared" si="60"/>
        <v>0.66357000663570009</v>
      </c>
      <c r="Q317" s="253">
        <f t="shared" si="61"/>
        <v>0.57047509526708606</v>
      </c>
      <c r="R317" s="253">
        <f t="shared" si="62"/>
        <v>0.3117206982543641</v>
      </c>
      <c r="S317" s="253">
        <f t="shared" si="63"/>
        <v>0.57328639310517304</v>
      </c>
      <c r="T317" s="253">
        <f t="shared" si="64"/>
        <v>0.27867095391211144</v>
      </c>
      <c r="U317" s="253">
        <f t="shared" si="54"/>
        <v>0.41584081458163302</v>
      </c>
      <c r="V317" s="253">
        <f t="shared" si="55"/>
        <v>0.21826118588577662</v>
      </c>
      <c r="W317" s="253">
        <f t="shared" si="65"/>
        <v>0.38715160290206324</v>
      </c>
      <c r="X317" s="253">
        <f t="shared" si="66"/>
        <v>-0.4239854633555421</v>
      </c>
      <c r="Y317" s="253">
        <f t="shared" si="56"/>
        <v>-0.54829185997469421</v>
      </c>
      <c r="Z317" s="253">
        <f t="shared" si="57"/>
        <v>8.7336244541484712E-2</v>
      </c>
      <c r="AA317" s="253">
        <f t="shared" si="58"/>
        <v>-0.44982698961937723</v>
      </c>
    </row>
    <row r="318" spans="1:27" x14ac:dyDescent="0.35">
      <c r="A318" s="154" t="s">
        <v>412</v>
      </c>
      <c r="B318" s="155">
        <v>14</v>
      </c>
      <c r="C318" s="156">
        <v>191</v>
      </c>
      <c r="D318" s="156">
        <v>3</v>
      </c>
      <c r="E318" s="157">
        <v>208</v>
      </c>
      <c r="F318" s="155">
        <v>28</v>
      </c>
      <c r="G318" s="156">
        <v>125</v>
      </c>
      <c r="H318" s="156">
        <v>0</v>
      </c>
      <c r="I318" s="157">
        <v>154</v>
      </c>
      <c r="J318" s="155">
        <v>-14</v>
      </c>
      <c r="K318" s="156">
        <v>65</v>
      </c>
      <c r="L318" s="156">
        <v>3</v>
      </c>
      <c r="M318" s="157">
        <v>54</v>
      </c>
      <c r="O318" s="150" t="str">
        <f t="shared" si="59"/>
        <v>Peterborough</v>
      </c>
      <c r="P318" s="253">
        <f t="shared" si="60"/>
        <v>0.232249502322495</v>
      </c>
      <c r="Q318" s="253">
        <f t="shared" si="61"/>
        <v>0.4306748742925432</v>
      </c>
      <c r="R318" s="253">
        <f t="shared" si="62"/>
        <v>0.18703241895261846</v>
      </c>
      <c r="S318" s="253">
        <f t="shared" si="63"/>
        <v>0.40014620726804023</v>
      </c>
      <c r="T318" s="253">
        <f t="shared" si="64"/>
        <v>0.30010718113612006</v>
      </c>
      <c r="U318" s="253">
        <f t="shared" si="54"/>
        <v>0.24289767206871088</v>
      </c>
      <c r="V318" s="253">
        <f t="shared" si="55"/>
        <v>0</v>
      </c>
      <c r="W318" s="253">
        <f t="shared" si="65"/>
        <v>0.24236319856470626</v>
      </c>
      <c r="X318" s="253">
        <f t="shared" si="66"/>
        <v>0.4239854633555421</v>
      </c>
      <c r="Y318" s="253">
        <f t="shared" si="56"/>
        <v>-0.91381976662449038</v>
      </c>
      <c r="Z318" s="253">
        <f t="shared" si="57"/>
        <v>-0.26200873362445415</v>
      </c>
      <c r="AA318" s="253">
        <f t="shared" si="58"/>
        <v>-0.46712802768166084</v>
      </c>
    </row>
    <row r="319" spans="1:27" x14ac:dyDescent="0.35">
      <c r="A319" s="154" t="s">
        <v>222</v>
      </c>
      <c r="B319" s="155">
        <v>29</v>
      </c>
      <c r="C319" s="156">
        <v>237</v>
      </c>
      <c r="D319" s="156">
        <v>2</v>
      </c>
      <c r="E319" s="157">
        <v>268</v>
      </c>
      <c r="F319" s="155">
        <v>9</v>
      </c>
      <c r="G319" s="156">
        <v>199</v>
      </c>
      <c r="H319" s="156">
        <v>5</v>
      </c>
      <c r="I319" s="157">
        <v>213</v>
      </c>
      <c r="J319" s="155">
        <v>21</v>
      </c>
      <c r="K319" s="156">
        <v>38</v>
      </c>
      <c r="L319" s="156">
        <v>-3</v>
      </c>
      <c r="M319" s="157">
        <v>56</v>
      </c>
      <c r="O319" s="150" t="str">
        <f t="shared" si="59"/>
        <v>Haringey</v>
      </c>
      <c r="P319" s="253">
        <f t="shared" si="60"/>
        <v>0.48108825481088258</v>
      </c>
      <c r="Q319" s="253">
        <f t="shared" si="61"/>
        <v>0.5343976188865589</v>
      </c>
      <c r="R319" s="253">
        <f t="shared" si="62"/>
        <v>0.12468827930174563</v>
      </c>
      <c r="S319" s="253">
        <f t="shared" si="63"/>
        <v>0.51557299782612875</v>
      </c>
      <c r="T319" s="253">
        <f t="shared" si="64"/>
        <v>9.6463022508038579E-2</v>
      </c>
      <c r="U319" s="253">
        <f t="shared" si="54"/>
        <v>0.38669309393338774</v>
      </c>
      <c r="V319" s="253">
        <f t="shared" si="55"/>
        <v>0.18188432157148052</v>
      </c>
      <c r="W319" s="253">
        <f t="shared" si="65"/>
        <v>0.33521663178105476</v>
      </c>
      <c r="X319" s="253">
        <f t="shared" si="66"/>
        <v>-0.63597819503331321</v>
      </c>
      <c r="Y319" s="253">
        <f t="shared" si="56"/>
        <v>-0.53423309433431743</v>
      </c>
      <c r="Z319" s="253">
        <f t="shared" si="57"/>
        <v>0.26200873362445415</v>
      </c>
      <c r="AA319" s="253">
        <f t="shared" si="58"/>
        <v>-0.48442906574394462</v>
      </c>
    </row>
    <row r="320" spans="1:27" x14ac:dyDescent="0.35">
      <c r="A320" s="154" t="s">
        <v>228</v>
      </c>
      <c r="B320" s="155">
        <v>43</v>
      </c>
      <c r="C320" s="156">
        <v>108</v>
      </c>
      <c r="D320" s="156">
        <v>1</v>
      </c>
      <c r="E320" s="157">
        <v>152</v>
      </c>
      <c r="F320" s="155">
        <v>22</v>
      </c>
      <c r="G320" s="156">
        <v>73</v>
      </c>
      <c r="H320" s="156">
        <v>0</v>
      </c>
      <c r="I320" s="157">
        <v>95</v>
      </c>
      <c r="J320" s="155">
        <v>21</v>
      </c>
      <c r="K320" s="156">
        <v>35</v>
      </c>
      <c r="L320" s="156">
        <v>1</v>
      </c>
      <c r="M320" s="157">
        <v>57</v>
      </c>
      <c r="O320" s="150" t="str">
        <f t="shared" si="59"/>
        <v>Oldham</v>
      </c>
      <c r="P320" s="253">
        <f t="shared" si="60"/>
        <v>0.71333775713337766</v>
      </c>
      <c r="Q320" s="253">
        <f t="shared" si="61"/>
        <v>0.24352296556855849</v>
      </c>
      <c r="R320" s="253">
        <f t="shared" si="62"/>
        <v>6.2344139650872814E-2</v>
      </c>
      <c r="S320" s="253">
        <f t="shared" si="63"/>
        <v>0.29241453608049095</v>
      </c>
      <c r="T320" s="253">
        <f t="shared" si="64"/>
        <v>0.23579849946409431</v>
      </c>
      <c r="U320" s="253">
        <f t="shared" si="54"/>
        <v>0.14185224048812717</v>
      </c>
      <c r="V320" s="253">
        <f t="shared" si="55"/>
        <v>0</v>
      </c>
      <c r="W320" s="253">
        <f t="shared" si="65"/>
        <v>0.14950976534835775</v>
      </c>
      <c r="X320" s="253">
        <f t="shared" si="66"/>
        <v>-0.63597819503331321</v>
      </c>
      <c r="Y320" s="253">
        <f t="shared" si="56"/>
        <v>-0.49205679741318714</v>
      </c>
      <c r="Z320" s="253">
        <f t="shared" si="57"/>
        <v>-8.7336244541484712E-2</v>
      </c>
      <c r="AA320" s="253">
        <f t="shared" si="58"/>
        <v>-0.49307958477508651</v>
      </c>
    </row>
    <row r="321" spans="1:27" x14ac:dyDescent="0.35">
      <c r="A321" s="154" t="s">
        <v>348</v>
      </c>
      <c r="B321" s="155">
        <v>33</v>
      </c>
      <c r="C321" s="156">
        <v>146</v>
      </c>
      <c r="D321" s="156">
        <v>11</v>
      </c>
      <c r="E321" s="157">
        <v>190</v>
      </c>
      <c r="F321" s="155">
        <v>5</v>
      </c>
      <c r="G321" s="156">
        <v>127</v>
      </c>
      <c r="H321" s="156">
        <v>1</v>
      </c>
      <c r="I321" s="157">
        <v>133</v>
      </c>
      <c r="J321" s="155">
        <v>28</v>
      </c>
      <c r="K321" s="156">
        <v>20</v>
      </c>
      <c r="L321" s="156">
        <v>10</v>
      </c>
      <c r="M321" s="157">
        <v>57</v>
      </c>
      <c r="O321" s="150" t="str">
        <f t="shared" si="59"/>
        <v>Swansea</v>
      </c>
      <c r="P321" s="253">
        <f t="shared" si="60"/>
        <v>0.54744525547445255</v>
      </c>
      <c r="Q321" s="253">
        <f t="shared" si="61"/>
        <v>0.32920697197231052</v>
      </c>
      <c r="R321" s="253">
        <f t="shared" si="62"/>
        <v>0.68578553615960092</v>
      </c>
      <c r="S321" s="253">
        <f t="shared" si="63"/>
        <v>0.36551817010061366</v>
      </c>
      <c r="T321" s="253">
        <f t="shared" si="64"/>
        <v>5.3590568060021437E-2</v>
      </c>
      <c r="U321" s="253">
        <f t="shared" si="54"/>
        <v>0.24678403482181027</v>
      </c>
      <c r="V321" s="253">
        <f t="shared" si="55"/>
        <v>3.6376864314296105E-2</v>
      </c>
      <c r="W321" s="253">
        <f t="shared" si="65"/>
        <v>0.20931367148770086</v>
      </c>
      <c r="X321" s="253">
        <f t="shared" si="66"/>
        <v>-0.84797092671108421</v>
      </c>
      <c r="Y321" s="253">
        <f t="shared" si="56"/>
        <v>-0.28117531280753549</v>
      </c>
      <c r="Z321" s="253">
        <f t="shared" si="57"/>
        <v>-0.87336244541484709</v>
      </c>
      <c r="AA321" s="253">
        <f t="shared" si="58"/>
        <v>-0.49307958477508651</v>
      </c>
    </row>
    <row r="322" spans="1:27" x14ac:dyDescent="0.35">
      <c r="A322" s="154" t="s">
        <v>416</v>
      </c>
      <c r="B322" s="155">
        <v>28</v>
      </c>
      <c r="C322" s="156">
        <v>374</v>
      </c>
      <c r="D322" s="156">
        <v>5</v>
      </c>
      <c r="E322" s="157">
        <v>407</v>
      </c>
      <c r="F322" s="155">
        <v>34</v>
      </c>
      <c r="G322" s="156">
        <v>307</v>
      </c>
      <c r="H322" s="156">
        <v>7</v>
      </c>
      <c r="I322" s="157">
        <v>349</v>
      </c>
      <c r="J322" s="155">
        <v>-6</v>
      </c>
      <c r="K322" s="156">
        <v>67</v>
      </c>
      <c r="L322" s="156">
        <v>-2</v>
      </c>
      <c r="M322" s="157">
        <v>59</v>
      </c>
      <c r="O322" s="150" t="str">
        <f t="shared" si="59"/>
        <v>Cardiff</v>
      </c>
      <c r="P322" s="253">
        <f t="shared" si="60"/>
        <v>0.46449900464499</v>
      </c>
      <c r="Q322" s="253">
        <f t="shared" si="61"/>
        <v>0.84331101039482292</v>
      </c>
      <c r="R322" s="253">
        <f t="shared" si="62"/>
        <v>0.3117206982543641</v>
      </c>
      <c r="S322" s="253">
        <f t="shared" si="63"/>
        <v>0.78297839595236718</v>
      </c>
      <c r="T322" s="253">
        <f t="shared" si="64"/>
        <v>0.36441586280814575</v>
      </c>
      <c r="U322" s="253">
        <f t="shared" si="54"/>
        <v>0.59655668260075401</v>
      </c>
      <c r="V322" s="253">
        <f t="shared" si="55"/>
        <v>0.25463805020007274</v>
      </c>
      <c r="W322" s="253">
        <f t="shared" si="65"/>
        <v>0.54925166427975636</v>
      </c>
      <c r="X322" s="253">
        <f t="shared" si="66"/>
        <v>0.18170805572380377</v>
      </c>
      <c r="Y322" s="253">
        <f t="shared" si="56"/>
        <v>-0.94193729790524383</v>
      </c>
      <c r="Z322" s="253">
        <f t="shared" si="57"/>
        <v>0.17467248908296942</v>
      </c>
      <c r="AA322" s="253">
        <f t="shared" si="58"/>
        <v>-0.51038062283737029</v>
      </c>
    </row>
    <row r="323" spans="1:27" x14ac:dyDescent="0.35">
      <c r="A323" s="154" t="s">
        <v>15</v>
      </c>
      <c r="B323" s="155">
        <v>59</v>
      </c>
      <c r="C323" s="156">
        <v>335</v>
      </c>
      <c r="D323" s="156">
        <v>7</v>
      </c>
      <c r="E323" s="157">
        <v>401</v>
      </c>
      <c r="F323" s="155">
        <v>44</v>
      </c>
      <c r="G323" s="156">
        <v>289</v>
      </c>
      <c r="H323" s="156">
        <v>8</v>
      </c>
      <c r="I323" s="157">
        <v>342</v>
      </c>
      <c r="J323" s="155">
        <v>15</v>
      </c>
      <c r="K323" s="156">
        <v>46</v>
      </c>
      <c r="L323" s="156">
        <v>-2</v>
      </c>
      <c r="M323" s="157">
        <v>59</v>
      </c>
      <c r="O323" s="150" t="str">
        <f t="shared" si="59"/>
        <v>Stoke-on-Trent</v>
      </c>
      <c r="P323" s="253">
        <f t="shared" si="60"/>
        <v>0.97876575978765767</v>
      </c>
      <c r="Q323" s="253">
        <f t="shared" si="61"/>
        <v>0.75537216171728794</v>
      </c>
      <c r="R323" s="253">
        <f t="shared" si="62"/>
        <v>0.43640897755610969</v>
      </c>
      <c r="S323" s="253">
        <f t="shared" si="63"/>
        <v>0.77143571689655832</v>
      </c>
      <c r="T323" s="253">
        <f t="shared" si="64"/>
        <v>0.47159699892818863</v>
      </c>
      <c r="U323" s="253">
        <f t="shared" si="54"/>
        <v>0.56157941782285958</v>
      </c>
      <c r="V323" s="253">
        <f t="shared" si="55"/>
        <v>0.29101491451436884</v>
      </c>
      <c r="W323" s="253">
        <f t="shared" si="65"/>
        <v>0.53823515525408794</v>
      </c>
      <c r="X323" s="253">
        <f t="shared" si="66"/>
        <v>-0.45427013930950932</v>
      </c>
      <c r="Y323" s="253">
        <f t="shared" si="56"/>
        <v>-0.64670321945733167</v>
      </c>
      <c r="Z323" s="253">
        <f t="shared" si="57"/>
        <v>0.17467248908296942</v>
      </c>
      <c r="AA323" s="253">
        <f t="shared" si="58"/>
        <v>-0.51038062283737029</v>
      </c>
    </row>
    <row r="324" spans="1:27" x14ac:dyDescent="0.35">
      <c r="A324" s="154" t="s">
        <v>141</v>
      </c>
      <c r="B324" s="155">
        <v>27</v>
      </c>
      <c r="C324" s="156">
        <v>190</v>
      </c>
      <c r="D324" s="156">
        <v>4</v>
      </c>
      <c r="E324" s="157">
        <v>221</v>
      </c>
      <c r="F324" s="155">
        <v>23</v>
      </c>
      <c r="G324" s="156">
        <v>133</v>
      </c>
      <c r="H324" s="156">
        <v>3</v>
      </c>
      <c r="I324" s="157">
        <v>158</v>
      </c>
      <c r="J324" s="155">
        <v>4</v>
      </c>
      <c r="K324" s="156">
        <v>58</v>
      </c>
      <c r="L324" s="156">
        <v>1</v>
      </c>
      <c r="M324" s="157">
        <v>63</v>
      </c>
      <c r="O324" s="150" t="str">
        <f t="shared" si="59"/>
        <v>Kirklees</v>
      </c>
      <c r="P324" s="253">
        <f t="shared" si="60"/>
        <v>0.44790975447909759</v>
      </c>
      <c r="Q324" s="253">
        <f t="shared" si="61"/>
        <v>0.42842003201876033</v>
      </c>
      <c r="R324" s="253">
        <f t="shared" si="62"/>
        <v>0.24937655860349126</v>
      </c>
      <c r="S324" s="253">
        <f t="shared" si="63"/>
        <v>0.42515534522229276</v>
      </c>
      <c r="T324" s="253">
        <f t="shared" si="64"/>
        <v>0.24651661307609862</v>
      </c>
      <c r="U324" s="253">
        <f t="shared" si="54"/>
        <v>0.25844312308110839</v>
      </c>
      <c r="V324" s="253">
        <f t="shared" si="55"/>
        <v>0.10913059294288831</v>
      </c>
      <c r="W324" s="253">
        <f t="shared" si="65"/>
        <v>0.24865834657937397</v>
      </c>
      <c r="X324" s="253">
        <f t="shared" si="66"/>
        <v>-0.12113870381586916</v>
      </c>
      <c r="Y324" s="253">
        <f t="shared" si="56"/>
        <v>-0.81540840714185303</v>
      </c>
      <c r="Z324" s="253">
        <f t="shared" si="57"/>
        <v>-8.7336244541484712E-2</v>
      </c>
      <c r="AA324" s="253">
        <f t="shared" si="58"/>
        <v>-0.54498269896193774</v>
      </c>
    </row>
    <row r="325" spans="1:27" x14ac:dyDescent="0.35">
      <c r="A325" s="154" t="s">
        <v>396</v>
      </c>
      <c r="B325" s="155">
        <v>18</v>
      </c>
      <c r="C325" s="156">
        <v>170</v>
      </c>
      <c r="D325" s="156">
        <v>1</v>
      </c>
      <c r="E325" s="157">
        <v>189</v>
      </c>
      <c r="F325" s="155">
        <v>12</v>
      </c>
      <c r="G325" s="156">
        <v>113</v>
      </c>
      <c r="H325" s="156">
        <v>0</v>
      </c>
      <c r="I325" s="157">
        <v>125</v>
      </c>
      <c r="J325" s="155">
        <v>5</v>
      </c>
      <c r="K325" s="156">
        <v>57</v>
      </c>
      <c r="L325" s="156">
        <v>1</v>
      </c>
      <c r="M325" s="157">
        <v>64</v>
      </c>
      <c r="O325" s="150" t="str">
        <f t="shared" si="59"/>
        <v>Bedford</v>
      </c>
      <c r="P325" s="253">
        <f t="shared" si="60"/>
        <v>0.29860650298606506</v>
      </c>
      <c r="Q325" s="253">
        <f t="shared" si="61"/>
        <v>0.38332318654310132</v>
      </c>
      <c r="R325" s="253">
        <f t="shared" si="62"/>
        <v>6.2344139650872814E-2</v>
      </c>
      <c r="S325" s="253">
        <f t="shared" si="63"/>
        <v>0.36359439025797885</v>
      </c>
      <c r="T325" s="253">
        <f t="shared" si="64"/>
        <v>0.12861736334405144</v>
      </c>
      <c r="U325" s="253">
        <f t="shared" ref="U325:U345" si="67">G325/G$345*100</f>
        <v>0.21957949555011466</v>
      </c>
      <c r="V325" s="253">
        <f t="shared" ref="V325:V345" si="68">H325/H$345*100</f>
        <v>0</v>
      </c>
      <c r="W325" s="253">
        <f t="shared" si="65"/>
        <v>0.19672337545836549</v>
      </c>
      <c r="X325" s="253">
        <f t="shared" si="66"/>
        <v>-0.15142337976983647</v>
      </c>
      <c r="Y325" s="253">
        <f t="shared" ref="Y325:Y345" si="69">K325/K$345*100</f>
        <v>-0.80134964150147625</v>
      </c>
      <c r="Z325" s="253">
        <f t="shared" ref="Z325:Z345" si="70">L325/L$345*100</f>
        <v>-8.7336244541484712E-2</v>
      </c>
      <c r="AA325" s="253">
        <f t="shared" ref="AA325:AA345" si="71">M325/M$345*100</f>
        <v>-0.55363321799307952</v>
      </c>
    </row>
    <row r="326" spans="1:27" x14ac:dyDescent="0.35">
      <c r="A326" s="154" t="s">
        <v>420</v>
      </c>
      <c r="B326" s="155">
        <v>45</v>
      </c>
      <c r="C326" s="156">
        <v>202</v>
      </c>
      <c r="D326" s="156">
        <v>4</v>
      </c>
      <c r="E326" s="157">
        <v>250</v>
      </c>
      <c r="F326" s="155">
        <v>6</v>
      </c>
      <c r="G326" s="156">
        <v>180</v>
      </c>
      <c r="H326" s="156">
        <v>1</v>
      </c>
      <c r="I326" s="157">
        <v>187</v>
      </c>
      <c r="J326" s="155">
        <v>39</v>
      </c>
      <c r="K326" s="156">
        <v>22</v>
      </c>
      <c r="L326" s="156">
        <v>3</v>
      </c>
      <c r="M326" s="157">
        <v>64</v>
      </c>
      <c r="O326" s="150" t="str">
        <f t="shared" ref="O326:O345" si="72">A326</f>
        <v>Enfield</v>
      </c>
      <c r="P326" s="253">
        <f t="shared" ref="P326:P345" si="73">B326/B$345*100</f>
        <v>0.74651625746516259</v>
      </c>
      <c r="Q326" s="253">
        <f t="shared" ref="Q326:Q345" si="74">C326/C$345*100</f>
        <v>0.45547813930415565</v>
      </c>
      <c r="R326" s="253">
        <f t="shared" ref="R326:R345" si="75">D326/D$345*100</f>
        <v>0.24937655860349126</v>
      </c>
      <c r="S326" s="253">
        <f t="shared" ref="S326:S345" si="76">E326/E$345*100</f>
        <v>0.48094496065870224</v>
      </c>
      <c r="T326" s="253">
        <f t="shared" si="64"/>
        <v>6.4308681672025719E-2</v>
      </c>
      <c r="U326" s="253">
        <f t="shared" si="67"/>
        <v>0.34977264777894368</v>
      </c>
      <c r="V326" s="253">
        <f t="shared" si="68"/>
        <v>3.6376864314296105E-2</v>
      </c>
      <c r="W326" s="253">
        <f t="shared" si="65"/>
        <v>0.29429816968571476</v>
      </c>
      <c r="X326" s="253">
        <f t="shared" si="66"/>
        <v>-1.1811023622047243</v>
      </c>
      <c r="Y326" s="253">
        <f t="shared" si="69"/>
        <v>-0.30929284408828905</v>
      </c>
      <c r="Z326" s="253">
        <f t="shared" si="70"/>
        <v>-0.26200873362445415</v>
      </c>
      <c r="AA326" s="253">
        <f t="shared" si="71"/>
        <v>-0.55363321799307952</v>
      </c>
    </row>
    <row r="327" spans="1:27" x14ac:dyDescent="0.35">
      <c r="A327" s="154" t="s">
        <v>284</v>
      </c>
      <c r="B327" s="155">
        <v>33</v>
      </c>
      <c r="C327" s="156">
        <v>195</v>
      </c>
      <c r="D327" s="156">
        <v>1</v>
      </c>
      <c r="E327" s="157">
        <v>229</v>
      </c>
      <c r="F327" s="155">
        <v>14</v>
      </c>
      <c r="G327" s="156">
        <v>131</v>
      </c>
      <c r="H327" s="156">
        <v>0</v>
      </c>
      <c r="I327" s="157">
        <v>145</v>
      </c>
      <c r="J327" s="155">
        <v>19</v>
      </c>
      <c r="K327" s="156">
        <v>64</v>
      </c>
      <c r="L327" s="156">
        <v>1</v>
      </c>
      <c r="M327" s="157">
        <v>84</v>
      </c>
      <c r="O327" s="150" t="str">
        <f t="shared" si="72"/>
        <v>Newcastle upon Tyne</v>
      </c>
      <c r="P327" s="253">
        <f t="shared" si="73"/>
        <v>0.54744525547445255</v>
      </c>
      <c r="Q327" s="253">
        <f t="shared" si="74"/>
        <v>0.43969424338767504</v>
      </c>
      <c r="R327" s="253">
        <f t="shared" si="75"/>
        <v>6.2344139650872814E-2</v>
      </c>
      <c r="S327" s="253">
        <f t="shared" si="76"/>
        <v>0.44054558396337123</v>
      </c>
      <c r="T327" s="253">
        <f t="shared" si="64"/>
        <v>0.15005359056806003</v>
      </c>
      <c r="U327" s="253">
        <f t="shared" si="67"/>
        <v>0.254556760328009</v>
      </c>
      <c r="V327" s="253">
        <f t="shared" si="68"/>
        <v>0</v>
      </c>
      <c r="W327" s="253">
        <f t="shared" si="65"/>
        <v>0.22819911553170394</v>
      </c>
      <c r="X327" s="253">
        <f t="shared" si="66"/>
        <v>-0.57540884312537854</v>
      </c>
      <c r="Y327" s="253">
        <f t="shared" si="69"/>
        <v>-0.8997610009841136</v>
      </c>
      <c r="Z327" s="253">
        <f t="shared" si="70"/>
        <v>-8.7336244541484712E-2</v>
      </c>
      <c r="AA327" s="253">
        <f t="shared" si="71"/>
        <v>-0.72664359861591699</v>
      </c>
    </row>
    <row r="328" spans="1:27" x14ac:dyDescent="0.35">
      <c r="A328" s="154" t="s">
        <v>429</v>
      </c>
      <c r="B328" s="155">
        <v>69</v>
      </c>
      <c r="C328" s="156">
        <v>226</v>
      </c>
      <c r="D328" s="156">
        <v>6</v>
      </c>
      <c r="E328" s="157">
        <v>301</v>
      </c>
      <c r="F328" s="155">
        <v>21</v>
      </c>
      <c r="G328" s="156">
        <v>190</v>
      </c>
      <c r="H328" s="156">
        <v>5</v>
      </c>
      <c r="I328" s="157">
        <v>215</v>
      </c>
      <c r="J328" s="155">
        <v>48</v>
      </c>
      <c r="K328" s="156">
        <v>36</v>
      </c>
      <c r="L328" s="156">
        <v>2</v>
      </c>
      <c r="M328" s="157">
        <v>85</v>
      </c>
      <c r="O328" s="150" t="str">
        <f t="shared" si="72"/>
        <v>Luton</v>
      </c>
      <c r="P328" s="253">
        <f t="shared" si="73"/>
        <v>1.1446582614465826</v>
      </c>
      <c r="Q328" s="253">
        <f t="shared" si="74"/>
        <v>0.50959435387494645</v>
      </c>
      <c r="R328" s="253">
        <f t="shared" si="75"/>
        <v>0.37406483790523692</v>
      </c>
      <c r="S328" s="253">
        <f t="shared" si="76"/>
        <v>0.57905773263307747</v>
      </c>
      <c r="T328" s="253">
        <f t="shared" si="64"/>
        <v>0.22508038585209003</v>
      </c>
      <c r="U328" s="253">
        <f t="shared" si="67"/>
        <v>0.36920446154444059</v>
      </c>
      <c r="V328" s="253">
        <f t="shared" si="68"/>
        <v>0.18188432157148052</v>
      </c>
      <c r="W328" s="253">
        <f t="shared" si="65"/>
        <v>0.33836420578838861</v>
      </c>
      <c r="X328" s="253">
        <f t="shared" si="66"/>
        <v>-1.4536644457904302</v>
      </c>
      <c r="Y328" s="253">
        <f t="shared" si="69"/>
        <v>-0.50611556305356387</v>
      </c>
      <c r="Z328" s="253">
        <f t="shared" si="70"/>
        <v>-0.17467248908296942</v>
      </c>
      <c r="AA328" s="253">
        <f t="shared" si="71"/>
        <v>-0.73529411764705876</v>
      </c>
    </row>
    <row r="329" spans="1:27" x14ac:dyDescent="0.35">
      <c r="A329" s="154" t="s">
        <v>426</v>
      </c>
      <c r="B329" s="155">
        <v>26</v>
      </c>
      <c r="C329" s="156">
        <v>329</v>
      </c>
      <c r="D329" s="156">
        <v>0</v>
      </c>
      <c r="E329" s="157">
        <v>356</v>
      </c>
      <c r="F329" s="155">
        <v>22</v>
      </c>
      <c r="G329" s="156">
        <v>242</v>
      </c>
      <c r="H329" s="156">
        <v>4</v>
      </c>
      <c r="I329" s="157">
        <v>268</v>
      </c>
      <c r="J329" s="155">
        <v>4</v>
      </c>
      <c r="K329" s="156">
        <v>87</v>
      </c>
      <c r="L329" s="156">
        <v>-4</v>
      </c>
      <c r="M329" s="157">
        <v>87</v>
      </c>
      <c r="O329" s="150" t="str">
        <f t="shared" si="72"/>
        <v>Northampton</v>
      </c>
      <c r="P329" s="253">
        <f t="shared" si="73"/>
        <v>0.43132050431320507</v>
      </c>
      <c r="Q329" s="253">
        <f t="shared" si="74"/>
        <v>0.7418431080745902</v>
      </c>
      <c r="R329" s="253">
        <f t="shared" si="75"/>
        <v>0</v>
      </c>
      <c r="S329" s="253">
        <f t="shared" si="76"/>
        <v>0.684865623977992</v>
      </c>
      <c r="T329" s="253">
        <f t="shared" si="64"/>
        <v>0.23579849946409431</v>
      </c>
      <c r="U329" s="253">
        <f t="shared" si="67"/>
        <v>0.4702498931250243</v>
      </c>
      <c r="V329" s="253">
        <f t="shared" si="68"/>
        <v>0.14550745725718442</v>
      </c>
      <c r="W329" s="253">
        <f t="shared" si="65"/>
        <v>0.42177491698273561</v>
      </c>
      <c r="X329" s="253">
        <f t="shared" si="66"/>
        <v>-0.12113870381586916</v>
      </c>
      <c r="Y329" s="253">
        <f t="shared" si="69"/>
        <v>-1.2231126107127794</v>
      </c>
      <c r="Z329" s="253">
        <f t="shared" si="70"/>
        <v>0.34934497816593885</v>
      </c>
      <c r="AA329" s="253">
        <f t="shared" si="71"/>
        <v>-0.75259515570934254</v>
      </c>
    </row>
    <row r="330" spans="1:27" x14ac:dyDescent="0.35">
      <c r="A330" s="154" t="s">
        <v>411</v>
      </c>
      <c r="B330" s="155">
        <v>26</v>
      </c>
      <c r="C330" s="156">
        <v>288</v>
      </c>
      <c r="D330" s="156">
        <v>4</v>
      </c>
      <c r="E330" s="157">
        <v>317</v>
      </c>
      <c r="F330" s="155">
        <v>10</v>
      </c>
      <c r="G330" s="156">
        <v>216</v>
      </c>
      <c r="H330" s="156">
        <v>4</v>
      </c>
      <c r="I330" s="157">
        <v>230</v>
      </c>
      <c r="J330" s="155">
        <v>16</v>
      </c>
      <c r="K330" s="156">
        <v>72</v>
      </c>
      <c r="L330" s="156">
        <v>0</v>
      </c>
      <c r="M330" s="157">
        <v>88</v>
      </c>
      <c r="O330" s="150" t="str">
        <f t="shared" si="72"/>
        <v>Croydon</v>
      </c>
      <c r="P330" s="253">
        <f t="shared" si="73"/>
        <v>0.43132050431320507</v>
      </c>
      <c r="Q330" s="253">
        <f t="shared" si="74"/>
        <v>0.64939457484948926</v>
      </c>
      <c r="R330" s="253">
        <f t="shared" si="75"/>
        <v>0.24937655860349126</v>
      </c>
      <c r="S330" s="253">
        <f t="shared" si="76"/>
        <v>0.60983821011523442</v>
      </c>
      <c r="T330" s="253">
        <f t="shared" si="64"/>
        <v>0.10718113612004287</v>
      </c>
      <c r="U330" s="253">
        <f t="shared" si="67"/>
        <v>0.41972717733473242</v>
      </c>
      <c r="V330" s="253">
        <f t="shared" si="68"/>
        <v>0.14550745725718442</v>
      </c>
      <c r="W330" s="253">
        <f t="shared" si="65"/>
        <v>0.36197101084339245</v>
      </c>
      <c r="X330" s="253">
        <f t="shared" si="66"/>
        <v>-0.48455481526347666</v>
      </c>
      <c r="Y330" s="253">
        <f t="shared" si="69"/>
        <v>-1.0122311261071277</v>
      </c>
      <c r="Z330" s="253">
        <f t="shared" si="70"/>
        <v>0</v>
      </c>
      <c r="AA330" s="253">
        <f t="shared" si="71"/>
        <v>-0.76124567474048443</v>
      </c>
    </row>
    <row r="331" spans="1:27" x14ac:dyDescent="0.35">
      <c r="A331" s="154" t="s">
        <v>424</v>
      </c>
      <c r="B331" s="155">
        <v>68</v>
      </c>
      <c r="C331" s="156">
        <v>181</v>
      </c>
      <c r="D331" s="156">
        <v>4</v>
      </c>
      <c r="E331" s="157">
        <v>252</v>
      </c>
      <c r="F331" s="155">
        <v>25</v>
      </c>
      <c r="G331" s="156">
        <v>130</v>
      </c>
      <c r="H331" s="156">
        <v>5</v>
      </c>
      <c r="I331" s="157">
        <v>161</v>
      </c>
      <c r="J331" s="155">
        <v>43</v>
      </c>
      <c r="K331" s="156">
        <v>51</v>
      </c>
      <c r="L331" s="156">
        <v>-2</v>
      </c>
      <c r="M331" s="157">
        <v>92</v>
      </c>
      <c r="O331" s="150" t="str">
        <f t="shared" si="72"/>
        <v>Slough</v>
      </c>
      <c r="P331" s="253">
        <f t="shared" si="73"/>
        <v>1.1280690112806901</v>
      </c>
      <c r="Q331" s="253">
        <f t="shared" si="74"/>
        <v>0.40812645155471372</v>
      </c>
      <c r="R331" s="253">
        <f t="shared" si="75"/>
        <v>0.24937655860349126</v>
      </c>
      <c r="S331" s="253">
        <f t="shared" si="76"/>
        <v>0.48479252034397186</v>
      </c>
      <c r="T331" s="253">
        <f t="shared" si="64"/>
        <v>0.26795284030010719</v>
      </c>
      <c r="U331" s="253">
        <f t="shared" si="67"/>
        <v>0.25261357895145931</v>
      </c>
      <c r="V331" s="253">
        <f t="shared" si="68"/>
        <v>0.18188432157148052</v>
      </c>
      <c r="W331" s="253">
        <f t="shared" si="65"/>
        <v>0.2533797075903747</v>
      </c>
      <c r="X331" s="253">
        <f t="shared" si="66"/>
        <v>-1.3022410660205934</v>
      </c>
      <c r="Y331" s="253">
        <f t="shared" si="69"/>
        <v>-0.71699704765921546</v>
      </c>
      <c r="Z331" s="253">
        <f t="shared" si="70"/>
        <v>0.17467248908296942</v>
      </c>
      <c r="AA331" s="253">
        <f t="shared" si="71"/>
        <v>-0.79584775086505199</v>
      </c>
    </row>
    <row r="332" spans="1:27" x14ac:dyDescent="0.35">
      <c r="A332" s="154" t="s">
        <v>347</v>
      </c>
      <c r="B332" s="155">
        <v>15</v>
      </c>
      <c r="C332" s="156">
        <v>218</v>
      </c>
      <c r="D332" s="156">
        <v>0</v>
      </c>
      <c r="E332" s="157">
        <v>233</v>
      </c>
      <c r="F332" s="155">
        <v>12</v>
      </c>
      <c r="G332" s="156">
        <v>118</v>
      </c>
      <c r="H332" s="156">
        <v>5</v>
      </c>
      <c r="I332" s="157">
        <v>135</v>
      </c>
      <c r="J332" s="155">
        <v>3</v>
      </c>
      <c r="K332" s="156">
        <v>100</v>
      </c>
      <c r="L332" s="156">
        <v>-5</v>
      </c>
      <c r="M332" s="157">
        <v>98</v>
      </c>
      <c r="O332" s="150" t="str">
        <f t="shared" si="72"/>
        <v>Plymouth</v>
      </c>
      <c r="P332" s="253">
        <f t="shared" si="73"/>
        <v>0.24883875248838755</v>
      </c>
      <c r="Q332" s="253">
        <f t="shared" si="74"/>
        <v>0.49155561568468287</v>
      </c>
      <c r="R332" s="253">
        <f t="shared" si="75"/>
        <v>0</v>
      </c>
      <c r="S332" s="253">
        <f t="shared" si="76"/>
        <v>0.44824070333391047</v>
      </c>
      <c r="T332" s="253">
        <f t="shared" si="64"/>
        <v>0.12861736334405144</v>
      </c>
      <c r="U332" s="253">
        <f t="shared" si="67"/>
        <v>0.22929540243286309</v>
      </c>
      <c r="V332" s="253">
        <f t="shared" si="68"/>
        <v>0.18188432157148052</v>
      </c>
      <c r="W332" s="253">
        <f t="shared" si="65"/>
        <v>0.2124612454950347</v>
      </c>
      <c r="X332" s="253">
        <f t="shared" si="66"/>
        <v>-9.0854027861901887E-2</v>
      </c>
      <c r="Y332" s="253">
        <f t="shared" si="69"/>
        <v>-1.4058765640376776</v>
      </c>
      <c r="Z332" s="253">
        <f t="shared" si="70"/>
        <v>0.43668122270742354</v>
      </c>
      <c r="AA332" s="253">
        <f t="shared" si="71"/>
        <v>-0.84775086505190311</v>
      </c>
    </row>
    <row r="333" spans="1:27" x14ac:dyDescent="0.35">
      <c r="A333" s="154" t="s">
        <v>377</v>
      </c>
      <c r="B333" s="155">
        <v>51</v>
      </c>
      <c r="C333" s="156">
        <v>571</v>
      </c>
      <c r="D333" s="156">
        <v>2</v>
      </c>
      <c r="E333" s="157">
        <v>624</v>
      </c>
      <c r="F333" s="155">
        <v>56</v>
      </c>
      <c r="G333" s="156">
        <v>451</v>
      </c>
      <c r="H333" s="156">
        <v>6</v>
      </c>
      <c r="I333" s="157">
        <v>514</v>
      </c>
      <c r="J333" s="155">
        <v>-5</v>
      </c>
      <c r="K333" s="156">
        <v>119</v>
      </c>
      <c r="L333" s="156">
        <v>-4</v>
      </c>
      <c r="M333" s="157">
        <v>110</v>
      </c>
      <c r="O333" s="150" t="str">
        <f t="shared" si="72"/>
        <v>Sheffield</v>
      </c>
      <c r="P333" s="253">
        <f t="shared" si="73"/>
        <v>0.84605175846051761</v>
      </c>
      <c r="Q333" s="253">
        <f t="shared" si="74"/>
        <v>1.2875149383300639</v>
      </c>
      <c r="R333" s="253">
        <f t="shared" si="75"/>
        <v>0.12468827930174563</v>
      </c>
      <c r="S333" s="253">
        <f t="shared" si="76"/>
        <v>1.2004386218041208</v>
      </c>
      <c r="T333" s="253">
        <f t="shared" si="64"/>
        <v>0.60021436227224012</v>
      </c>
      <c r="U333" s="253">
        <f t="shared" si="67"/>
        <v>0.87637480082390884</v>
      </c>
      <c r="V333" s="253">
        <f t="shared" si="68"/>
        <v>0.21826118588577662</v>
      </c>
      <c r="W333" s="253">
        <f t="shared" si="65"/>
        <v>0.8089265198847988</v>
      </c>
      <c r="X333" s="253">
        <f t="shared" si="66"/>
        <v>0.15142337976983647</v>
      </c>
      <c r="Y333" s="253">
        <f t="shared" si="69"/>
        <v>-1.6729931112048364</v>
      </c>
      <c r="Z333" s="253">
        <f t="shared" si="70"/>
        <v>0.34934497816593885</v>
      </c>
      <c r="AA333" s="253">
        <f t="shared" si="71"/>
        <v>-0.95155709342560557</v>
      </c>
    </row>
    <row r="334" spans="1:27" x14ac:dyDescent="0.35">
      <c r="A334" s="154" t="s">
        <v>425</v>
      </c>
      <c r="B334" s="155">
        <v>92</v>
      </c>
      <c r="C334" s="156">
        <v>352</v>
      </c>
      <c r="D334" s="156">
        <v>7</v>
      </c>
      <c r="E334" s="157">
        <v>451</v>
      </c>
      <c r="F334" s="155">
        <v>34</v>
      </c>
      <c r="G334" s="156">
        <v>304</v>
      </c>
      <c r="H334" s="156">
        <v>4</v>
      </c>
      <c r="I334" s="157">
        <v>341</v>
      </c>
      <c r="J334" s="155">
        <v>58</v>
      </c>
      <c r="K334" s="156">
        <v>48</v>
      </c>
      <c r="L334" s="156">
        <v>4</v>
      </c>
      <c r="M334" s="157">
        <v>110</v>
      </c>
      <c r="O334" s="150" t="str">
        <f t="shared" si="72"/>
        <v>Newham</v>
      </c>
      <c r="P334" s="253">
        <f t="shared" si="73"/>
        <v>1.5262110152621102</v>
      </c>
      <c r="Q334" s="253">
        <f t="shared" si="74"/>
        <v>0.79370448037159802</v>
      </c>
      <c r="R334" s="253">
        <f t="shared" si="75"/>
        <v>0.43640897755610969</v>
      </c>
      <c r="S334" s="253">
        <f t="shared" si="76"/>
        <v>0.86762470902829869</v>
      </c>
      <c r="T334" s="253">
        <f t="shared" si="64"/>
        <v>0.36441586280814575</v>
      </c>
      <c r="U334" s="253">
        <f t="shared" si="67"/>
        <v>0.59072713847110492</v>
      </c>
      <c r="V334" s="253">
        <f t="shared" si="68"/>
        <v>0.14550745725718442</v>
      </c>
      <c r="W334" s="253">
        <f t="shared" si="65"/>
        <v>0.53666136825042099</v>
      </c>
      <c r="X334" s="253">
        <f t="shared" si="66"/>
        <v>-1.7565112053301031</v>
      </c>
      <c r="Y334" s="253">
        <f t="shared" si="69"/>
        <v>-0.67482075073808523</v>
      </c>
      <c r="Z334" s="253">
        <f t="shared" si="70"/>
        <v>-0.34934497816593885</v>
      </c>
      <c r="AA334" s="253">
        <f t="shared" si="71"/>
        <v>-0.95155709342560557</v>
      </c>
    </row>
    <row r="335" spans="1:27" x14ac:dyDescent="0.35">
      <c r="A335" s="154" t="s">
        <v>394</v>
      </c>
      <c r="B335" s="155">
        <v>31</v>
      </c>
      <c r="C335" s="156">
        <v>319</v>
      </c>
      <c r="D335" s="156">
        <v>0</v>
      </c>
      <c r="E335" s="157">
        <v>350</v>
      </c>
      <c r="F335" s="155">
        <v>23</v>
      </c>
      <c r="G335" s="156">
        <v>209</v>
      </c>
      <c r="H335" s="156">
        <v>7</v>
      </c>
      <c r="I335" s="157">
        <v>239</v>
      </c>
      <c r="J335" s="155">
        <v>9</v>
      </c>
      <c r="K335" s="156">
        <v>110</v>
      </c>
      <c r="L335" s="156">
        <v>-7</v>
      </c>
      <c r="M335" s="157">
        <v>111</v>
      </c>
      <c r="O335" s="150" t="str">
        <f t="shared" si="72"/>
        <v>Milton Keynes</v>
      </c>
      <c r="P335" s="253">
        <f t="shared" si="73"/>
        <v>0.51426675514266751</v>
      </c>
      <c r="Q335" s="253">
        <f t="shared" si="74"/>
        <v>0.71929468533676066</v>
      </c>
      <c r="R335" s="253">
        <f t="shared" si="75"/>
        <v>0</v>
      </c>
      <c r="S335" s="253">
        <f t="shared" si="76"/>
        <v>0.67332294492218314</v>
      </c>
      <c r="T335" s="253">
        <f t="shared" si="64"/>
        <v>0.24651661307609862</v>
      </c>
      <c r="U335" s="253">
        <f t="shared" si="67"/>
        <v>0.4061249076988846</v>
      </c>
      <c r="V335" s="253">
        <f t="shared" si="68"/>
        <v>0.25463805020007274</v>
      </c>
      <c r="W335" s="253">
        <f t="shared" si="65"/>
        <v>0.37613509387639477</v>
      </c>
      <c r="X335" s="253">
        <f t="shared" si="66"/>
        <v>-0.27256208358570566</v>
      </c>
      <c r="Y335" s="253">
        <f t="shared" si="69"/>
        <v>-1.5464642204414454</v>
      </c>
      <c r="Z335" s="253">
        <f t="shared" si="70"/>
        <v>0.611353711790393</v>
      </c>
      <c r="AA335" s="253">
        <f t="shared" si="71"/>
        <v>-0.96020761245674735</v>
      </c>
    </row>
    <row r="336" spans="1:27" x14ac:dyDescent="0.35">
      <c r="A336" s="154" t="s">
        <v>467</v>
      </c>
      <c r="B336" s="155">
        <v>44</v>
      </c>
      <c r="C336" s="156">
        <v>472</v>
      </c>
      <c r="D336" s="156">
        <v>3</v>
      </c>
      <c r="E336" s="157">
        <v>518</v>
      </c>
      <c r="F336" s="155">
        <v>34</v>
      </c>
      <c r="G336" s="156">
        <v>362</v>
      </c>
      <c r="H336" s="156">
        <v>6</v>
      </c>
      <c r="I336" s="157">
        <v>402</v>
      </c>
      <c r="J336" s="155">
        <v>10</v>
      </c>
      <c r="K336" s="156">
        <v>109</v>
      </c>
      <c r="L336" s="156">
        <v>-4</v>
      </c>
      <c r="M336" s="157">
        <v>116</v>
      </c>
      <c r="O336" s="150" t="str">
        <f t="shared" si="72"/>
        <v>Buckinghamshire</v>
      </c>
      <c r="P336" s="253">
        <f t="shared" si="73"/>
        <v>0.72992700729927007</v>
      </c>
      <c r="Q336" s="253">
        <f t="shared" si="74"/>
        <v>1.064285553225552</v>
      </c>
      <c r="R336" s="253">
        <f t="shared" si="75"/>
        <v>0.18703241895261846</v>
      </c>
      <c r="S336" s="253">
        <f t="shared" si="76"/>
        <v>0.99651795848483093</v>
      </c>
      <c r="T336" s="253">
        <f t="shared" si="64"/>
        <v>0.36441586280814575</v>
      </c>
      <c r="U336" s="253">
        <f t="shared" si="67"/>
        <v>0.70343165831098675</v>
      </c>
      <c r="V336" s="253">
        <f t="shared" si="68"/>
        <v>0.21826118588577662</v>
      </c>
      <c r="W336" s="253">
        <f t="shared" si="65"/>
        <v>0.63266237547410331</v>
      </c>
      <c r="X336" s="253">
        <f t="shared" si="66"/>
        <v>-0.30284675953967294</v>
      </c>
      <c r="Y336" s="253">
        <f t="shared" si="69"/>
        <v>-1.5324054548010684</v>
      </c>
      <c r="Z336" s="253">
        <f t="shared" si="70"/>
        <v>0.34934497816593885</v>
      </c>
      <c r="AA336" s="253">
        <f t="shared" si="71"/>
        <v>-1.0034602076124566</v>
      </c>
    </row>
    <row r="337" spans="1:27" x14ac:dyDescent="0.35">
      <c r="A337" s="154" t="s">
        <v>428</v>
      </c>
      <c r="B337" s="155">
        <v>68</v>
      </c>
      <c r="C337" s="156">
        <v>211</v>
      </c>
      <c r="D337" s="156">
        <v>5</v>
      </c>
      <c r="E337" s="157">
        <v>284</v>
      </c>
      <c r="F337" s="155">
        <v>11</v>
      </c>
      <c r="G337" s="156">
        <v>144</v>
      </c>
      <c r="H337" s="156">
        <v>0</v>
      </c>
      <c r="I337" s="157">
        <v>155</v>
      </c>
      <c r="J337" s="155">
        <v>57</v>
      </c>
      <c r="K337" s="156">
        <v>68</v>
      </c>
      <c r="L337" s="156">
        <v>5</v>
      </c>
      <c r="M337" s="157">
        <v>129</v>
      </c>
      <c r="O337" s="150" t="str">
        <f t="shared" si="72"/>
        <v>Waltham Forest</v>
      </c>
      <c r="P337" s="253">
        <f t="shared" si="73"/>
        <v>1.1280690112806901</v>
      </c>
      <c r="Q337" s="253">
        <f t="shared" si="74"/>
        <v>0.47577171976820226</v>
      </c>
      <c r="R337" s="253">
        <f t="shared" si="75"/>
        <v>0.3117206982543641</v>
      </c>
      <c r="S337" s="253">
        <f t="shared" si="76"/>
        <v>0.54635347530828571</v>
      </c>
      <c r="T337" s="253">
        <f t="shared" si="64"/>
        <v>0.11789924973204716</v>
      </c>
      <c r="U337" s="253">
        <f t="shared" si="67"/>
        <v>0.27981811822315494</v>
      </c>
      <c r="V337" s="253">
        <f t="shared" si="68"/>
        <v>0</v>
      </c>
      <c r="W337" s="253">
        <f t="shared" si="65"/>
        <v>0.24393698556837315</v>
      </c>
      <c r="X337" s="253">
        <f t="shared" si="66"/>
        <v>-1.7262265293761359</v>
      </c>
      <c r="Y337" s="253">
        <f t="shared" si="69"/>
        <v>-0.95599606354562083</v>
      </c>
      <c r="Z337" s="253">
        <f t="shared" si="70"/>
        <v>-0.43668122270742354</v>
      </c>
      <c r="AA337" s="253">
        <f t="shared" si="71"/>
        <v>-1.1159169550173009</v>
      </c>
    </row>
    <row r="338" spans="1:27" x14ac:dyDescent="0.35">
      <c r="A338" s="154" t="s">
        <v>430</v>
      </c>
      <c r="B338" s="155">
        <v>79</v>
      </c>
      <c r="C338" s="156">
        <v>318</v>
      </c>
      <c r="D338" s="156">
        <v>5</v>
      </c>
      <c r="E338" s="157">
        <v>402</v>
      </c>
      <c r="F338" s="155">
        <v>26</v>
      </c>
      <c r="G338" s="156">
        <v>225</v>
      </c>
      <c r="H338" s="156">
        <v>2</v>
      </c>
      <c r="I338" s="157">
        <v>253</v>
      </c>
      <c r="J338" s="155">
        <v>53</v>
      </c>
      <c r="K338" s="156">
        <v>93</v>
      </c>
      <c r="L338" s="156">
        <v>2</v>
      </c>
      <c r="M338" s="157">
        <v>149</v>
      </c>
      <c r="O338" s="150" t="str">
        <f t="shared" si="72"/>
        <v>Redbridge</v>
      </c>
      <c r="P338" s="253">
        <f t="shared" si="73"/>
        <v>1.3105507631055078</v>
      </c>
      <c r="Q338" s="253">
        <f t="shared" si="74"/>
        <v>0.71703984306297774</v>
      </c>
      <c r="R338" s="253">
        <f t="shared" si="75"/>
        <v>0.3117206982543641</v>
      </c>
      <c r="S338" s="253">
        <f t="shared" si="76"/>
        <v>0.77335949673919324</v>
      </c>
      <c r="T338" s="253">
        <f t="shared" si="64"/>
        <v>0.27867095391211144</v>
      </c>
      <c r="U338" s="253">
        <f t="shared" si="67"/>
        <v>0.43721580972367957</v>
      </c>
      <c r="V338" s="253">
        <f t="shared" si="68"/>
        <v>7.275372862859221E-2</v>
      </c>
      <c r="W338" s="253">
        <f t="shared" si="65"/>
        <v>0.39816811192773172</v>
      </c>
      <c r="X338" s="253">
        <f t="shared" si="66"/>
        <v>-1.6050878255602665</v>
      </c>
      <c r="Y338" s="253">
        <f t="shared" si="69"/>
        <v>-1.3074652045550401</v>
      </c>
      <c r="Z338" s="253">
        <f t="shared" si="70"/>
        <v>-0.17467248908296942</v>
      </c>
      <c r="AA338" s="253">
        <f t="shared" si="71"/>
        <v>-1.2889273356401383</v>
      </c>
    </row>
    <row r="339" spans="1:27" x14ac:dyDescent="0.35">
      <c r="A339" s="154" t="s">
        <v>37</v>
      </c>
      <c r="B339" s="155">
        <v>147</v>
      </c>
      <c r="C339" s="156">
        <v>1116</v>
      </c>
      <c r="D339" s="156">
        <v>20</v>
      </c>
      <c r="E339" s="157">
        <v>1283</v>
      </c>
      <c r="F339" s="155">
        <v>120</v>
      </c>
      <c r="G339" s="156">
        <v>964</v>
      </c>
      <c r="H339" s="156">
        <v>17</v>
      </c>
      <c r="I339" s="157">
        <v>1102</v>
      </c>
      <c r="J339" s="155">
        <v>26</v>
      </c>
      <c r="K339" s="156">
        <v>152</v>
      </c>
      <c r="L339" s="156">
        <v>3</v>
      </c>
      <c r="M339" s="157">
        <v>181</v>
      </c>
      <c r="O339" s="150" t="str">
        <f t="shared" si="72"/>
        <v>Coventry</v>
      </c>
      <c r="P339" s="253">
        <f t="shared" si="73"/>
        <v>2.4386197743861979</v>
      </c>
      <c r="Q339" s="253">
        <f t="shared" si="74"/>
        <v>2.516403977541771</v>
      </c>
      <c r="R339" s="253">
        <f t="shared" si="75"/>
        <v>1.2468827930174564</v>
      </c>
      <c r="S339" s="253">
        <f t="shared" si="76"/>
        <v>2.4682095381004596</v>
      </c>
      <c r="T339" s="253">
        <f t="shared" si="64"/>
        <v>1.2861736334405145</v>
      </c>
      <c r="U339" s="253">
        <f t="shared" si="67"/>
        <v>1.8732268469938984</v>
      </c>
      <c r="V339" s="253">
        <f t="shared" si="68"/>
        <v>0.61840669334303389</v>
      </c>
      <c r="W339" s="253">
        <f t="shared" si="65"/>
        <v>1.7343132780409498</v>
      </c>
      <c r="X339" s="253">
        <f t="shared" si="66"/>
        <v>-0.78740157480314954</v>
      </c>
      <c r="Y339" s="253">
        <f t="shared" si="69"/>
        <v>-2.1369323773372697</v>
      </c>
      <c r="Z339" s="253">
        <f t="shared" si="70"/>
        <v>-0.26200873362445415</v>
      </c>
      <c r="AA339" s="253">
        <f t="shared" si="71"/>
        <v>-1.5657439446366783</v>
      </c>
    </row>
    <row r="340" spans="1:27" x14ac:dyDescent="0.35">
      <c r="A340" s="162" t="s">
        <v>427</v>
      </c>
      <c r="B340" s="159">
        <v>66</v>
      </c>
      <c r="C340" s="160">
        <v>1009</v>
      </c>
      <c r="D340" s="160">
        <v>3</v>
      </c>
      <c r="E340" s="161">
        <v>1078</v>
      </c>
      <c r="F340" s="159">
        <v>58</v>
      </c>
      <c r="G340" s="160">
        <v>702</v>
      </c>
      <c r="H340" s="160">
        <v>9</v>
      </c>
      <c r="I340" s="161">
        <v>769</v>
      </c>
      <c r="J340" s="159">
        <v>8</v>
      </c>
      <c r="K340" s="160">
        <v>307</v>
      </c>
      <c r="L340" s="160">
        <v>-6</v>
      </c>
      <c r="M340" s="161">
        <v>309</v>
      </c>
      <c r="O340" s="150" t="str">
        <f t="shared" si="72"/>
        <v>Leicester</v>
      </c>
      <c r="P340" s="253">
        <f t="shared" si="73"/>
        <v>1.0948905109489051</v>
      </c>
      <c r="Q340" s="253">
        <f t="shared" si="74"/>
        <v>2.2751358542469955</v>
      </c>
      <c r="R340" s="253">
        <f t="shared" si="75"/>
        <v>0.18703241895261846</v>
      </c>
      <c r="S340" s="253">
        <f t="shared" si="76"/>
        <v>2.0738346703603239</v>
      </c>
      <c r="T340" s="253">
        <f t="shared" si="64"/>
        <v>0.62165058949624863</v>
      </c>
      <c r="U340" s="253">
        <f t="shared" si="67"/>
        <v>1.3641133263378804</v>
      </c>
      <c r="V340" s="253">
        <f t="shared" si="68"/>
        <v>0.32739177882866499</v>
      </c>
      <c r="W340" s="253">
        <f t="shared" si="65"/>
        <v>1.2102422058198643</v>
      </c>
      <c r="X340" s="253">
        <f t="shared" si="66"/>
        <v>-0.24227740763173833</v>
      </c>
      <c r="Y340" s="253">
        <f t="shared" si="69"/>
        <v>-4.3160410515956693</v>
      </c>
      <c r="Z340" s="253">
        <f t="shared" si="70"/>
        <v>0.5240174672489083</v>
      </c>
      <c r="AA340" s="253">
        <f t="shared" si="71"/>
        <v>-2.6730103806228374</v>
      </c>
    </row>
    <row r="341" spans="1:27" ht="15" thickBot="1" x14ac:dyDescent="0.4">
      <c r="A341" s="187" t="s">
        <v>472</v>
      </c>
      <c r="B341" s="186">
        <v>5926</v>
      </c>
      <c r="C341" s="185">
        <v>43815</v>
      </c>
      <c r="D341" s="185">
        <v>1584</v>
      </c>
      <c r="E341" s="184">
        <v>51325</v>
      </c>
      <c r="F341" s="186">
        <v>9209</v>
      </c>
      <c r="G341" s="185">
        <v>50843</v>
      </c>
      <c r="H341" s="185">
        <v>2714</v>
      </c>
      <c r="I341" s="184">
        <v>62766</v>
      </c>
      <c r="J341" s="186">
        <v>-3284</v>
      </c>
      <c r="K341" s="185">
        <v>-7028</v>
      </c>
      <c r="L341" s="185">
        <v>-1129</v>
      </c>
      <c r="M341" s="184">
        <v>-11441</v>
      </c>
      <c r="O341" s="150" t="str">
        <f t="shared" si="72"/>
        <v>England &amp; Wales</v>
      </c>
      <c r="P341" s="253">
        <f t="shared" si="73"/>
        <v>98.307896483078963</v>
      </c>
      <c r="Q341" s="253">
        <f t="shared" si="74"/>
        <v>98.795914225799905</v>
      </c>
      <c r="R341" s="253">
        <f t="shared" si="75"/>
        <v>98.753117206982537</v>
      </c>
      <c r="S341" s="253">
        <f t="shared" si="76"/>
        <v>98.738000423231568</v>
      </c>
      <c r="T341" s="253">
        <f t="shared" ref="T341:T345" si="77">F341/F$345*100</f>
        <v>98.703108252947487</v>
      </c>
      <c r="U341" s="253">
        <f t="shared" si="67"/>
        <v>98.797170727915741</v>
      </c>
      <c r="V341" s="253">
        <f t="shared" si="68"/>
        <v>98.726809748999628</v>
      </c>
      <c r="W341" s="253">
        <f t="shared" ref="W341:W345" si="78">I341/I$345*100</f>
        <v>98.780315072158132</v>
      </c>
      <c r="X341" s="253">
        <f t="shared" ref="X341:X345" si="79">J341/J$345*100</f>
        <v>99.454875832828591</v>
      </c>
      <c r="Y341" s="253">
        <f t="shared" si="69"/>
        <v>98.805004920567967</v>
      </c>
      <c r="Z341" s="253">
        <f t="shared" si="70"/>
        <v>98.602620087336248</v>
      </c>
      <c r="AA341" s="253">
        <f t="shared" si="71"/>
        <v>98.970588235294116</v>
      </c>
    </row>
    <row r="342" spans="1:27" ht="15" thickTop="1" x14ac:dyDescent="0.35">
      <c r="A342" s="150" t="s">
        <v>53</v>
      </c>
      <c r="B342" s="151">
        <v>91</v>
      </c>
      <c r="C342" s="152">
        <v>423</v>
      </c>
      <c r="D342" s="152">
        <v>16</v>
      </c>
      <c r="E342" s="153">
        <v>531</v>
      </c>
      <c r="F342" s="151">
        <v>97</v>
      </c>
      <c r="G342" s="152">
        <v>499</v>
      </c>
      <c r="H342" s="152">
        <v>24</v>
      </c>
      <c r="I342" s="153">
        <v>620</v>
      </c>
      <c r="J342" s="151">
        <v>-5</v>
      </c>
      <c r="K342" s="152">
        <v>-76</v>
      </c>
      <c r="L342" s="152">
        <v>-8</v>
      </c>
      <c r="M342" s="153">
        <v>-89</v>
      </c>
      <c r="O342" s="150" t="str">
        <f t="shared" si="72"/>
        <v>Scotland</v>
      </c>
      <c r="P342" s="253">
        <f t="shared" si="73"/>
        <v>1.5096217650962176</v>
      </c>
      <c r="Q342" s="253">
        <f t="shared" si="74"/>
        <v>0.95379828181018733</v>
      </c>
      <c r="R342" s="253">
        <f t="shared" si="75"/>
        <v>0.99750623441396502</v>
      </c>
      <c r="S342" s="253">
        <f t="shared" si="76"/>
        <v>1.0215270964390835</v>
      </c>
      <c r="T342" s="253">
        <f t="shared" si="77"/>
        <v>1.0396570203644158</v>
      </c>
      <c r="U342" s="253">
        <f t="shared" si="67"/>
        <v>0.96964750689829382</v>
      </c>
      <c r="V342" s="253">
        <f t="shared" si="68"/>
        <v>0.87304474354310646</v>
      </c>
      <c r="W342" s="253">
        <f t="shared" si="78"/>
        <v>0.9757479422734926</v>
      </c>
      <c r="X342" s="253">
        <f t="shared" si="79"/>
        <v>0.15142337976983647</v>
      </c>
      <c r="Y342" s="253">
        <f t="shared" si="69"/>
        <v>1.0684661886686349</v>
      </c>
      <c r="Z342" s="253">
        <f t="shared" si="70"/>
        <v>0.69868995633187769</v>
      </c>
      <c r="AA342" s="253">
        <f t="shared" si="71"/>
        <v>0.76989619377162632</v>
      </c>
    </row>
    <row r="343" spans="1:27" x14ac:dyDescent="0.35">
      <c r="A343" s="162" t="s">
        <v>52</v>
      </c>
      <c r="B343" s="159">
        <v>11</v>
      </c>
      <c r="C343" s="160">
        <v>111</v>
      </c>
      <c r="D343" s="160">
        <v>4</v>
      </c>
      <c r="E343" s="161">
        <v>125</v>
      </c>
      <c r="F343" s="159">
        <v>24</v>
      </c>
      <c r="G343" s="160">
        <v>120</v>
      </c>
      <c r="H343" s="160">
        <v>11</v>
      </c>
      <c r="I343" s="161">
        <v>155</v>
      </c>
      <c r="J343" s="159">
        <v>-13</v>
      </c>
      <c r="K343" s="160">
        <v>-9</v>
      </c>
      <c r="L343" s="160">
        <v>-7</v>
      </c>
      <c r="M343" s="161">
        <v>-30</v>
      </c>
      <c r="O343" s="150" t="str">
        <f t="shared" si="72"/>
        <v>Northern Ireland</v>
      </c>
      <c r="P343" s="253">
        <f t="shared" si="73"/>
        <v>0.18248175182481752</v>
      </c>
      <c r="Q343" s="253">
        <f t="shared" si="74"/>
        <v>0.25028749238990733</v>
      </c>
      <c r="R343" s="253">
        <f t="shared" si="75"/>
        <v>0.24937655860349126</v>
      </c>
      <c r="S343" s="253">
        <f t="shared" si="76"/>
        <v>0.24047248032935112</v>
      </c>
      <c r="T343" s="253">
        <f t="shared" si="77"/>
        <v>0.25723472668810288</v>
      </c>
      <c r="U343" s="253">
        <f t="shared" si="67"/>
        <v>0.23318176518596248</v>
      </c>
      <c r="V343" s="253">
        <f t="shared" si="68"/>
        <v>0.40014550745725724</v>
      </c>
      <c r="W343" s="253">
        <f t="shared" si="78"/>
        <v>0.24393698556837315</v>
      </c>
      <c r="X343" s="253">
        <f t="shared" si="79"/>
        <v>0.39370078740157477</v>
      </c>
      <c r="Y343" s="253">
        <f t="shared" si="69"/>
        <v>0.12652889076339097</v>
      </c>
      <c r="Z343" s="253">
        <f t="shared" si="70"/>
        <v>0.611353711790393</v>
      </c>
      <c r="AA343" s="253">
        <f t="shared" si="71"/>
        <v>0.25951557093425603</v>
      </c>
    </row>
    <row r="344" spans="1:27" ht="15" thickBot="1" x14ac:dyDescent="0.4">
      <c r="A344" s="187" t="s">
        <v>473</v>
      </c>
      <c r="B344" s="186">
        <v>102</v>
      </c>
      <c r="C344" s="185">
        <v>534</v>
      </c>
      <c r="D344" s="185">
        <v>20</v>
      </c>
      <c r="E344" s="184">
        <v>656</v>
      </c>
      <c r="F344" s="186">
        <v>121</v>
      </c>
      <c r="G344" s="185">
        <v>619</v>
      </c>
      <c r="H344" s="185">
        <v>35</v>
      </c>
      <c r="I344" s="184">
        <v>775</v>
      </c>
      <c r="J344" s="186">
        <v>-18</v>
      </c>
      <c r="K344" s="185">
        <v>-85</v>
      </c>
      <c r="L344" s="185">
        <v>-16</v>
      </c>
      <c r="M344" s="184">
        <v>-119</v>
      </c>
      <c r="O344" s="150" t="str">
        <f t="shared" si="72"/>
        <v>Scotland &amp; Northern Ireland</v>
      </c>
      <c r="P344" s="253">
        <f t="shared" si="73"/>
        <v>1.6921035169210352</v>
      </c>
      <c r="Q344" s="253">
        <f t="shared" si="74"/>
        <v>1.2040857742000948</v>
      </c>
      <c r="R344" s="253">
        <f t="shared" si="75"/>
        <v>1.2468827930174564</v>
      </c>
      <c r="S344" s="253">
        <f t="shared" si="76"/>
        <v>1.2619995767684347</v>
      </c>
      <c r="T344" s="253">
        <f t="shared" si="77"/>
        <v>1.2968917470525188</v>
      </c>
      <c r="U344" s="253">
        <f t="shared" si="67"/>
        <v>1.2028292720842564</v>
      </c>
      <c r="V344" s="253">
        <f t="shared" si="68"/>
        <v>1.2731902510003639</v>
      </c>
      <c r="W344" s="253">
        <f t="shared" si="78"/>
        <v>1.219684927841866</v>
      </c>
      <c r="X344" s="253">
        <f t="shared" si="79"/>
        <v>0.54512416717141132</v>
      </c>
      <c r="Y344" s="253">
        <f t="shared" si="69"/>
        <v>1.1949950794320259</v>
      </c>
      <c r="Z344" s="253">
        <f t="shared" si="70"/>
        <v>1.3973799126637554</v>
      </c>
      <c r="AA344" s="253">
        <f t="shared" si="71"/>
        <v>1.0294117647058822</v>
      </c>
    </row>
    <row r="345" spans="1:27" ht="15.5" thickTop="1" thickBot="1" x14ac:dyDescent="0.4">
      <c r="A345" s="183" t="s">
        <v>474</v>
      </c>
      <c r="B345" s="182">
        <v>6028</v>
      </c>
      <c r="C345" s="181">
        <v>44349</v>
      </c>
      <c r="D345" s="181">
        <v>1604</v>
      </c>
      <c r="E345" s="180">
        <v>51981</v>
      </c>
      <c r="F345" s="182">
        <v>9330</v>
      </c>
      <c r="G345" s="181">
        <v>51462</v>
      </c>
      <c r="H345" s="181">
        <v>2749</v>
      </c>
      <c r="I345" s="180">
        <v>63541</v>
      </c>
      <c r="J345" s="182">
        <v>-3302</v>
      </c>
      <c r="K345" s="181">
        <v>-7113</v>
      </c>
      <c r="L345" s="181">
        <v>-1145</v>
      </c>
      <c r="M345" s="180">
        <v>-11560</v>
      </c>
      <c r="O345" s="150" t="str">
        <f t="shared" si="72"/>
        <v>United Kingdom</v>
      </c>
      <c r="P345" s="253">
        <f t="shared" si="73"/>
        <v>100</v>
      </c>
      <c r="Q345" s="253">
        <f t="shared" si="74"/>
        <v>100</v>
      </c>
      <c r="R345" s="253">
        <f t="shared" si="75"/>
        <v>100</v>
      </c>
      <c r="S345" s="253">
        <f t="shared" si="76"/>
        <v>100</v>
      </c>
      <c r="T345" s="253">
        <f t="shared" si="77"/>
        <v>100</v>
      </c>
      <c r="U345" s="253">
        <f t="shared" si="67"/>
        <v>100</v>
      </c>
      <c r="V345" s="253">
        <f t="shared" si="68"/>
        <v>100</v>
      </c>
      <c r="W345" s="253">
        <f t="shared" si="78"/>
        <v>100</v>
      </c>
      <c r="X345" s="253">
        <f t="shared" si="79"/>
        <v>100</v>
      </c>
      <c r="Y345" s="253">
        <f t="shared" si="69"/>
        <v>100</v>
      </c>
      <c r="Z345" s="253">
        <f t="shared" si="70"/>
        <v>100</v>
      </c>
      <c r="AA345" s="253">
        <f t="shared" si="71"/>
        <v>100</v>
      </c>
    </row>
    <row r="346" spans="1:27" x14ac:dyDescent="0.35">
      <c r="A346" s="163" t="s">
        <v>455</v>
      </c>
    </row>
    <row r="347" spans="1:27" x14ac:dyDescent="0.35">
      <c r="A347" s="428"/>
      <c r="B347" s="252"/>
      <c r="C347" s="252"/>
      <c r="D347" s="252"/>
      <c r="E347" s="252"/>
      <c r="F347" s="252"/>
      <c r="G347" s="252"/>
      <c r="H347" s="252"/>
      <c r="I347" s="252"/>
      <c r="J347" s="252"/>
      <c r="K347" s="252"/>
      <c r="L347" s="252"/>
      <c r="M347" s="252"/>
    </row>
    <row r="348" spans="1:27" x14ac:dyDescent="0.35">
      <c r="A348" s="428"/>
      <c r="B348" s="252"/>
      <c r="C348" s="252"/>
      <c r="D348" s="252"/>
      <c r="E348" s="252"/>
      <c r="F348" s="252"/>
      <c r="G348" s="252"/>
      <c r="H348" s="252"/>
      <c r="I348" s="252"/>
      <c r="J348" s="252"/>
      <c r="K348" s="252"/>
      <c r="L348" s="252"/>
      <c r="M348" s="252"/>
    </row>
    <row r="349" spans="1:27" x14ac:dyDescent="0.35">
      <c r="A349" s="428"/>
      <c r="B349" s="252"/>
      <c r="C349" s="252"/>
      <c r="D349" s="252"/>
      <c r="E349" s="252"/>
      <c r="F349" s="252"/>
      <c r="G349" s="252"/>
      <c r="H349" s="252"/>
      <c r="I349" s="252"/>
      <c r="J349" s="252"/>
      <c r="K349" s="252"/>
      <c r="L349" s="252"/>
      <c r="M349" s="252"/>
    </row>
    <row r="350" spans="1:27" x14ac:dyDescent="0.35">
      <c r="A350" s="428"/>
      <c r="B350" s="252"/>
      <c r="C350" s="252"/>
      <c r="D350" s="252"/>
      <c r="E350" s="252"/>
      <c r="F350" s="252"/>
      <c r="G350" s="252"/>
      <c r="H350" s="252"/>
      <c r="I350" s="252"/>
      <c r="J350" s="252"/>
      <c r="K350" s="252"/>
      <c r="L350" s="252"/>
      <c r="M350" s="252"/>
    </row>
    <row r="351" spans="1:27" x14ac:dyDescent="0.35">
      <c r="A351" s="428"/>
      <c r="B351" s="252"/>
      <c r="C351" s="252"/>
      <c r="D351" s="252"/>
      <c r="E351" s="252"/>
      <c r="F351" s="252"/>
      <c r="G351" s="252"/>
      <c r="H351" s="252"/>
      <c r="I351" s="252"/>
      <c r="J351" s="252"/>
      <c r="K351" s="252"/>
      <c r="L351" s="252"/>
      <c r="M351" s="252"/>
    </row>
    <row r="352" spans="1:27" x14ac:dyDescent="0.35">
      <c r="B352" s="252"/>
      <c r="C352" s="252"/>
      <c r="D352" s="252"/>
      <c r="E352" s="252"/>
      <c r="F352" s="252"/>
      <c r="G352" s="252"/>
      <c r="H352" s="252"/>
      <c r="I352" s="252"/>
      <c r="J352" s="252"/>
      <c r="K352" s="252"/>
      <c r="L352" s="252"/>
      <c r="M352" s="252"/>
    </row>
    <row r="353" spans="2:13" x14ac:dyDescent="0.35">
      <c r="B353" s="252"/>
      <c r="C353" s="252"/>
      <c r="D353" s="252"/>
      <c r="E353" s="252"/>
      <c r="F353" s="252"/>
      <c r="G353" s="252"/>
      <c r="H353" s="252"/>
      <c r="I353" s="252"/>
      <c r="J353" s="252"/>
      <c r="K353" s="252"/>
      <c r="L353" s="252"/>
      <c r="M353" s="252"/>
    </row>
    <row r="354" spans="2:13" x14ac:dyDescent="0.35">
      <c r="B354" s="252"/>
      <c r="C354" s="252"/>
      <c r="D354" s="252"/>
      <c r="E354" s="252"/>
      <c r="F354" s="252"/>
      <c r="G354" s="252"/>
      <c r="H354" s="252"/>
      <c r="I354" s="252"/>
      <c r="J354" s="252"/>
      <c r="K354" s="252"/>
      <c r="L354" s="252"/>
      <c r="M354" s="252"/>
    </row>
    <row r="355" spans="2:13" x14ac:dyDescent="0.35">
      <c r="B355" s="252"/>
      <c r="C355" s="252"/>
      <c r="D355" s="252"/>
      <c r="E355" s="252"/>
      <c r="F355" s="252"/>
      <c r="G355" s="252"/>
      <c r="H355" s="252"/>
      <c r="I355" s="252"/>
      <c r="J355" s="252"/>
      <c r="K355" s="252"/>
      <c r="L355" s="252"/>
      <c r="M355" s="252"/>
    </row>
    <row r="356" spans="2:13" x14ac:dyDescent="0.35">
      <c r="B356" s="252"/>
      <c r="C356" s="252"/>
      <c r="D356" s="252"/>
      <c r="E356" s="252"/>
      <c r="F356" s="252"/>
      <c r="G356" s="252"/>
      <c r="H356" s="252"/>
      <c r="I356" s="252"/>
      <c r="J356" s="252"/>
      <c r="K356" s="252"/>
      <c r="L356" s="252"/>
      <c r="M356" s="252"/>
    </row>
    <row r="357" spans="2:13" x14ac:dyDescent="0.35">
      <c r="B357" s="252"/>
      <c r="C357" s="252"/>
      <c r="D357" s="252"/>
      <c r="E357" s="252"/>
      <c r="F357" s="252"/>
      <c r="G357" s="252"/>
      <c r="H357" s="252"/>
      <c r="I357" s="252"/>
      <c r="J357" s="252"/>
      <c r="K357" s="252"/>
      <c r="L357" s="252"/>
      <c r="M357" s="252"/>
    </row>
    <row r="358" spans="2:13" x14ac:dyDescent="0.35">
      <c r="B358" s="252"/>
      <c r="C358" s="252"/>
      <c r="D358" s="252"/>
      <c r="E358" s="252"/>
      <c r="F358" s="252"/>
      <c r="G358" s="252"/>
      <c r="H358" s="252"/>
      <c r="I358" s="252"/>
      <c r="J358" s="252"/>
      <c r="K358" s="252"/>
      <c r="L358" s="252"/>
      <c r="M358" s="252"/>
    </row>
    <row r="359" spans="2:13" x14ac:dyDescent="0.35">
      <c r="B359" s="252"/>
      <c r="C359" s="252"/>
      <c r="D359" s="252"/>
      <c r="E359" s="252"/>
      <c r="F359" s="252"/>
      <c r="G359" s="252"/>
      <c r="H359" s="252"/>
      <c r="I359" s="252"/>
      <c r="J359" s="252"/>
      <c r="K359" s="252"/>
      <c r="L359" s="252"/>
      <c r="M359" s="252"/>
    </row>
    <row r="360" spans="2:13" x14ac:dyDescent="0.35">
      <c r="B360" s="252"/>
      <c r="C360" s="252"/>
      <c r="D360" s="252"/>
      <c r="E360" s="252"/>
      <c r="F360" s="252"/>
      <c r="G360" s="252"/>
      <c r="H360" s="252"/>
      <c r="I360" s="252"/>
      <c r="J360" s="252"/>
      <c r="K360" s="252"/>
      <c r="L360" s="252"/>
      <c r="M360" s="252"/>
    </row>
    <row r="361" spans="2:13" x14ac:dyDescent="0.35">
      <c r="B361" s="252"/>
      <c r="C361" s="252"/>
      <c r="D361" s="252"/>
      <c r="E361" s="252"/>
      <c r="F361" s="252"/>
      <c r="G361" s="252"/>
      <c r="H361" s="252"/>
      <c r="I361" s="252"/>
      <c r="J361" s="252"/>
      <c r="K361" s="252"/>
      <c r="L361" s="252"/>
      <c r="M361" s="252"/>
    </row>
    <row r="362" spans="2:13" x14ac:dyDescent="0.35">
      <c r="B362" s="252"/>
      <c r="C362" s="252"/>
      <c r="D362" s="252"/>
      <c r="E362" s="252"/>
      <c r="F362" s="252"/>
      <c r="G362" s="252"/>
      <c r="H362" s="252"/>
      <c r="I362" s="252"/>
      <c r="J362" s="252"/>
      <c r="K362" s="252"/>
      <c r="L362" s="252"/>
      <c r="M362" s="252"/>
    </row>
    <row r="363" spans="2:13" x14ac:dyDescent="0.35">
      <c r="B363" s="252"/>
      <c r="C363" s="252"/>
      <c r="D363" s="252"/>
      <c r="E363" s="252"/>
      <c r="F363" s="252"/>
      <c r="G363" s="252"/>
      <c r="H363" s="252"/>
      <c r="I363" s="252"/>
      <c r="J363" s="252"/>
      <c r="K363" s="252"/>
      <c r="L363" s="252"/>
      <c r="M363" s="252"/>
    </row>
    <row r="364" spans="2:13" x14ac:dyDescent="0.35">
      <c r="B364" s="252"/>
      <c r="C364" s="252"/>
      <c r="D364" s="252"/>
      <c r="E364" s="252"/>
      <c r="F364" s="252"/>
      <c r="G364" s="252"/>
      <c r="H364" s="252"/>
      <c r="I364" s="252"/>
      <c r="J364" s="252"/>
      <c r="K364" s="252"/>
      <c r="L364" s="252"/>
      <c r="M364" s="252"/>
    </row>
    <row r="365" spans="2:13" x14ac:dyDescent="0.35">
      <c r="B365" s="252"/>
      <c r="C365" s="252"/>
      <c r="D365" s="252"/>
      <c r="E365" s="252"/>
      <c r="F365" s="252"/>
      <c r="G365" s="252"/>
      <c r="H365" s="252"/>
      <c r="I365" s="252"/>
      <c r="J365" s="252"/>
      <c r="K365" s="252"/>
      <c r="L365" s="252"/>
      <c r="M365" s="252"/>
    </row>
    <row r="366" spans="2:13" x14ac:dyDescent="0.35">
      <c r="B366" s="252"/>
      <c r="C366" s="252"/>
      <c r="D366" s="252"/>
      <c r="E366" s="252"/>
      <c r="F366" s="252"/>
      <c r="G366" s="252"/>
      <c r="H366" s="252"/>
      <c r="I366" s="252"/>
      <c r="J366" s="252"/>
      <c r="K366" s="252"/>
      <c r="L366" s="252"/>
      <c r="M366" s="252"/>
    </row>
    <row r="367" spans="2:13" x14ac:dyDescent="0.35">
      <c r="B367" s="252"/>
      <c r="C367" s="252"/>
      <c r="D367" s="252"/>
      <c r="E367" s="252"/>
      <c r="F367" s="252"/>
      <c r="G367" s="252"/>
      <c r="H367" s="252"/>
      <c r="I367" s="252"/>
      <c r="J367" s="252"/>
      <c r="K367" s="252"/>
      <c r="L367" s="252"/>
      <c r="M367" s="252"/>
    </row>
    <row r="368" spans="2:13" x14ac:dyDescent="0.35">
      <c r="B368" s="252"/>
      <c r="C368" s="252"/>
      <c r="D368" s="252"/>
      <c r="E368" s="252"/>
      <c r="F368" s="252"/>
      <c r="G368" s="252"/>
      <c r="H368" s="252"/>
      <c r="I368" s="252"/>
      <c r="J368" s="252"/>
      <c r="K368" s="252"/>
      <c r="L368" s="252"/>
      <c r="M368" s="252"/>
    </row>
    <row r="369" spans="2:13" x14ac:dyDescent="0.35">
      <c r="B369" s="252"/>
      <c r="C369" s="252"/>
      <c r="D369" s="252"/>
      <c r="E369" s="252"/>
      <c r="F369" s="252"/>
      <c r="G369" s="252"/>
      <c r="H369" s="252"/>
      <c r="I369" s="252"/>
      <c r="J369" s="252"/>
      <c r="K369" s="252"/>
      <c r="L369" s="252"/>
      <c r="M369" s="252"/>
    </row>
    <row r="370" spans="2:13" x14ac:dyDescent="0.35">
      <c r="B370" s="252"/>
      <c r="C370" s="252"/>
      <c r="D370" s="252"/>
      <c r="E370" s="252"/>
      <c r="F370" s="252"/>
      <c r="G370" s="252"/>
      <c r="H370" s="252"/>
      <c r="I370" s="252"/>
      <c r="J370" s="252"/>
      <c r="K370" s="252"/>
      <c r="L370" s="252"/>
      <c r="M370" s="252"/>
    </row>
    <row r="371" spans="2:13" x14ac:dyDescent="0.35">
      <c r="B371" s="252"/>
      <c r="C371" s="252"/>
      <c r="D371" s="252"/>
      <c r="E371" s="252"/>
      <c r="F371" s="252"/>
      <c r="G371" s="252"/>
      <c r="H371" s="252"/>
      <c r="I371" s="252"/>
      <c r="J371" s="252"/>
      <c r="K371" s="252"/>
      <c r="L371" s="252"/>
      <c r="M371" s="252"/>
    </row>
    <row r="372" spans="2:13" x14ac:dyDescent="0.35">
      <c r="B372" s="252"/>
      <c r="C372" s="252"/>
      <c r="D372" s="252"/>
      <c r="E372" s="252"/>
      <c r="F372" s="252"/>
      <c r="G372" s="252"/>
      <c r="H372" s="252"/>
      <c r="I372" s="252"/>
      <c r="J372" s="252"/>
      <c r="K372" s="252"/>
      <c r="L372" s="252"/>
      <c r="M372" s="252"/>
    </row>
    <row r="373" spans="2:13" x14ac:dyDescent="0.35">
      <c r="B373" s="252"/>
      <c r="C373" s="252"/>
      <c r="D373" s="252"/>
      <c r="E373" s="252"/>
      <c r="F373" s="252"/>
      <c r="G373" s="252"/>
      <c r="H373" s="252"/>
      <c r="I373" s="252"/>
      <c r="J373" s="252"/>
      <c r="K373" s="252"/>
      <c r="L373" s="252"/>
      <c r="M373" s="252"/>
    </row>
    <row r="374" spans="2:13" x14ac:dyDescent="0.35">
      <c r="B374" s="252"/>
      <c r="C374" s="252"/>
      <c r="D374" s="252"/>
      <c r="E374" s="252"/>
      <c r="F374" s="252"/>
      <c r="G374" s="252"/>
      <c r="H374" s="252"/>
      <c r="I374" s="252"/>
      <c r="J374" s="252"/>
      <c r="K374" s="252"/>
      <c r="L374" s="252"/>
      <c r="M374" s="252"/>
    </row>
    <row r="375" spans="2:13" x14ac:dyDescent="0.35">
      <c r="B375" s="252"/>
      <c r="C375" s="252"/>
      <c r="D375" s="252"/>
      <c r="E375" s="252"/>
      <c r="F375" s="252"/>
      <c r="G375" s="252"/>
      <c r="H375" s="252"/>
      <c r="I375" s="252"/>
      <c r="J375" s="252"/>
      <c r="K375" s="252"/>
      <c r="L375" s="252"/>
      <c r="M375" s="252"/>
    </row>
    <row r="376" spans="2:13" x14ac:dyDescent="0.35">
      <c r="B376" s="252"/>
      <c r="C376" s="252"/>
      <c r="D376" s="252"/>
      <c r="E376" s="252"/>
      <c r="F376" s="252"/>
      <c r="G376" s="252"/>
      <c r="H376" s="252"/>
      <c r="I376" s="252"/>
      <c r="J376" s="252"/>
      <c r="K376" s="252"/>
      <c r="L376" s="252"/>
      <c r="M376" s="252"/>
    </row>
    <row r="377" spans="2:13" x14ac:dyDescent="0.35">
      <c r="B377" s="252"/>
      <c r="C377" s="252"/>
      <c r="D377" s="252"/>
      <c r="E377" s="252"/>
      <c r="F377" s="252"/>
      <c r="G377" s="252"/>
      <c r="H377" s="252"/>
      <c r="I377" s="252"/>
      <c r="J377" s="252"/>
      <c r="K377" s="252"/>
      <c r="L377" s="252"/>
      <c r="M377" s="252"/>
    </row>
    <row r="378" spans="2:13" x14ac:dyDescent="0.35">
      <c r="B378" s="252"/>
      <c r="C378" s="252"/>
      <c r="D378" s="252"/>
      <c r="E378" s="252"/>
      <c r="F378" s="252"/>
      <c r="G378" s="252"/>
      <c r="H378" s="252"/>
      <c r="I378" s="252"/>
      <c r="J378" s="252"/>
      <c r="K378" s="252"/>
      <c r="L378" s="252"/>
      <c r="M378" s="252"/>
    </row>
    <row r="379" spans="2:13" x14ac:dyDescent="0.35">
      <c r="B379" s="252"/>
      <c r="C379" s="252"/>
      <c r="D379" s="252"/>
      <c r="E379" s="252"/>
      <c r="F379" s="252"/>
      <c r="G379" s="252"/>
      <c r="H379" s="252"/>
      <c r="I379" s="252"/>
      <c r="J379" s="252"/>
      <c r="K379" s="252"/>
      <c r="L379" s="252"/>
      <c r="M379" s="252"/>
    </row>
    <row r="380" spans="2:13" x14ac:dyDescent="0.35">
      <c r="B380" s="252"/>
      <c r="C380" s="252"/>
      <c r="D380" s="252"/>
      <c r="E380" s="252"/>
      <c r="F380" s="252"/>
      <c r="G380" s="252"/>
      <c r="H380" s="252"/>
      <c r="I380" s="252"/>
      <c r="J380" s="252"/>
      <c r="K380" s="252"/>
      <c r="L380" s="252"/>
      <c r="M380" s="252"/>
    </row>
    <row r="381" spans="2:13" x14ac:dyDescent="0.35">
      <c r="B381" s="252"/>
      <c r="C381" s="252"/>
      <c r="D381" s="252"/>
      <c r="E381" s="252"/>
      <c r="F381" s="252"/>
      <c r="G381" s="252"/>
      <c r="H381" s="252"/>
      <c r="I381" s="252"/>
      <c r="J381" s="252"/>
      <c r="K381" s="252"/>
      <c r="L381" s="252"/>
      <c r="M381" s="252"/>
    </row>
    <row r="382" spans="2:13" x14ac:dyDescent="0.35">
      <c r="B382" s="252"/>
      <c r="C382" s="252"/>
      <c r="D382" s="252"/>
      <c r="E382" s="252"/>
      <c r="F382" s="252"/>
      <c r="G382" s="252"/>
      <c r="H382" s="252"/>
      <c r="I382" s="252"/>
      <c r="J382" s="252"/>
      <c r="K382" s="252"/>
      <c r="L382" s="252"/>
      <c r="M382" s="252"/>
    </row>
    <row r="383" spans="2:13" x14ac:dyDescent="0.35">
      <c r="B383" s="252"/>
      <c r="C383" s="252"/>
      <c r="D383" s="252"/>
      <c r="E383" s="252"/>
      <c r="F383" s="252"/>
      <c r="G383" s="252"/>
      <c r="H383" s="252"/>
      <c r="I383" s="252"/>
      <c r="J383" s="252"/>
      <c r="K383" s="252"/>
      <c r="L383" s="252"/>
      <c r="M383" s="252"/>
    </row>
    <row r="384" spans="2:13" x14ac:dyDescent="0.35">
      <c r="B384" s="252"/>
      <c r="C384" s="252"/>
      <c r="D384" s="252"/>
      <c r="E384" s="252"/>
      <c r="F384" s="252"/>
      <c r="G384" s="252"/>
      <c r="H384" s="252"/>
      <c r="I384" s="252"/>
      <c r="J384" s="252"/>
      <c r="K384" s="252"/>
      <c r="L384" s="252"/>
      <c r="M384" s="252"/>
    </row>
    <row r="385" spans="2:13" x14ac:dyDescent="0.35">
      <c r="B385" s="252"/>
      <c r="C385" s="252"/>
      <c r="D385" s="252"/>
      <c r="E385" s="252"/>
      <c r="F385" s="252"/>
      <c r="G385" s="252"/>
      <c r="H385" s="252"/>
      <c r="I385" s="252"/>
      <c r="J385" s="252"/>
      <c r="K385" s="252"/>
      <c r="L385" s="252"/>
      <c r="M385" s="252"/>
    </row>
    <row r="386" spans="2:13" x14ac:dyDescent="0.35">
      <c r="B386" s="252"/>
      <c r="C386" s="252"/>
      <c r="D386" s="252"/>
      <c r="E386" s="252"/>
      <c r="F386" s="252"/>
      <c r="G386" s="252"/>
      <c r="H386" s="252"/>
      <c r="I386" s="252"/>
      <c r="J386" s="252"/>
      <c r="K386" s="252"/>
      <c r="L386" s="252"/>
      <c r="M386" s="252"/>
    </row>
    <row r="387" spans="2:13" x14ac:dyDescent="0.35">
      <c r="B387" s="252"/>
      <c r="C387" s="252"/>
      <c r="D387" s="252"/>
      <c r="E387" s="252"/>
      <c r="F387" s="252"/>
      <c r="G387" s="252"/>
      <c r="H387" s="252"/>
      <c r="I387" s="252"/>
      <c r="J387" s="252"/>
      <c r="K387" s="252"/>
      <c r="L387" s="252"/>
      <c r="M387" s="252"/>
    </row>
    <row r="388" spans="2:13" x14ac:dyDescent="0.35">
      <c r="B388" s="252"/>
      <c r="C388" s="252"/>
      <c r="D388" s="252"/>
      <c r="E388" s="252"/>
      <c r="F388" s="252"/>
      <c r="G388" s="252"/>
      <c r="H388" s="252"/>
      <c r="I388" s="252"/>
      <c r="J388" s="252"/>
      <c r="K388" s="252"/>
      <c r="L388" s="252"/>
      <c r="M388" s="252"/>
    </row>
    <row r="389" spans="2:13" x14ac:dyDescent="0.35">
      <c r="B389" s="252"/>
      <c r="C389" s="252"/>
      <c r="D389" s="252"/>
      <c r="E389" s="252"/>
      <c r="F389" s="252"/>
      <c r="G389" s="252"/>
      <c r="H389" s="252"/>
      <c r="I389" s="252"/>
      <c r="J389" s="252"/>
      <c r="K389" s="252"/>
      <c r="L389" s="252"/>
      <c r="M389" s="252"/>
    </row>
    <row r="390" spans="2:13" x14ac:dyDescent="0.35">
      <c r="B390" s="252"/>
      <c r="C390" s="252"/>
      <c r="D390" s="252"/>
      <c r="E390" s="252"/>
      <c r="F390" s="252"/>
      <c r="G390" s="252"/>
      <c r="H390" s="252"/>
      <c r="I390" s="252"/>
      <c r="J390" s="252"/>
      <c r="K390" s="252"/>
      <c r="L390" s="252"/>
      <c r="M390" s="252"/>
    </row>
    <row r="391" spans="2:13" x14ac:dyDescent="0.35">
      <c r="B391" s="252"/>
      <c r="C391" s="252"/>
      <c r="D391" s="252"/>
      <c r="E391" s="252"/>
      <c r="F391" s="252"/>
      <c r="G391" s="252"/>
      <c r="H391" s="252"/>
      <c r="I391" s="252"/>
      <c r="J391" s="252"/>
      <c r="K391" s="252"/>
      <c r="L391" s="252"/>
      <c r="M391" s="252"/>
    </row>
    <row r="392" spans="2:13" x14ac:dyDescent="0.35">
      <c r="B392" s="252"/>
      <c r="C392" s="252"/>
      <c r="D392" s="252"/>
      <c r="E392" s="252"/>
      <c r="F392" s="252"/>
      <c r="G392" s="252"/>
      <c r="H392" s="252"/>
      <c r="I392" s="252"/>
      <c r="J392" s="252"/>
      <c r="K392" s="252"/>
      <c r="L392" s="252"/>
      <c r="M392" s="252"/>
    </row>
    <row r="393" spans="2:13" x14ac:dyDescent="0.35">
      <c r="B393" s="252"/>
      <c r="C393" s="252"/>
      <c r="D393" s="252"/>
      <c r="E393" s="252"/>
      <c r="F393" s="252"/>
      <c r="G393" s="252"/>
      <c r="H393" s="252"/>
      <c r="I393" s="252"/>
      <c r="J393" s="252"/>
      <c r="K393" s="252"/>
      <c r="L393" s="252"/>
      <c r="M393" s="252"/>
    </row>
    <row r="394" spans="2:13" x14ac:dyDescent="0.35">
      <c r="B394" s="252"/>
      <c r="C394" s="252"/>
      <c r="D394" s="252"/>
      <c r="E394" s="252"/>
      <c r="F394" s="252"/>
      <c r="G394" s="252"/>
      <c r="H394" s="252"/>
      <c r="I394" s="252"/>
      <c r="J394" s="252"/>
      <c r="K394" s="252"/>
      <c r="L394" s="252"/>
      <c r="M394" s="252"/>
    </row>
    <row r="395" spans="2:13" x14ac:dyDescent="0.35">
      <c r="B395" s="252"/>
      <c r="C395" s="252"/>
      <c r="D395" s="252"/>
      <c r="E395" s="252"/>
      <c r="F395" s="252"/>
      <c r="G395" s="252"/>
      <c r="H395" s="252"/>
      <c r="I395" s="252"/>
      <c r="J395" s="252"/>
      <c r="K395" s="252"/>
      <c r="L395" s="252"/>
      <c r="M395" s="252"/>
    </row>
    <row r="396" spans="2:13" x14ac:dyDescent="0.35">
      <c r="B396" s="252"/>
      <c r="C396" s="252"/>
      <c r="D396" s="252"/>
      <c r="E396" s="252"/>
      <c r="F396" s="252"/>
      <c r="G396" s="252"/>
      <c r="H396" s="252"/>
      <c r="I396" s="252"/>
      <c r="J396" s="252"/>
      <c r="K396" s="252"/>
      <c r="L396" s="252"/>
      <c r="M396" s="252"/>
    </row>
    <row r="397" spans="2:13" x14ac:dyDescent="0.35">
      <c r="B397" s="252"/>
      <c r="C397" s="252"/>
      <c r="D397" s="252"/>
      <c r="E397" s="252"/>
      <c r="F397" s="252"/>
      <c r="G397" s="252"/>
      <c r="H397" s="252"/>
      <c r="I397" s="252"/>
      <c r="J397" s="252"/>
      <c r="K397" s="252"/>
      <c r="L397" s="252"/>
      <c r="M397" s="252"/>
    </row>
    <row r="398" spans="2:13" x14ac:dyDescent="0.35">
      <c r="B398" s="252"/>
      <c r="C398" s="252"/>
      <c r="D398" s="252"/>
      <c r="E398" s="252"/>
      <c r="F398" s="252"/>
      <c r="G398" s="252"/>
      <c r="H398" s="252"/>
      <c r="I398" s="252"/>
      <c r="J398" s="252"/>
      <c r="K398" s="252"/>
      <c r="L398" s="252"/>
      <c r="M398" s="252"/>
    </row>
    <row r="399" spans="2:13" x14ac:dyDescent="0.35">
      <c r="B399" s="252"/>
      <c r="C399" s="252"/>
      <c r="D399" s="252"/>
      <c r="E399" s="252"/>
      <c r="F399" s="252"/>
      <c r="G399" s="252"/>
      <c r="H399" s="252"/>
      <c r="I399" s="252"/>
      <c r="J399" s="252"/>
      <c r="K399" s="252"/>
      <c r="L399" s="252"/>
      <c r="M399" s="252"/>
    </row>
    <row r="400" spans="2:13" x14ac:dyDescent="0.35">
      <c r="B400" s="252"/>
      <c r="C400" s="252"/>
      <c r="D400" s="252"/>
      <c r="E400" s="252"/>
      <c r="F400" s="252"/>
      <c r="G400" s="252"/>
      <c r="H400" s="252"/>
      <c r="I400" s="252"/>
      <c r="J400" s="252"/>
      <c r="K400" s="252"/>
      <c r="L400" s="252"/>
      <c r="M400" s="252"/>
    </row>
    <row r="401" spans="2:13" x14ac:dyDescent="0.35">
      <c r="B401" s="252"/>
      <c r="C401" s="252"/>
      <c r="D401" s="252"/>
      <c r="E401" s="252"/>
      <c r="F401" s="252"/>
      <c r="G401" s="252"/>
      <c r="H401" s="252"/>
      <c r="I401" s="252"/>
      <c r="J401" s="252"/>
      <c r="K401" s="252"/>
      <c r="L401" s="252"/>
      <c r="M401" s="252"/>
    </row>
    <row r="402" spans="2:13" x14ac:dyDescent="0.35">
      <c r="B402" s="252"/>
      <c r="C402" s="252"/>
      <c r="D402" s="252"/>
      <c r="E402" s="252"/>
      <c r="F402" s="252"/>
      <c r="G402" s="252"/>
      <c r="H402" s="252"/>
      <c r="I402" s="252"/>
      <c r="J402" s="252"/>
      <c r="K402" s="252"/>
      <c r="L402" s="252"/>
      <c r="M402" s="252"/>
    </row>
    <row r="403" spans="2:13" x14ac:dyDescent="0.35">
      <c r="B403" s="252"/>
      <c r="C403" s="252"/>
      <c r="D403" s="252"/>
      <c r="E403" s="252"/>
      <c r="F403" s="252"/>
      <c r="G403" s="252"/>
      <c r="H403" s="252"/>
      <c r="I403" s="252"/>
      <c r="J403" s="252"/>
      <c r="K403" s="252"/>
      <c r="L403" s="252"/>
      <c r="M403" s="252"/>
    </row>
    <row r="404" spans="2:13" x14ac:dyDescent="0.35">
      <c r="B404" s="252"/>
      <c r="C404" s="252"/>
      <c r="D404" s="252"/>
      <c r="E404" s="252"/>
      <c r="F404" s="252"/>
      <c r="G404" s="252"/>
      <c r="H404" s="252"/>
      <c r="I404" s="252"/>
      <c r="J404" s="252"/>
      <c r="K404" s="252"/>
      <c r="L404" s="252"/>
      <c r="M404" s="252"/>
    </row>
    <row r="405" spans="2:13" x14ac:dyDescent="0.35">
      <c r="B405" s="252"/>
      <c r="C405" s="252"/>
      <c r="D405" s="252"/>
      <c r="E405" s="252"/>
      <c r="F405" s="252"/>
      <c r="G405" s="252"/>
      <c r="H405" s="252"/>
      <c r="I405" s="252"/>
      <c r="J405" s="252"/>
      <c r="K405" s="252"/>
      <c r="L405" s="252"/>
      <c r="M405" s="252"/>
    </row>
    <row r="406" spans="2:13" x14ac:dyDescent="0.35">
      <c r="B406" s="252"/>
      <c r="C406" s="252"/>
      <c r="D406" s="252"/>
      <c r="E406" s="252"/>
      <c r="F406" s="252"/>
      <c r="G406" s="252"/>
      <c r="H406" s="252"/>
      <c r="I406" s="252"/>
      <c r="J406" s="252"/>
      <c r="K406" s="252"/>
      <c r="L406" s="252"/>
      <c r="M406" s="252"/>
    </row>
    <row r="407" spans="2:13" x14ac:dyDescent="0.35">
      <c r="B407" s="252"/>
      <c r="C407" s="252"/>
      <c r="D407" s="252"/>
      <c r="E407" s="252"/>
      <c r="F407" s="252"/>
      <c r="G407" s="252"/>
      <c r="H407" s="252"/>
      <c r="I407" s="252"/>
      <c r="J407" s="252"/>
      <c r="K407" s="252"/>
      <c r="L407" s="252"/>
      <c r="M407" s="252"/>
    </row>
    <row r="408" spans="2:13" x14ac:dyDescent="0.35">
      <c r="B408" s="252"/>
      <c r="C408" s="252"/>
      <c r="D408" s="252"/>
      <c r="E408" s="252"/>
      <c r="F408" s="252"/>
      <c r="G408" s="252"/>
      <c r="H408" s="252"/>
      <c r="I408" s="252"/>
      <c r="J408" s="252"/>
      <c r="K408" s="252"/>
      <c r="L408" s="252"/>
      <c r="M408" s="252"/>
    </row>
    <row r="409" spans="2:13" x14ac:dyDescent="0.35">
      <c r="B409" s="252"/>
      <c r="C409" s="252"/>
      <c r="D409" s="252"/>
      <c r="E409" s="252"/>
      <c r="F409" s="252"/>
      <c r="G409" s="252"/>
      <c r="H409" s="252"/>
      <c r="I409" s="252"/>
      <c r="J409" s="252"/>
      <c r="K409" s="252"/>
      <c r="L409" s="252"/>
      <c r="M409" s="252"/>
    </row>
    <row r="410" spans="2:13" x14ac:dyDescent="0.35">
      <c r="B410" s="252"/>
      <c r="C410" s="252"/>
      <c r="D410" s="252"/>
      <c r="E410" s="252"/>
      <c r="F410" s="252"/>
      <c r="G410" s="252"/>
      <c r="H410" s="252"/>
      <c r="I410" s="252"/>
      <c r="J410" s="252"/>
      <c r="K410" s="252"/>
      <c r="L410" s="252"/>
      <c r="M410" s="252"/>
    </row>
    <row r="411" spans="2:13" x14ac:dyDescent="0.35">
      <c r="B411" s="252"/>
      <c r="C411" s="252"/>
      <c r="D411" s="252"/>
      <c r="E411" s="252"/>
      <c r="F411" s="252"/>
      <c r="G411" s="252"/>
      <c r="H411" s="252"/>
      <c r="I411" s="252"/>
      <c r="J411" s="252"/>
      <c r="K411" s="252"/>
      <c r="L411" s="252"/>
      <c r="M411" s="252"/>
    </row>
    <row r="412" spans="2:13" x14ac:dyDescent="0.35">
      <c r="B412" s="252"/>
      <c r="C412" s="252"/>
      <c r="D412" s="252"/>
      <c r="E412" s="252"/>
      <c r="F412" s="252"/>
      <c r="G412" s="252"/>
      <c r="H412" s="252"/>
      <c r="I412" s="252"/>
      <c r="J412" s="252"/>
      <c r="K412" s="252"/>
      <c r="L412" s="252"/>
      <c r="M412" s="252"/>
    </row>
    <row r="413" spans="2:13" x14ac:dyDescent="0.35">
      <c r="B413" s="252"/>
      <c r="C413" s="252"/>
      <c r="D413" s="252"/>
      <c r="E413" s="252"/>
      <c r="F413" s="252"/>
      <c r="G413" s="252"/>
      <c r="H413" s="252"/>
      <c r="I413" s="252"/>
      <c r="J413" s="252"/>
      <c r="K413" s="252"/>
      <c r="L413" s="252"/>
      <c r="M413" s="252"/>
    </row>
    <row r="414" spans="2:13" x14ac:dyDescent="0.35">
      <c r="B414" s="252"/>
      <c r="C414" s="252"/>
      <c r="D414" s="252"/>
      <c r="E414" s="252"/>
      <c r="F414" s="252"/>
      <c r="G414" s="252"/>
      <c r="H414" s="252"/>
      <c r="I414" s="252"/>
      <c r="J414" s="252"/>
      <c r="K414" s="252"/>
      <c r="L414" s="252"/>
      <c r="M414" s="252"/>
    </row>
    <row r="415" spans="2:13" x14ac:dyDescent="0.35">
      <c r="B415" s="252"/>
      <c r="C415" s="252"/>
      <c r="D415" s="252"/>
      <c r="E415" s="252"/>
      <c r="F415" s="252"/>
      <c r="G415" s="252"/>
      <c r="H415" s="252"/>
      <c r="I415" s="252"/>
      <c r="J415" s="252"/>
      <c r="K415" s="252"/>
      <c r="L415" s="252"/>
      <c r="M415" s="252"/>
    </row>
    <row r="416" spans="2:13" x14ac:dyDescent="0.35">
      <c r="B416" s="252"/>
      <c r="C416" s="252"/>
      <c r="D416" s="252"/>
      <c r="E416" s="252"/>
      <c r="F416" s="252"/>
      <c r="G416" s="252"/>
      <c r="H416" s="252"/>
      <c r="I416" s="252"/>
      <c r="J416" s="252"/>
      <c r="K416" s="252"/>
      <c r="L416" s="252"/>
      <c r="M416" s="252"/>
    </row>
    <row r="417" spans="2:13" x14ac:dyDescent="0.35">
      <c r="B417" s="252"/>
      <c r="C417" s="252"/>
      <c r="D417" s="252"/>
      <c r="E417" s="252"/>
      <c r="F417" s="252"/>
      <c r="G417" s="252"/>
      <c r="H417" s="252"/>
      <c r="I417" s="252"/>
      <c r="J417" s="252"/>
      <c r="K417" s="252"/>
      <c r="L417" s="252"/>
      <c r="M417" s="252"/>
    </row>
    <row r="418" spans="2:13" x14ac:dyDescent="0.35">
      <c r="B418" s="252"/>
      <c r="C418" s="252"/>
      <c r="D418" s="252"/>
      <c r="E418" s="252"/>
      <c r="F418" s="252"/>
      <c r="G418" s="252"/>
      <c r="H418" s="252"/>
      <c r="I418" s="252"/>
      <c r="J418" s="252"/>
      <c r="K418" s="252"/>
      <c r="L418" s="252"/>
      <c r="M418" s="252"/>
    </row>
    <row r="419" spans="2:13" x14ac:dyDescent="0.35">
      <c r="B419" s="252"/>
      <c r="C419" s="252"/>
      <c r="D419" s="252"/>
      <c r="E419" s="252"/>
      <c r="F419" s="252"/>
      <c r="G419" s="252"/>
      <c r="H419" s="252"/>
      <c r="I419" s="252"/>
      <c r="J419" s="252"/>
      <c r="K419" s="252"/>
      <c r="L419" s="252"/>
      <c r="M419" s="252"/>
    </row>
    <row r="420" spans="2:13" x14ac:dyDescent="0.35">
      <c r="B420" s="252"/>
      <c r="C420" s="252"/>
      <c r="D420" s="252"/>
      <c r="E420" s="252"/>
      <c r="F420" s="252"/>
      <c r="G420" s="252"/>
      <c r="H420" s="252"/>
      <c r="I420" s="252"/>
      <c r="J420" s="252"/>
      <c r="K420" s="252"/>
      <c r="L420" s="252"/>
      <c r="M420" s="252"/>
    </row>
    <row r="421" spans="2:13" x14ac:dyDescent="0.35">
      <c r="B421" s="252"/>
      <c r="C421" s="252"/>
      <c r="D421" s="252"/>
      <c r="E421" s="252"/>
      <c r="F421" s="252"/>
      <c r="G421" s="252"/>
      <c r="H421" s="252"/>
      <c r="I421" s="252"/>
      <c r="J421" s="252"/>
      <c r="K421" s="252"/>
      <c r="L421" s="252"/>
      <c r="M421" s="252"/>
    </row>
    <row r="422" spans="2:13" x14ac:dyDescent="0.35">
      <c r="B422" s="252"/>
      <c r="C422" s="252"/>
      <c r="D422" s="252"/>
      <c r="E422" s="252"/>
      <c r="F422" s="252"/>
      <c r="G422" s="252"/>
      <c r="H422" s="252"/>
      <c r="I422" s="252"/>
      <c r="J422" s="252"/>
      <c r="K422" s="252"/>
      <c r="L422" s="252"/>
      <c r="M422" s="252"/>
    </row>
    <row r="423" spans="2:13" x14ac:dyDescent="0.35">
      <c r="B423" s="252"/>
      <c r="C423" s="252"/>
      <c r="D423" s="252"/>
      <c r="E423" s="252"/>
      <c r="F423" s="252"/>
      <c r="G423" s="252"/>
      <c r="H423" s="252"/>
      <c r="I423" s="252"/>
      <c r="J423" s="252"/>
      <c r="K423" s="252"/>
      <c r="L423" s="252"/>
      <c r="M423" s="252"/>
    </row>
    <row r="424" spans="2:13" x14ac:dyDescent="0.35">
      <c r="B424" s="252"/>
      <c r="C424" s="252"/>
      <c r="D424" s="252"/>
      <c r="E424" s="252"/>
      <c r="F424" s="252"/>
      <c r="G424" s="252"/>
      <c r="H424" s="252"/>
      <c r="I424" s="252"/>
      <c r="J424" s="252"/>
      <c r="K424" s="252"/>
      <c r="L424" s="252"/>
      <c r="M424" s="252"/>
    </row>
    <row r="425" spans="2:13" x14ac:dyDescent="0.35">
      <c r="B425" s="252"/>
      <c r="C425" s="252"/>
      <c r="D425" s="252"/>
      <c r="E425" s="252"/>
      <c r="F425" s="252"/>
      <c r="G425" s="252"/>
      <c r="H425" s="252"/>
      <c r="I425" s="252"/>
      <c r="J425" s="252"/>
      <c r="K425" s="252"/>
      <c r="L425" s="252"/>
      <c r="M425" s="252"/>
    </row>
    <row r="426" spans="2:13" x14ac:dyDescent="0.35">
      <c r="B426" s="252"/>
      <c r="C426" s="252"/>
      <c r="D426" s="252"/>
      <c r="E426" s="252"/>
      <c r="F426" s="252"/>
      <c r="G426" s="252"/>
      <c r="H426" s="252"/>
      <c r="I426" s="252"/>
      <c r="J426" s="252"/>
      <c r="K426" s="252"/>
      <c r="L426" s="252"/>
      <c r="M426" s="252"/>
    </row>
    <row r="427" spans="2:13" x14ac:dyDescent="0.35">
      <c r="B427" s="252"/>
      <c r="C427" s="252"/>
      <c r="D427" s="252"/>
      <c r="E427" s="252"/>
      <c r="F427" s="252"/>
      <c r="G427" s="252"/>
      <c r="H427" s="252"/>
      <c r="I427" s="252"/>
      <c r="J427" s="252"/>
      <c r="K427" s="252"/>
      <c r="L427" s="252"/>
      <c r="M427" s="252"/>
    </row>
    <row r="428" spans="2:13" x14ac:dyDescent="0.35">
      <c r="B428" s="252"/>
      <c r="C428" s="252"/>
      <c r="D428" s="252"/>
      <c r="E428" s="252"/>
      <c r="F428" s="252"/>
      <c r="G428" s="252"/>
      <c r="H428" s="252"/>
      <c r="I428" s="252"/>
      <c r="J428" s="252"/>
      <c r="K428" s="252"/>
      <c r="L428" s="252"/>
      <c r="M428" s="252"/>
    </row>
    <row r="429" spans="2:13" x14ac:dyDescent="0.35">
      <c r="B429" s="252"/>
      <c r="C429" s="252"/>
      <c r="D429" s="252"/>
      <c r="E429" s="252"/>
      <c r="F429" s="252"/>
      <c r="G429" s="252"/>
      <c r="H429" s="252"/>
      <c r="I429" s="252"/>
      <c r="J429" s="252"/>
      <c r="K429" s="252"/>
      <c r="L429" s="252"/>
      <c r="M429" s="252"/>
    </row>
    <row r="430" spans="2:13" x14ac:dyDescent="0.35">
      <c r="B430" s="252"/>
      <c r="C430" s="252"/>
      <c r="D430" s="252"/>
      <c r="E430" s="252"/>
      <c r="F430" s="252"/>
      <c r="G430" s="252"/>
      <c r="H430" s="252"/>
      <c r="I430" s="252"/>
      <c r="J430" s="252"/>
      <c r="K430" s="252"/>
      <c r="L430" s="252"/>
      <c r="M430" s="252"/>
    </row>
    <row r="431" spans="2:13" x14ac:dyDescent="0.35">
      <c r="B431" s="252"/>
      <c r="C431" s="252"/>
      <c r="D431" s="252"/>
      <c r="E431" s="252"/>
      <c r="F431" s="252"/>
      <c r="G431" s="252"/>
      <c r="H431" s="252"/>
      <c r="I431" s="252"/>
      <c r="J431" s="252"/>
      <c r="K431" s="252"/>
      <c r="L431" s="252"/>
      <c r="M431" s="252"/>
    </row>
    <row r="432" spans="2:13" x14ac:dyDescent="0.35">
      <c r="B432" s="252"/>
      <c r="C432" s="252"/>
      <c r="D432" s="252"/>
      <c r="E432" s="252"/>
      <c r="F432" s="252"/>
      <c r="G432" s="252"/>
      <c r="H432" s="252"/>
      <c r="I432" s="252"/>
      <c r="J432" s="252"/>
      <c r="K432" s="252"/>
      <c r="L432" s="252"/>
      <c r="M432" s="252"/>
    </row>
    <row r="433" spans="2:13" x14ac:dyDescent="0.35">
      <c r="B433" s="252"/>
      <c r="C433" s="252"/>
      <c r="D433" s="252"/>
      <c r="E433" s="252"/>
      <c r="F433" s="252"/>
      <c r="G433" s="252"/>
      <c r="H433" s="252"/>
      <c r="I433" s="252"/>
      <c r="J433" s="252"/>
      <c r="K433" s="252"/>
      <c r="L433" s="252"/>
      <c r="M433" s="252"/>
    </row>
    <row r="434" spans="2:13" x14ac:dyDescent="0.35">
      <c r="B434" s="252"/>
      <c r="C434" s="252"/>
      <c r="D434" s="252"/>
      <c r="E434" s="252"/>
      <c r="F434" s="252"/>
      <c r="G434" s="252"/>
      <c r="H434" s="252"/>
      <c r="I434" s="252"/>
      <c r="J434" s="252"/>
      <c r="K434" s="252"/>
      <c r="L434" s="252"/>
      <c r="M434" s="252"/>
    </row>
    <row r="435" spans="2:13" x14ac:dyDescent="0.35">
      <c r="B435" s="252"/>
      <c r="C435" s="252"/>
      <c r="D435" s="252"/>
      <c r="E435" s="252"/>
      <c r="F435" s="252"/>
      <c r="G435" s="252"/>
      <c r="H435" s="252"/>
      <c r="I435" s="252"/>
      <c r="J435" s="252"/>
      <c r="K435" s="252"/>
      <c r="L435" s="252"/>
      <c r="M435" s="252"/>
    </row>
    <row r="436" spans="2:13" x14ac:dyDescent="0.35">
      <c r="B436" s="252"/>
      <c r="C436" s="252"/>
      <c r="D436" s="252"/>
      <c r="E436" s="252"/>
      <c r="F436" s="252"/>
      <c r="G436" s="252"/>
      <c r="H436" s="252"/>
      <c r="I436" s="252"/>
      <c r="J436" s="252"/>
      <c r="K436" s="252"/>
      <c r="L436" s="252"/>
      <c r="M436" s="252"/>
    </row>
    <row r="437" spans="2:13" x14ac:dyDescent="0.35">
      <c r="B437" s="252"/>
      <c r="C437" s="252"/>
      <c r="D437" s="252"/>
      <c r="E437" s="252"/>
      <c r="F437" s="252"/>
      <c r="G437" s="252"/>
      <c r="H437" s="252"/>
      <c r="I437" s="252"/>
      <c r="J437" s="252"/>
      <c r="K437" s="252"/>
      <c r="L437" s="252"/>
      <c r="M437" s="252"/>
    </row>
    <row r="438" spans="2:13" x14ac:dyDescent="0.35">
      <c r="B438" s="252"/>
      <c r="C438" s="252"/>
      <c r="D438" s="252"/>
      <c r="E438" s="252"/>
      <c r="F438" s="252"/>
      <c r="G438" s="252"/>
      <c r="H438" s="252"/>
      <c r="I438" s="252"/>
      <c r="J438" s="252"/>
      <c r="K438" s="252"/>
      <c r="L438" s="252"/>
      <c r="M438" s="252"/>
    </row>
    <row r="439" spans="2:13" x14ac:dyDescent="0.35">
      <c r="B439" s="252"/>
      <c r="C439" s="252"/>
      <c r="D439" s="252"/>
      <c r="E439" s="252"/>
      <c r="F439" s="252"/>
      <c r="G439" s="252"/>
      <c r="H439" s="252"/>
      <c r="I439" s="252"/>
      <c r="J439" s="252"/>
      <c r="K439" s="252"/>
      <c r="L439" s="252"/>
      <c r="M439" s="252"/>
    </row>
    <row r="440" spans="2:13" x14ac:dyDescent="0.35">
      <c r="B440" s="252"/>
      <c r="C440" s="252"/>
      <c r="D440" s="252"/>
      <c r="E440" s="252"/>
      <c r="F440" s="252"/>
      <c r="G440" s="252"/>
      <c r="H440" s="252"/>
      <c r="I440" s="252"/>
      <c r="J440" s="252"/>
      <c r="K440" s="252"/>
      <c r="L440" s="252"/>
      <c r="M440" s="252"/>
    </row>
    <row r="441" spans="2:13" x14ac:dyDescent="0.35">
      <c r="B441" s="252"/>
      <c r="C441" s="252"/>
      <c r="D441" s="252"/>
      <c r="E441" s="252"/>
      <c r="F441" s="252"/>
      <c r="G441" s="252"/>
      <c r="H441" s="252"/>
      <c r="I441" s="252"/>
      <c r="J441" s="252"/>
      <c r="K441" s="252"/>
      <c r="L441" s="252"/>
      <c r="M441" s="252"/>
    </row>
    <row r="442" spans="2:13" x14ac:dyDescent="0.35">
      <c r="B442" s="252"/>
      <c r="C442" s="252"/>
      <c r="D442" s="252"/>
      <c r="E442" s="252"/>
      <c r="F442" s="252"/>
      <c r="G442" s="252"/>
      <c r="H442" s="252"/>
      <c r="I442" s="252"/>
      <c r="J442" s="252"/>
      <c r="K442" s="252"/>
      <c r="L442" s="252"/>
      <c r="M442" s="252"/>
    </row>
    <row r="443" spans="2:13" x14ac:dyDescent="0.35">
      <c r="B443" s="252"/>
      <c r="C443" s="252"/>
      <c r="D443" s="252"/>
      <c r="E443" s="252"/>
      <c r="F443" s="252"/>
      <c r="G443" s="252"/>
      <c r="H443" s="252"/>
      <c r="I443" s="252"/>
      <c r="J443" s="252"/>
      <c r="K443" s="252"/>
      <c r="L443" s="252"/>
      <c r="M443" s="252"/>
    </row>
    <row r="444" spans="2:13" x14ac:dyDescent="0.35">
      <c r="B444" s="252"/>
      <c r="C444" s="252"/>
      <c r="D444" s="252"/>
      <c r="E444" s="252"/>
      <c r="F444" s="252"/>
      <c r="G444" s="252"/>
      <c r="H444" s="252"/>
      <c r="I444" s="252"/>
      <c r="J444" s="252"/>
      <c r="K444" s="252"/>
      <c r="L444" s="252"/>
      <c r="M444" s="252"/>
    </row>
    <row r="445" spans="2:13" x14ac:dyDescent="0.35">
      <c r="B445" s="252"/>
      <c r="C445" s="252"/>
      <c r="D445" s="252"/>
      <c r="E445" s="252"/>
      <c r="F445" s="252"/>
      <c r="G445" s="252"/>
      <c r="H445" s="252"/>
      <c r="I445" s="252"/>
      <c r="J445" s="252"/>
      <c r="K445" s="252"/>
      <c r="L445" s="252"/>
      <c r="M445" s="252"/>
    </row>
    <row r="446" spans="2:13" x14ac:dyDescent="0.35">
      <c r="B446" s="252"/>
      <c r="C446" s="252"/>
      <c r="D446" s="252"/>
      <c r="E446" s="252"/>
      <c r="F446" s="252"/>
      <c r="G446" s="252"/>
      <c r="H446" s="252"/>
      <c r="I446" s="252"/>
      <c r="J446" s="252"/>
      <c r="K446" s="252"/>
      <c r="L446" s="252"/>
      <c r="M446" s="252"/>
    </row>
    <row r="447" spans="2:13" x14ac:dyDescent="0.35">
      <c r="B447" s="252"/>
      <c r="C447" s="252"/>
      <c r="D447" s="252"/>
      <c r="E447" s="252"/>
      <c r="F447" s="252"/>
      <c r="G447" s="252"/>
      <c r="H447" s="252"/>
      <c r="I447" s="252"/>
      <c r="J447" s="252"/>
      <c r="K447" s="252"/>
      <c r="L447" s="252"/>
      <c r="M447" s="252"/>
    </row>
    <row r="448" spans="2:13" x14ac:dyDescent="0.35">
      <c r="B448" s="252"/>
      <c r="C448" s="252"/>
      <c r="D448" s="252"/>
      <c r="E448" s="252"/>
      <c r="F448" s="252"/>
      <c r="G448" s="252"/>
      <c r="H448" s="252"/>
      <c r="I448" s="252"/>
      <c r="J448" s="252"/>
      <c r="K448" s="252"/>
      <c r="L448" s="252"/>
      <c r="M448" s="252"/>
    </row>
    <row r="449" spans="2:13" x14ac:dyDescent="0.35">
      <c r="B449" s="252"/>
      <c r="C449" s="252"/>
      <c r="D449" s="252"/>
      <c r="E449" s="252"/>
      <c r="F449" s="252"/>
      <c r="G449" s="252"/>
      <c r="H449" s="252"/>
      <c r="I449" s="252"/>
      <c r="J449" s="252"/>
      <c r="K449" s="252"/>
      <c r="L449" s="252"/>
      <c r="M449" s="252"/>
    </row>
    <row r="450" spans="2:13" x14ac:dyDescent="0.35">
      <c r="B450" s="252"/>
      <c r="C450" s="252"/>
      <c r="D450" s="252"/>
      <c r="E450" s="252"/>
      <c r="F450" s="252"/>
      <c r="G450" s="252"/>
      <c r="H450" s="252"/>
      <c r="I450" s="252"/>
      <c r="J450" s="252"/>
      <c r="K450" s="252"/>
      <c r="L450" s="252"/>
      <c r="M450" s="252"/>
    </row>
    <row r="451" spans="2:13" x14ac:dyDescent="0.35">
      <c r="B451" s="252"/>
      <c r="C451" s="252"/>
      <c r="D451" s="252"/>
      <c r="E451" s="252"/>
      <c r="F451" s="252"/>
      <c r="G451" s="252"/>
      <c r="H451" s="252"/>
      <c r="I451" s="252"/>
      <c r="J451" s="252"/>
      <c r="K451" s="252"/>
      <c r="L451" s="252"/>
      <c r="M451" s="252"/>
    </row>
    <row r="452" spans="2:13" x14ac:dyDescent="0.35">
      <c r="B452" s="252"/>
      <c r="C452" s="252"/>
      <c r="D452" s="252"/>
      <c r="E452" s="252"/>
      <c r="F452" s="252"/>
      <c r="G452" s="252"/>
      <c r="H452" s="252"/>
      <c r="I452" s="252"/>
      <c r="J452" s="252"/>
      <c r="K452" s="252"/>
      <c r="L452" s="252"/>
      <c r="M452" s="252"/>
    </row>
    <row r="453" spans="2:13" x14ac:dyDescent="0.35">
      <c r="B453" s="252"/>
      <c r="C453" s="252"/>
      <c r="D453" s="252"/>
      <c r="E453" s="252"/>
      <c r="F453" s="252"/>
      <c r="G453" s="252"/>
      <c r="H453" s="252"/>
      <c r="I453" s="252"/>
      <c r="J453" s="252"/>
      <c r="K453" s="252"/>
      <c r="L453" s="252"/>
      <c r="M453" s="252"/>
    </row>
    <row r="454" spans="2:13" x14ac:dyDescent="0.35">
      <c r="B454" s="252"/>
      <c r="C454" s="252"/>
      <c r="D454" s="252"/>
      <c r="E454" s="252"/>
      <c r="F454" s="252"/>
      <c r="G454" s="252"/>
      <c r="H454" s="252"/>
      <c r="I454" s="252"/>
      <c r="J454" s="252"/>
      <c r="K454" s="252"/>
      <c r="L454" s="252"/>
      <c r="M454" s="252"/>
    </row>
    <row r="455" spans="2:13" x14ac:dyDescent="0.35">
      <c r="B455" s="252"/>
      <c r="C455" s="252"/>
      <c r="D455" s="252"/>
      <c r="E455" s="252"/>
      <c r="F455" s="252"/>
      <c r="G455" s="252"/>
      <c r="H455" s="252"/>
      <c r="I455" s="252"/>
      <c r="J455" s="252"/>
      <c r="K455" s="252"/>
      <c r="L455" s="252"/>
      <c r="M455" s="252"/>
    </row>
    <row r="456" spans="2:13" x14ac:dyDescent="0.35">
      <c r="B456" s="252"/>
      <c r="C456" s="252"/>
      <c r="D456" s="252"/>
      <c r="E456" s="252"/>
      <c r="F456" s="252"/>
      <c r="G456" s="252"/>
      <c r="H456" s="252"/>
      <c r="I456" s="252"/>
      <c r="J456" s="252"/>
      <c r="K456" s="252"/>
      <c r="L456" s="252"/>
      <c r="M456" s="252"/>
    </row>
    <row r="457" spans="2:13" x14ac:dyDescent="0.35">
      <c r="B457" s="252"/>
      <c r="C457" s="252"/>
      <c r="D457" s="252"/>
      <c r="E457" s="252"/>
      <c r="F457" s="252"/>
      <c r="G457" s="252"/>
      <c r="H457" s="252"/>
      <c r="I457" s="252"/>
      <c r="J457" s="252"/>
      <c r="K457" s="252"/>
      <c r="L457" s="252"/>
      <c r="M457" s="252"/>
    </row>
    <row r="458" spans="2:13" x14ac:dyDescent="0.35">
      <c r="B458" s="252"/>
      <c r="C458" s="252"/>
      <c r="D458" s="252"/>
      <c r="E458" s="252"/>
      <c r="F458" s="252"/>
      <c r="G458" s="252"/>
      <c r="H458" s="252"/>
      <c r="I458" s="252"/>
      <c r="J458" s="252"/>
      <c r="K458" s="252"/>
      <c r="L458" s="252"/>
      <c r="M458" s="252"/>
    </row>
    <row r="459" spans="2:13" x14ac:dyDescent="0.35">
      <c r="B459" s="252"/>
      <c r="C459" s="252"/>
      <c r="D459" s="252"/>
      <c r="E459" s="252"/>
      <c r="F459" s="252"/>
      <c r="G459" s="252"/>
      <c r="H459" s="252"/>
      <c r="I459" s="252"/>
      <c r="J459" s="252"/>
      <c r="K459" s="252"/>
      <c r="L459" s="252"/>
      <c r="M459" s="252"/>
    </row>
    <row r="460" spans="2:13" x14ac:dyDescent="0.35">
      <c r="B460" s="252"/>
      <c r="C460" s="252"/>
      <c r="D460" s="252"/>
      <c r="E460" s="252"/>
      <c r="F460" s="252"/>
      <c r="G460" s="252"/>
      <c r="H460" s="252"/>
      <c r="I460" s="252"/>
      <c r="J460" s="252"/>
      <c r="K460" s="252"/>
      <c r="L460" s="252"/>
      <c r="M460" s="252"/>
    </row>
    <row r="461" spans="2:13" x14ac:dyDescent="0.35">
      <c r="B461" s="252"/>
      <c r="C461" s="252"/>
      <c r="D461" s="252"/>
      <c r="E461" s="252"/>
      <c r="F461" s="252"/>
      <c r="G461" s="252"/>
      <c r="H461" s="252"/>
      <c r="I461" s="252"/>
      <c r="J461" s="252"/>
      <c r="K461" s="252"/>
      <c r="L461" s="252"/>
      <c r="M461" s="252"/>
    </row>
    <row r="462" spans="2:13" x14ac:dyDescent="0.35">
      <c r="B462" s="252"/>
      <c r="C462" s="252"/>
      <c r="D462" s="252"/>
      <c r="E462" s="252"/>
      <c r="F462" s="252"/>
      <c r="G462" s="252"/>
      <c r="H462" s="252"/>
      <c r="I462" s="252"/>
      <c r="J462" s="252"/>
      <c r="K462" s="252"/>
      <c r="L462" s="252"/>
      <c r="M462" s="252"/>
    </row>
    <row r="463" spans="2:13" x14ac:dyDescent="0.35">
      <c r="B463" s="252"/>
      <c r="C463" s="252"/>
      <c r="D463" s="252"/>
      <c r="E463" s="252"/>
      <c r="F463" s="252"/>
      <c r="G463" s="252"/>
      <c r="H463" s="252"/>
      <c r="I463" s="252"/>
      <c r="J463" s="252"/>
      <c r="K463" s="252"/>
      <c r="L463" s="252"/>
      <c r="M463" s="252"/>
    </row>
    <row r="464" spans="2:13" x14ac:dyDescent="0.35">
      <c r="B464" s="252"/>
      <c r="C464" s="252"/>
      <c r="D464" s="252"/>
      <c r="E464" s="252"/>
      <c r="F464" s="252"/>
      <c r="G464" s="252"/>
      <c r="H464" s="252"/>
      <c r="I464" s="252"/>
      <c r="J464" s="252"/>
      <c r="K464" s="252"/>
      <c r="L464" s="252"/>
      <c r="M464" s="252"/>
    </row>
    <row r="465" spans="2:13" x14ac:dyDescent="0.35">
      <c r="B465" s="252"/>
      <c r="C465" s="252"/>
      <c r="D465" s="252"/>
      <c r="E465" s="252"/>
      <c r="F465" s="252"/>
      <c r="G465" s="252"/>
      <c r="H465" s="252"/>
      <c r="I465" s="252"/>
      <c r="J465" s="252"/>
      <c r="K465" s="252"/>
      <c r="L465" s="252"/>
      <c r="M465" s="252"/>
    </row>
    <row r="466" spans="2:13" x14ac:dyDescent="0.35">
      <c r="B466" s="252"/>
      <c r="C466" s="252"/>
      <c r="D466" s="252"/>
      <c r="E466" s="252"/>
      <c r="F466" s="252"/>
      <c r="G466" s="252"/>
      <c r="H466" s="252"/>
      <c r="I466" s="252"/>
      <c r="J466" s="252"/>
      <c r="K466" s="252"/>
      <c r="L466" s="252"/>
      <c r="M466" s="252"/>
    </row>
    <row r="467" spans="2:13" x14ac:dyDescent="0.35">
      <c r="B467" s="252"/>
      <c r="C467" s="252"/>
      <c r="D467" s="252"/>
      <c r="E467" s="252"/>
      <c r="F467" s="252"/>
      <c r="G467" s="252"/>
      <c r="H467" s="252"/>
      <c r="I467" s="252"/>
      <c r="J467" s="252"/>
      <c r="K467" s="252"/>
      <c r="L467" s="252"/>
      <c r="M467" s="252"/>
    </row>
    <row r="468" spans="2:13" x14ac:dyDescent="0.35">
      <c r="B468" s="252"/>
      <c r="C468" s="252"/>
      <c r="D468" s="252"/>
      <c r="E468" s="252"/>
      <c r="F468" s="252"/>
      <c r="G468" s="252"/>
      <c r="H468" s="252"/>
      <c r="I468" s="252"/>
      <c r="J468" s="252"/>
      <c r="K468" s="252"/>
      <c r="L468" s="252"/>
      <c r="M468" s="252"/>
    </row>
    <row r="469" spans="2:13" x14ac:dyDescent="0.35">
      <c r="B469" s="252"/>
      <c r="C469" s="252"/>
      <c r="D469" s="252"/>
      <c r="E469" s="252"/>
      <c r="F469" s="252"/>
      <c r="G469" s="252"/>
      <c r="H469" s="252"/>
      <c r="I469" s="252"/>
      <c r="J469" s="252"/>
      <c r="K469" s="252"/>
      <c r="L469" s="252"/>
      <c r="M469" s="252"/>
    </row>
    <row r="470" spans="2:13" x14ac:dyDescent="0.35">
      <c r="B470" s="252"/>
      <c r="C470" s="252"/>
      <c r="D470" s="252"/>
      <c r="E470" s="252"/>
      <c r="F470" s="252"/>
      <c r="G470" s="252"/>
      <c r="H470" s="252"/>
      <c r="I470" s="252"/>
      <c r="J470" s="252"/>
      <c r="K470" s="252"/>
      <c r="L470" s="252"/>
      <c r="M470" s="252"/>
    </row>
    <row r="471" spans="2:13" x14ac:dyDescent="0.35">
      <c r="B471" s="252"/>
      <c r="C471" s="252"/>
      <c r="D471" s="252"/>
      <c r="E471" s="252"/>
      <c r="F471" s="252"/>
      <c r="G471" s="252"/>
      <c r="H471" s="252"/>
      <c r="I471" s="252"/>
      <c r="J471" s="252"/>
      <c r="K471" s="252"/>
      <c r="L471" s="252"/>
      <c r="M471" s="252"/>
    </row>
    <row r="472" spans="2:13" x14ac:dyDescent="0.35">
      <c r="B472" s="252"/>
      <c r="C472" s="252"/>
      <c r="D472" s="252"/>
      <c r="E472" s="252"/>
      <c r="F472" s="252"/>
      <c r="G472" s="252"/>
      <c r="H472" s="252"/>
      <c r="I472" s="252"/>
      <c r="J472" s="252"/>
      <c r="K472" s="252"/>
      <c r="L472" s="252"/>
      <c r="M472" s="252"/>
    </row>
    <row r="473" spans="2:13" x14ac:dyDescent="0.35">
      <c r="B473" s="252"/>
      <c r="C473" s="252"/>
      <c r="D473" s="252"/>
      <c r="E473" s="252"/>
      <c r="F473" s="252"/>
      <c r="G473" s="252"/>
      <c r="H473" s="252"/>
      <c r="I473" s="252"/>
      <c r="J473" s="252"/>
      <c r="K473" s="252"/>
      <c r="L473" s="252"/>
      <c r="M473" s="252"/>
    </row>
    <row r="474" spans="2:13" x14ac:dyDescent="0.35">
      <c r="B474" s="252"/>
      <c r="C474" s="252"/>
      <c r="D474" s="252"/>
      <c r="E474" s="252"/>
      <c r="F474" s="252"/>
      <c r="G474" s="252"/>
      <c r="H474" s="252"/>
      <c r="I474" s="252"/>
      <c r="J474" s="252"/>
      <c r="K474" s="252"/>
      <c r="L474" s="252"/>
      <c r="M474" s="252"/>
    </row>
    <row r="475" spans="2:13" x14ac:dyDescent="0.35">
      <c r="B475" s="252"/>
      <c r="C475" s="252"/>
      <c r="D475" s="252"/>
      <c r="E475" s="252"/>
      <c r="F475" s="252"/>
      <c r="G475" s="252"/>
      <c r="H475" s="252"/>
      <c r="I475" s="252"/>
      <c r="J475" s="252"/>
      <c r="K475" s="252"/>
      <c r="L475" s="252"/>
      <c r="M475" s="252"/>
    </row>
    <row r="476" spans="2:13" x14ac:dyDescent="0.35">
      <c r="B476" s="252"/>
      <c r="C476" s="252"/>
      <c r="D476" s="252"/>
      <c r="E476" s="252"/>
      <c r="F476" s="252"/>
      <c r="G476" s="252"/>
      <c r="H476" s="252"/>
      <c r="I476" s="252"/>
      <c r="J476" s="252"/>
      <c r="K476" s="252"/>
      <c r="L476" s="252"/>
      <c r="M476" s="252"/>
    </row>
    <row r="477" spans="2:13" x14ac:dyDescent="0.35">
      <c r="B477" s="252"/>
      <c r="C477" s="252"/>
      <c r="D477" s="252"/>
      <c r="E477" s="252"/>
      <c r="F477" s="252"/>
      <c r="G477" s="252"/>
      <c r="H477" s="252"/>
      <c r="I477" s="252"/>
      <c r="J477" s="252"/>
      <c r="K477" s="252"/>
      <c r="L477" s="252"/>
      <c r="M477" s="252"/>
    </row>
    <row r="478" spans="2:13" x14ac:dyDescent="0.35">
      <c r="B478" s="252"/>
      <c r="C478" s="252"/>
      <c r="D478" s="252"/>
      <c r="E478" s="252"/>
      <c r="F478" s="252"/>
      <c r="G478" s="252"/>
      <c r="H478" s="252"/>
      <c r="I478" s="252"/>
      <c r="J478" s="252"/>
      <c r="K478" s="252"/>
      <c r="L478" s="252"/>
      <c r="M478" s="252"/>
    </row>
    <row r="479" spans="2:13" x14ac:dyDescent="0.35">
      <c r="B479" s="252"/>
      <c r="C479" s="252"/>
      <c r="D479" s="252"/>
      <c r="E479" s="252"/>
      <c r="F479" s="252"/>
      <c r="G479" s="252"/>
      <c r="H479" s="252"/>
      <c r="I479" s="252"/>
      <c r="J479" s="252"/>
      <c r="K479" s="252"/>
      <c r="L479" s="252"/>
      <c r="M479" s="252"/>
    </row>
    <row r="480" spans="2:13" x14ac:dyDescent="0.35">
      <c r="B480" s="252"/>
      <c r="C480" s="252"/>
      <c r="D480" s="252"/>
      <c r="E480" s="252"/>
      <c r="F480" s="252"/>
      <c r="G480" s="252"/>
      <c r="H480" s="252"/>
      <c r="I480" s="252"/>
      <c r="J480" s="252"/>
      <c r="K480" s="252"/>
      <c r="L480" s="252"/>
      <c r="M480" s="252"/>
    </row>
    <row r="481" spans="2:13" x14ac:dyDescent="0.35">
      <c r="B481" s="252"/>
      <c r="C481" s="252"/>
      <c r="D481" s="252"/>
      <c r="E481" s="252"/>
      <c r="F481" s="252"/>
      <c r="G481" s="252"/>
      <c r="H481" s="252"/>
      <c r="I481" s="252"/>
      <c r="J481" s="252"/>
      <c r="K481" s="252"/>
      <c r="L481" s="252"/>
      <c r="M481" s="252"/>
    </row>
    <row r="482" spans="2:13" x14ac:dyDescent="0.35">
      <c r="B482" s="252"/>
      <c r="C482" s="252"/>
      <c r="D482" s="252"/>
      <c r="E482" s="252"/>
      <c r="F482" s="252"/>
      <c r="G482" s="252"/>
      <c r="H482" s="252"/>
      <c r="I482" s="252"/>
      <c r="J482" s="252"/>
      <c r="K482" s="252"/>
      <c r="L482" s="252"/>
      <c r="M482" s="252"/>
    </row>
    <row r="483" spans="2:13" x14ac:dyDescent="0.35">
      <c r="B483" s="252"/>
      <c r="C483" s="252"/>
      <c r="D483" s="252"/>
      <c r="E483" s="252"/>
      <c r="F483" s="252"/>
      <c r="G483" s="252"/>
      <c r="H483" s="252"/>
      <c r="I483" s="252"/>
      <c r="J483" s="252"/>
      <c r="K483" s="252"/>
      <c r="L483" s="252"/>
      <c r="M483" s="252"/>
    </row>
    <row r="484" spans="2:13" x14ac:dyDescent="0.35">
      <c r="B484" s="252"/>
      <c r="C484" s="252"/>
      <c r="D484" s="252"/>
      <c r="E484" s="252"/>
      <c r="F484" s="252"/>
      <c r="G484" s="252"/>
      <c r="H484" s="252"/>
      <c r="I484" s="252"/>
      <c r="J484" s="252"/>
      <c r="K484" s="252"/>
      <c r="L484" s="252"/>
      <c r="M484" s="252"/>
    </row>
    <row r="485" spans="2:13" x14ac:dyDescent="0.35">
      <c r="B485" s="252"/>
      <c r="C485" s="252"/>
      <c r="D485" s="252"/>
      <c r="E485" s="252"/>
      <c r="F485" s="252"/>
      <c r="G485" s="252"/>
      <c r="H485" s="252"/>
      <c r="I485" s="252"/>
      <c r="J485" s="252"/>
      <c r="K485" s="252"/>
      <c r="L485" s="252"/>
      <c r="M485" s="252"/>
    </row>
    <row r="486" spans="2:13" x14ac:dyDescent="0.35">
      <c r="B486" s="252"/>
      <c r="C486" s="252"/>
      <c r="D486" s="252"/>
      <c r="E486" s="252"/>
      <c r="F486" s="252"/>
      <c r="G486" s="252"/>
      <c r="H486" s="252"/>
      <c r="I486" s="252"/>
      <c r="J486" s="252"/>
      <c r="K486" s="252"/>
      <c r="L486" s="252"/>
      <c r="M486" s="252"/>
    </row>
    <row r="487" spans="2:13" x14ac:dyDescent="0.35">
      <c r="B487" s="252"/>
      <c r="C487" s="252"/>
      <c r="D487" s="252"/>
      <c r="E487" s="252"/>
      <c r="F487" s="252"/>
      <c r="G487" s="252"/>
      <c r="H487" s="252"/>
      <c r="I487" s="252"/>
      <c r="J487" s="252"/>
      <c r="K487" s="252"/>
      <c r="L487" s="252"/>
      <c r="M487" s="252"/>
    </row>
    <row r="488" spans="2:13" x14ac:dyDescent="0.35">
      <c r="B488" s="252"/>
      <c r="C488" s="252"/>
      <c r="D488" s="252"/>
      <c r="E488" s="252"/>
      <c r="F488" s="252"/>
      <c r="G488" s="252"/>
      <c r="H488" s="252"/>
      <c r="I488" s="252"/>
      <c r="J488" s="252"/>
      <c r="K488" s="252"/>
      <c r="L488" s="252"/>
      <c r="M488" s="252"/>
    </row>
    <row r="489" spans="2:13" x14ac:dyDescent="0.35">
      <c r="B489" s="252"/>
      <c r="C489" s="252"/>
      <c r="D489" s="252"/>
      <c r="E489" s="252"/>
      <c r="F489" s="252"/>
      <c r="G489" s="252"/>
      <c r="H489" s="252"/>
      <c r="I489" s="252"/>
      <c r="J489" s="252"/>
      <c r="K489" s="252"/>
      <c r="L489" s="252"/>
      <c r="M489" s="252"/>
    </row>
    <row r="490" spans="2:13" x14ac:dyDescent="0.35">
      <c r="B490" s="252"/>
      <c r="C490" s="252"/>
      <c r="D490" s="252"/>
      <c r="E490" s="252"/>
      <c r="F490" s="252"/>
      <c r="G490" s="252"/>
      <c r="H490" s="252"/>
      <c r="I490" s="252"/>
      <c r="J490" s="252"/>
      <c r="K490" s="252"/>
      <c r="L490" s="252"/>
      <c r="M490" s="252"/>
    </row>
    <row r="491" spans="2:13" x14ac:dyDescent="0.35">
      <c r="B491" s="252"/>
      <c r="C491" s="252"/>
      <c r="D491" s="252"/>
      <c r="E491" s="252"/>
      <c r="F491" s="252"/>
      <c r="G491" s="252"/>
      <c r="H491" s="252"/>
      <c r="I491" s="252"/>
      <c r="J491" s="252"/>
      <c r="K491" s="252"/>
      <c r="L491" s="252"/>
      <c r="M491" s="252"/>
    </row>
    <row r="492" spans="2:13" x14ac:dyDescent="0.35">
      <c r="B492" s="252"/>
      <c r="C492" s="252"/>
      <c r="D492" s="252"/>
      <c r="E492" s="252"/>
      <c r="F492" s="252"/>
      <c r="G492" s="252"/>
      <c r="H492" s="252"/>
      <c r="I492" s="252"/>
      <c r="J492" s="252"/>
      <c r="K492" s="252"/>
      <c r="L492" s="252"/>
      <c r="M492" s="252"/>
    </row>
    <row r="493" spans="2:13" x14ac:dyDescent="0.35">
      <c r="B493" s="252"/>
      <c r="C493" s="252"/>
      <c r="D493" s="252"/>
      <c r="E493" s="252"/>
      <c r="F493" s="252"/>
      <c r="G493" s="252"/>
      <c r="H493" s="252"/>
      <c r="I493" s="252"/>
      <c r="J493" s="252"/>
      <c r="K493" s="252"/>
      <c r="L493" s="252"/>
      <c r="M493" s="252"/>
    </row>
    <row r="494" spans="2:13" x14ac:dyDescent="0.35">
      <c r="B494" s="252"/>
      <c r="C494" s="252"/>
      <c r="D494" s="252"/>
      <c r="E494" s="252"/>
      <c r="F494" s="252"/>
      <c r="G494" s="252"/>
      <c r="H494" s="252"/>
      <c r="I494" s="252"/>
      <c r="J494" s="252"/>
      <c r="K494" s="252"/>
      <c r="L494" s="252"/>
      <c r="M494" s="252"/>
    </row>
    <row r="495" spans="2:13" x14ac:dyDescent="0.35">
      <c r="B495" s="252"/>
      <c r="C495" s="252"/>
      <c r="D495" s="252"/>
      <c r="E495" s="252"/>
      <c r="F495" s="252"/>
      <c r="G495" s="252"/>
      <c r="H495" s="252"/>
      <c r="I495" s="252"/>
      <c r="J495" s="252"/>
      <c r="K495" s="252"/>
      <c r="L495" s="252"/>
      <c r="M495" s="252"/>
    </row>
    <row r="496" spans="2:13" x14ac:dyDescent="0.35">
      <c r="B496" s="252"/>
      <c r="C496" s="252"/>
      <c r="D496" s="252"/>
      <c r="E496" s="252"/>
      <c r="F496" s="252"/>
      <c r="G496" s="252"/>
      <c r="H496" s="252"/>
      <c r="I496" s="252"/>
      <c r="J496" s="252"/>
      <c r="K496" s="252"/>
      <c r="L496" s="252"/>
      <c r="M496" s="252"/>
    </row>
    <row r="497" spans="2:13" x14ac:dyDescent="0.35">
      <c r="B497" s="252"/>
      <c r="C497" s="252"/>
      <c r="D497" s="252"/>
      <c r="E497" s="252"/>
      <c r="F497" s="252"/>
      <c r="G497" s="252"/>
      <c r="H497" s="252"/>
      <c r="I497" s="252"/>
      <c r="J497" s="252"/>
      <c r="K497" s="252"/>
      <c r="L497" s="252"/>
      <c r="M497" s="252"/>
    </row>
    <row r="498" spans="2:13" x14ac:dyDescent="0.35">
      <c r="B498" s="252"/>
      <c r="C498" s="252"/>
      <c r="D498" s="252"/>
      <c r="E498" s="252"/>
      <c r="F498" s="252"/>
      <c r="G498" s="252"/>
      <c r="H498" s="252"/>
      <c r="I498" s="252"/>
      <c r="J498" s="252"/>
      <c r="K498" s="252"/>
      <c r="L498" s="252"/>
      <c r="M498" s="252"/>
    </row>
    <row r="499" spans="2:13" x14ac:dyDescent="0.35">
      <c r="B499" s="252"/>
      <c r="C499" s="252"/>
      <c r="D499" s="252"/>
      <c r="E499" s="252"/>
      <c r="F499" s="252"/>
      <c r="G499" s="252"/>
      <c r="H499" s="252"/>
      <c r="I499" s="252"/>
      <c r="J499" s="252"/>
      <c r="K499" s="252"/>
      <c r="L499" s="252"/>
      <c r="M499" s="252"/>
    </row>
    <row r="500" spans="2:13" x14ac:dyDescent="0.35">
      <c r="B500" s="252"/>
      <c r="C500" s="252"/>
      <c r="D500" s="252"/>
      <c r="E500" s="252"/>
      <c r="F500" s="252"/>
      <c r="G500" s="252"/>
      <c r="H500" s="252"/>
      <c r="I500" s="252"/>
      <c r="J500" s="252"/>
      <c r="K500" s="252"/>
      <c r="L500" s="252"/>
      <c r="M500" s="252"/>
    </row>
    <row r="501" spans="2:13" x14ac:dyDescent="0.35">
      <c r="B501" s="252"/>
      <c r="C501" s="252"/>
      <c r="D501" s="252"/>
      <c r="E501" s="252"/>
      <c r="F501" s="252"/>
      <c r="G501" s="252"/>
      <c r="H501" s="252"/>
      <c r="I501" s="252"/>
      <c r="J501" s="252"/>
      <c r="K501" s="252"/>
      <c r="L501" s="252"/>
      <c r="M501" s="252"/>
    </row>
    <row r="502" spans="2:13" x14ac:dyDescent="0.35">
      <c r="B502" s="252"/>
      <c r="C502" s="252"/>
      <c r="D502" s="252"/>
      <c r="E502" s="252"/>
      <c r="F502" s="252"/>
      <c r="G502" s="252"/>
      <c r="H502" s="252"/>
      <c r="I502" s="252"/>
      <c r="J502" s="252"/>
      <c r="K502" s="252"/>
      <c r="L502" s="252"/>
      <c r="M502" s="252"/>
    </row>
    <row r="503" spans="2:13" x14ac:dyDescent="0.35">
      <c r="B503" s="252"/>
      <c r="C503" s="252"/>
      <c r="D503" s="252"/>
      <c r="E503" s="252"/>
      <c r="F503" s="252"/>
      <c r="G503" s="252"/>
      <c r="H503" s="252"/>
      <c r="I503" s="252"/>
      <c r="J503" s="252"/>
      <c r="K503" s="252"/>
      <c r="L503" s="252"/>
      <c r="M503" s="252"/>
    </row>
    <row r="504" spans="2:13" x14ac:dyDescent="0.35">
      <c r="B504" s="252"/>
      <c r="C504" s="252"/>
      <c r="D504" s="252"/>
      <c r="E504" s="252"/>
      <c r="F504" s="252"/>
      <c r="G504" s="252"/>
      <c r="H504" s="252"/>
      <c r="I504" s="252"/>
      <c r="J504" s="252"/>
      <c r="K504" s="252"/>
      <c r="L504" s="252"/>
      <c r="M504" s="252"/>
    </row>
    <row r="505" spans="2:13" x14ac:dyDescent="0.35">
      <c r="B505" s="252"/>
      <c r="C505" s="252"/>
      <c r="D505" s="252"/>
      <c r="E505" s="252"/>
      <c r="F505" s="252"/>
      <c r="G505" s="252"/>
      <c r="H505" s="252"/>
      <c r="I505" s="252"/>
      <c r="J505" s="252"/>
      <c r="K505" s="252"/>
      <c r="L505" s="252"/>
      <c r="M505" s="252"/>
    </row>
    <row r="506" spans="2:13" x14ac:dyDescent="0.35">
      <c r="B506" s="252"/>
      <c r="C506" s="252"/>
      <c r="D506" s="252"/>
      <c r="E506" s="252"/>
      <c r="F506" s="252"/>
      <c r="G506" s="252"/>
      <c r="H506" s="252"/>
      <c r="I506" s="252"/>
      <c r="J506" s="252"/>
      <c r="K506" s="252"/>
      <c r="L506" s="252"/>
      <c r="M506" s="252"/>
    </row>
    <row r="507" spans="2:13" x14ac:dyDescent="0.35">
      <c r="B507" s="252"/>
      <c r="C507" s="252"/>
      <c r="D507" s="252"/>
      <c r="E507" s="252"/>
      <c r="F507" s="252"/>
      <c r="G507" s="252"/>
      <c r="H507" s="252"/>
      <c r="I507" s="252"/>
      <c r="J507" s="252"/>
      <c r="K507" s="252"/>
      <c r="L507" s="252"/>
      <c r="M507" s="252"/>
    </row>
    <row r="508" spans="2:13" x14ac:dyDescent="0.35">
      <c r="B508" s="252"/>
      <c r="C508" s="252"/>
      <c r="D508" s="252"/>
      <c r="E508" s="252"/>
      <c r="F508" s="252"/>
      <c r="G508" s="252"/>
      <c r="H508" s="252"/>
      <c r="I508" s="252"/>
      <c r="J508" s="252"/>
      <c r="K508" s="252"/>
      <c r="L508" s="252"/>
      <c r="M508" s="252"/>
    </row>
    <row r="509" spans="2:13" x14ac:dyDescent="0.35">
      <c r="B509" s="252"/>
      <c r="C509" s="252"/>
      <c r="D509" s="252"/>
      <c r="E509" s="252"/>
      <c r="F509" s="252"/>
      <c r="G509" s="252"/>
      <c r="H509" s="252"/>
      <c r="I509" s="252"/>
      <c r="J509" s="252"/>
      <c r="K509" s="252"/>
      <c r="L509" s="252"/>
      <c r="M509" s="252"/>
    </row>
    <row r="510" spans="2:13" x14ac:dyDescent="0.35">
      <c r="B510" s="252"/>
      <c r="C510" s="252"/>
      <c r="D510" s="252"/>
      <c r="E510" s="252"/>
      <c r="F510" s="252"/>
      <c r="G510" s="252"/>
      <c r="H510" s="252"/>
      <c r="I510" s="252"/>
      <c r="J510" s="252"/>
      <c r="K510" s="252"/>
      <c r="L510" s="252"/>
      <c r="M510" s="252"/>
    </row>
    <row r="511" spans="2:13" x14ac:dyDescent="0.35">
      <c r="B511" s="252"/>
      <c r="C511" s="252"/>
      <c r="D511" s="252"/>
      <c r="E511" s="252"/>
      <c r="F511" s="252"/>
      <c r="G511" s="252"/>
      <c r="H511" s="252"/>
      <c r="I511" s="252"/>
      <c r="J511" s="252"/>
      <c r="K511" s="252"/>
      <c r="L511" s="252"/>
      <c r="M511" s="252"/>
    </row>
    <row r="512" spans="2:13" x14ac:dyDescent="0.35">
      <c r="B512" s="252"/>
      <c r="C512" s="252"/>
      <c r="D512" s="252"/>
      <c r="E512" s="252"/>
      <c r="F512" s="252"/>
      <c r="G512" s="252"/>
      <c r="H512" s="252"/>
      <c r="I512" s="252"/>
      <c r="J512" s="252"/>
      <c r="K512" s="252"/>
      <c r="L512" s="252"/>
      <c r="M512" s="252"/>
    </row>
    <row r="513" spans="2:13" x14ac:dyDescent="0.35">
      <c r="B513" s="252"/>
      <c r="C513" s="252"/>
      <c r="D513" s="252"/>
      <c r="E513" s="252"/>
      <c r="F513" s="252"/>
      <c r="G513" s="252"/>
      <c r="H513" s="252"/>
      <c r="I513" s="252"/>
      <c r="J513" s="252"/>
      <c r="K513" s="252"/>
      <c r="L513" s="252"/>
      <c r="M513" s="252"/>
    </row>
    <row r="514" spans="2:13" x14ac:dyDescent="0.35">
      <c r="B514" s="252"/>
      <c r="C514" s="252"/>
      <c r="D514" s="252"/>
      <c r="E514" s="252"/>
      <c r="F514" s="252"/>
      <c r="G514" s="252"/>
      <c r="H514" s="252"/>
      <c r="I514" s="252"/>
      <c r="J514" s="252"/>
      <c r="K514" s="252"/>
      <c r="L514" s="252"/>
      <c r="M514" s="252"/>
    </row>
    <row r="515" spans="2:13" x14ac:dyDescent="0.35">
      <c r="B515" s="252"/>
      <c r="C515" s="252"/>
      <c r="D515" s="252"/>
      <c r="E515" s="252"/>
      <c r="F515" s="252"/>
      <c r="G515" s="252"/>
      <c r="H515" s="252"/>
      <c r="I515" s="252"/>
      <c r="J515" s="252"/>
      <c r="K515" s="252"/>
      <c r="L515" s="252"/>
      <c r="M515" s="252"/>
    </row>
    <row r="516" spans="2:13" x14ac:dyDescent="0.35">
      <c r="B516" s="252"/>
      <c r="C516" s="252"/>
      <c r="D516" s="252"/>
      <c r="E516" s="252"/>
      <c r="F516" s="252"/>
      <c r="G516" s="252"/>
      <c r="H516" s="252"/>
      <c r="I516" s="252"/>
      <c r="J516" s="252"/>
      <c r="K516" s="252"/>
      <c r="L516" s="252"/>
      <c r="M516" s="252"/>
    </row>
    <row r="517" spans="2:13" x14ac:dyDescent="0.35">
      <c r="B517" s="252"/>
      <c r="C517" s="252"/>
      <c r="D517" s="252"/>
      <c r="E517" s="252"/>
      <c r="F517" s="252"/>
      <c r="G517" s="252"/>
      <c r="H517" s="252"/>
      <c r="I517" s="252"/>
      <c r="J517" s="252"/>
      <c r="K517" s="252"/>
      <c r="L517" s="252"/>
      <c r="M517" s="252"/>
    </row>
    <row r="518" spans="2:13" x14ac:dyDescent="0.35">
      <c r="B518" s="252"/>
      <c r="C518" s="252"/>
      <c r="D518" s="252"/>
      <c r="E518" s="252"/>
      <c r="F518" s="252"/>
      <c r="G518" s="252"/>
      <c r="H518" s="252"/>
      <c r="I518" s="252"/>
      <c r="J518" s="252"/>
      <c r="K518" s="252"/>
      <c r="L518" s="252"/>
      <c r="M518" s="252"/>
    </row>
    <row r="519" spans="2:13" x14ac:dyDescent="0.35">
      <c r="B519" s="252"/>
      <c r="C519" s="252"/>
      <c r="D519" s="252"/>
      <c r="E519" s="252"/>
      <c r="F519" s="252"/>
      <c r="G519" s="252"/>
      <c r="H519" s="252"/>
      <c r="I519" s="252"/>
      <c r="J519" s="252"/>
      <c r="K519" s="252"/>
      <c r="L519" s="252"/>
      <c r="M519" s="252"/>
    </row>
    <row r="520" spans="2:13" x14ac:dyDescent="0.35">
      <c r="B520" s="252"/>
      <c r="C520" s="252"/>
      <c r="D520" s="252"/>
      <c r="E520" s="252"/>
      <c r="F520" s="252"/>
      <c r="G520" s="252"/>
      <c r="H520" s="252"/>
      <c r="I520" s="252"/>
      <c r="J520" s="252"/>
      <c r="K520" s="252"/>
      <c r="L520" s="252"/>
      <c r="M520" s="252"/>
    </row>
    <row r="521" spans="2:13" x14ac:dyDescent="0.35">
      <c r="B521" s="252"/>
      <c r="C521" s="252"/>
      <c r="D521" s="252"/>
      <c r="E521" s="252"/>
      <c r="F521" s="252"/>
      <c r="G521" s="252"/>
      <c r="H521" s="252"/>
      <c r="I521" s="252"/>
      <c r="J521" s="252"/>
      <c r="K521" s="252"/>
      <c r="L521" s="252"/>
      <c r="M521" s="252"/>
    </row>
    <row r="522" spans="2:13" x14ac:dyDescent="0.35">
      <c r="B522" s="252"/>
      <c r="C522" s="252"/>
      <c r="D522" s="252"/>
      <c r="E522" s="252"/>
      <c r="F522" s="252"/>
      <c r="G522" s="252"/>
      <c r="H522" s="252"/>
      <c r="I522" s="252"/>
      <c r="J522" s="252"/>
      <c r="K522" s="252"/>
      <c r="L522" s="252"/>
      <c r="M522" s="252"/>
    </row>
    <row r="523" spans="2:13" x14ac:dyDescent="0.35">
      <c r="B523" s="252"/>
      <c r="C523" s="252"/>
      <c r="D523" s="252"/>
      <c r="E523" s="252"/>
      <c r="F523" s="252"/>
      <c r="G523" s="252"/>
      <c r="H523" s="252"/>
      <c r="I523" s="252"/>
      <c r="J523" s="252"/>
      <c r="K523" s="252"/>
      <c r="L523" s="252"/>
      <c r="M523" s="252"/>
    </row>
    <row r="524" spans="2:13" x14ac:dyDescent="0.35">
      <c r="B524" s="252"/>
      <c r="C524" s="252"/>
      <c r="D524" s="252"/>
      <c r="E524" s="252"/>
      <c r="F524" s="252"/>
      <c r="G524" s="252"/>
      <c r="H524" s="252"/>
      <c r="I524" s="252"/>
      <c r="J524" s="252"/>
      <c r="K524" s="252"/>
      <c r="L524" s="252"/>
      <c r="M524" s="252"/>
    </row>
    <row r="525" spans="2:13" x14ac:dyDescent="0.35">
      <c r="B525" s="252"/>
      <c r="C525" s="252"/>
      <c r="D525" s="252"/>
      <c r="E525" s="252"/>
      <c r="F525" s="252"/>
      <c r="G525" s="252"/>
      <c r="H525" s="252"/>
      <c r="I525" s="252"/>
      <c r="J525" s="252"/>
      <c r="K525" s="252"/>
      <c r="L525" s="252"/>
      <c r="M525" s="252"/>
    </row>
    <row r="526" spans="2:13" x14ac:dyDescent="0.35">
      <c r="B526" s="252"/>
      <c r="C526" s="252"/>
      <c r="D526" s="252"/>
      <c r="E526" s="252"/>
      <c r="F526" s="252"/>
      <c r="G526" s="252"/>
      <c r="H526" s="252"/>
      <c r="I526" s="252"/>
      <c r="J526" s="252"/>
      <c r="K526" s="252"/>
      <c r="L526" s="252"/>
      <c r="M526" s="252"/>
    </row>
    <row r="527" spans="2:13" x14ac:dyDescent="0.35">
      <c r="B527" s="252"/>
      <c r="C527" s="252"/>
      <c r="D527" s="252"/>
      <c r="E527" s="252"/>
      <c r="F527" s="252"/>
      <c r="G527" s="252"/>
      <c r="H527" s="252"/>
      <c r="I527" s="252"/>
      <c r="J527" s="252"/>
      <c r="K527" s="252"/>
      <c r="L527" s="252"/>
      <c r="M527" s="252"/>
    </row>
    <row r="528" spans="2:13" x14ac:dyDescent="0.35">
      <c r="B528" s="252"/>
      <c r="C528" s="252"/>
      <c r="D528" s="252"/>
      <c r="E528" s="252"/>
      <c r="F528" s="252"/>
      <c r="G528" s="252"/>
      <c r="H528" s="252"/>
      <c r="I528" s="252"/>
      <c r="J528" s="252"/>
      <c r="K528" s="252"/>
      <c r="L528" s="252"/>
      <c r="M528" s="252"/>
    </row>
    <row r="529" spans="2:13" x14ac:dyDescent="0.35">
      <c r="B529" s="252"/>
      <c r="C529" s="252"/>
      <c r="D529" s="252"/>
      <c r="E529" s="252"/>
      <c r="F529" s="252"/>
      <c r="G529" s="252"/>
      <c r="H529" s="252"/>
      <c r="I529" s="252"/>
      <c r="J529" s="252"/>
      <c r="K529" s="252"/>
      <c r="L529" s="252"/>
      <c r="M529" s="252"/>
    </row>
    <row r="530" spans="2:13" x14ac:dyDescent="0.35">
      <c r="B530" s="252"/>
      <c r="C530" s="252"/>
      <c r="D530" s="252"/>
      <c r="E530" s="252"/>
      <c r="F530" s="252"/>
      <c r="G530" s="252"/>
      <c r="H530" s="252"/>
      <c r="I530" s="252"/>
      <c r="J530" s="252"/>
      <c r="K530" s="252"/>
      <c r="L530" s="252"/>
      <c r="M530" s="252"/>
    </row>
    <row r="531" spans="2:13" x14ac:dyDescent="0.35">
      <c r="B531" s="252"/>
      <c r="C531" s="252"/>
      <c r="D531" s="252"/>
      <c r="E531" s="252"/>
      <c r="F531" s="252"/>
      <c r="G531" s="252"/>
      <c r="H531" s="252"/>
      <c r="I531" s="252"/>
      <c r="J531" s="252"/>
      <c r="K531" s="252"/>
      <c r="L531" s="252"/>
      <c r="M531" s="252"/>
    </row>
    <row r="532" spans="2:13" x14ac:dyDescent="0.35">
      <c r="B532" s="252"/>
      <c r="C532" s="252"/>
      <c r="D532" s="252"/>
      <c r="E532" s="252"/>
      <c r="F532" s="252"/>
      <c r="G532" s="252"/>
      <c r="H532" s="252"/>
      <c r="I532" s="252"/>
      <c r="J532" s="252"/>
      <c r="K532" s="252"/>
      <c r="L532" s="252"/>
      <c r="M532" s="252"/>
    </row>
    <row r="533" spans="2:13" x14ac:dyDescent="0.35">
      <c r="B533" s="252"/>
      <c r="C533" s="252"/>
      <c r="D533" s="252"/>
      <c r="E533" s="252"/>
      <c r="F533" s="252"/>
      <c r="G533" s="252"/>
      <c r="H533" s="252"/>
      <c r="I533" s="252"/>
      <c r="J533" s="252"/>
      <c r="K533" s="252"/>
      <c r="L533" s="252"/>
      <c r="M533" s="252"/>
    </row>
    <row r="534" spans="2:13" x14ac:dyDescent="0.35">
      <c r="B534" s="252"/>
      <c r="C534" s="252"/>
      <c r="D534" s="252"/>
      <c r="E534" s="252"/>
      <c r="F534" s="252"/>
      <c r="G534" s="252"/>
      <c r="H534" s="252"/>
      <c r="I534" s="252"/>
      <c r="J534" s="252"/>
      <c r="K534" s="252"/>
      <c r="L534" s="252"/>
      <c r="M534" s="252"/>
    </row>
    <row r="535" spans="2:13" x14ac:dyDescent="0.35">
      <c r="B535" s="252"/>
      <c r="C535" s="252"/>
      <c r="D535" s="252"/>
      <c r="E535" s="252"/>
      <c r="F535" s="252"/>
      <c r="G535" s="252"/>
      <c r="H535" s="252"/>
      <c r="I535" s="252"/>
      <c r="J535" s="252"/>
      <c r="K535" s="252"/>
      <c r="L535" s="252"/>
      <c r="M535" s="252"/>
    </row>
    <row r="536" spans="2:13" x14ac:dyDescent="0.35">
      <c r="B536" s="252"/>
      <c r="C536" s="252"/>
      <c r="D536" s="252"/>
      <c r="E536" s="252"/>
      <c r="F536" s="252"/>
      <c r="G536" s="252"/>
      <c r="H536" s="252"/>
      <c r="I536" s="252"/>
      <c r="J536" s="252"/>
      <c r="K536" s="252"/>
      <c r="L536" s="252"/>
      <c r="M536" s="252"/>
    </row>
    <row r="537" spans="2:13" x14ac:dyDescent="0.35">
      <c r="B537" s="252"/>
      <c r="C537" s="252"/>
      <c r="D537" s="252"/>
      <c r="E537" s="252"/>
      <c r="F537" s="252"/>
      <c r="G537" s="252"/>
      <c r="H537" s="252"/>
      <c r="I537" s="252"/>
      <c r="J537" s="252"/>
      <c r="K537" s="252"/>
      <c r="L537" s="252"/>
      <c r="M537" s="252"/>
    </row>
    <row r="538" spans="2:13" x14ac:dyDescent="0.35">
      <c r="B538" s="252"/>
      <c r="C538" s="252"/>
      <c r="D538" s="252"/>
      <c r="E538" s="252"/>
      <c r="F538" s="252"/>
      <c r="G538" s="252"/>
      <c r="H538" s="252"/>
      <c r="I538" s="252"/>
      <c r="J538" s="252"/>
      <c r="K538" s="252"/>
      <c r="L538" s="252"/>
      <c r="M538" s="252"/>
    </row>
    <row r="539" spans="2:13" x14ac:dyDescent="0.35">
      <c r="B539" s="252"/>
      <c r="C539" s="252"/>
      <c r="D539" s="252"/>
      <c r="E539" s="252"/>
      <c r="F539" s="252"/>
      <c r="G539" s="252"/>
      <c r="H539" s="252"/>
      <c r="I539" s="252"/>
      <c r="J539" s="252"/>
      <c r="K539" s="252"/>
      <c r="L539" s="252"/>
      <c r="M539" s="252"/>
    </row>
    <row r="540" spans="2:13" x14ac:dyDescent="0.35">
      <c r="B540" s="252"/>
      <c r="C540" s="252"/>
      <c r="D540" s="252"/>
      <c r="E540" s="252"/>
      <c r="F540" s="252"/>
      <c r="G540" s="252"/>
      <c r="H540" s="252"/>
      <c r="I540" s="252"/>
      <c r="J540" s="252"/>
      <c r="K540" s="252"/>
      <c r="L540" s="252"/>
      <c r="M540" s="252"/>
    </row>
    <row r="541" spans="2:13" x14ac:dyDescent="0.35">
      <c r="B541" s="252"/>
      <c r="C541" s="252"/>
      <c r="D541" s="252"/>
      <c r="E541" s="252"/>
      <c r="F541" s="252"/>
      <c r="G541" s="252"/>
      <c r="H541" s="252"/>
      <c r="I541" s="252"/>
      <c r="J541" s="252"/>
      <c r="K541" s="252"/>
      <c r="L541" s="252"/>
      <c r="M541" s="252"/>
    </row>
    <row r="542" spans="2:13" x14ac:dyDescent="0.35">
      <c r="B542" s="252"/>
      <c r="C542" s="252"/>
      <c r="D542" s="252"/>
      <c r="E542" s="252"/>
      <c r="F542" s="252"/>
      <c r="G542" s="252"/>
      <c r="H542" s="252"/>
      <c r="I542" s="252"/>
      <c r="J542" s="252"/>
      <c r="K542" s="252"/>
      <c r="L542" s="252"/>
      <c r="M542" s="252"/>
    </row>
    <row r="543" spans="2:13" x14ac:dyDescent="0.35">
      <c r="B543" s="252"/>
      <c r="C543" s="252"/>
      <c r="D543" s="252"/>
      <c r="E543" s="252"/>
      <c r="F543" s="252"/>
      <c r="G543" s="252"/>
      <c r="H543" s="252"/>
      <c r="I543" s="252"/>
      <c r="J543" s="252"/>
      <c r="K543" s="252"/>
      <c r="L543" s="252"/>
      <c r="M543" s="252"/>
    </row>
    <row r="544" spans="2:13" x14ac:dyDescent="0.35">
      <c r="B544" s="252"/>
      <c r="C544" s="252"/>
      <c r="D544" s="252"/>
      <c r="E544" s="252"/>
      <c r="F544" s="252"/>
      <c r="G544" s="252"/>
      <c r="H544" s="252"/>
      <c r="I544" s="252"/>
      <c r="J544" s="252"/>
      <c r="K544" s="252"/>
      <c r="L544" s="252"/>
      <c r="M544" s="252"/>
    </row>
    <row r="545" spans="2:13" x14ac:dyDescent="0.35">
      <c r="B545" s="252"/>
      <c r="C545" s="252"/>
      <c r="D545" s="252"/>
      <c r="E545" s="252"/>
      <c r="F545" s="252"/>
      <c r="G545" s="252"/>
      <c r="H545" s="252"/>
      <c r="I545" s="252"/>
      <c r="J545" s="252"/>
      <c r="K545" s="252"/>
      <c r="L545" s="252"/>
      <c r="M545" s="252"/>
    </row>
    <row r="546" spans="2:13" x14ac:dyDescent="0.35">
      <c r="B546" s="252"/>
      <c r="C546" s="252"/>
      <c r="D546" s="252"/>
      <c r="E546" s="252"/>
      <c r="F546" s="252"/>
      <c r="G546" s="252"/>
      <c r="H546" s="252"/>
      <c r="I546" s="252"/>
      <c r="J546" s="252"/>
      <c r="K546" s="252"/>
      <c r="L546" s="252"/>
      <c r="M546" s="252"/>
    </row>
    <row r="547" spans="2:13" x14ac:dyDescent="0.35">
      <c r="B547" s="252"/>
      <c r="C547" s="252"/>
      <c r="D547" s="252"/>
      <c r="E547" s="252"/>
      <c r="F547" s="252"/>
      <c r="G547" s="252"/>
      <c r="H547" s="252"/>
      <c r="I547" s="252"/>
      <c r="J547" s="252"/>
      <c r="K547" s="252"/>
      <c r="L547" s="252"/>
      <c r="M547" s="252"/>
    </row>
    <row r="548" spans="2:13" x14ac:dyDescent="0.35">
      <c r="B548" s="252"/>
      <c r="C548" s="252"/>
      <c r="D548" s="252"/>
      <c r="E548" s="252"/>
      <c r="F548" s="252"/>
      <c r="G548" s="252"/>
      <c r="H548" s="252"/>
      <c r="I548" s="252"/>
      <c r="J548" s="252"/>
      <c r="K548" s="252"/>
      <c r="L548" s="252"/>
      <c r="M548" s="252"/>
    </row>
    <row r="549" spans="2:13" x14ac:dyDescent="0.35">
      <c r="B549" s="252"/>
      <c r="C549" s="252"/>
      <c r="D549" s="252"/>
      <c r="E549" s="252"/>
      <c r="F549" s="252"/>
      <c r="G549" s="252"/>
      <c r="H549" s="252"/>
      <c r="I549" s="252"/>
      <c r="J549" s="252"/>
      <c r="K549" s="252"/>
      <c r="L549" s="252"/>
      <c r="M549" s="252"/>
    </row>
    <row r="550" spans="2:13" x14ac:dyDescent="0.35">
      <c r="B550" s="252"/>
      <c r="C550" s="252"/>
      <c r="D550" s="252"/>
      <c r="E550" s="252"/>
      <c r="F550" s="252"/>
      <c r="G550" s="252"/>
      <c r="H550" s="252"/>
      <c r="I550" s="252"/>
      <c r="J550" s="252"/>
      <c r="K550" s="252"/>
      <c r="L550" s="252"/>
      <c r="M550" s="252"/>
    </row>
    <row r="551" spans="2:13" x14ac:dyDescent="0.35">
      <c r="B551" s="252"/>
      <c r="C551" s="252"/>
      <c r="D551" s="252"/>
      <c r="E551" s="252"/>
      <c r="F551" s="252"/>
      <c r="G551" s="252"/>
      <c r="H551" s="252"/>
      <c r="I551" s="252"/>
      <c r="J551" s="252"/>
      <c r="K551" s="252"/>
      <c r="L551" s="252"/>
      <c r="M551" s="252"/>
    </row>
    <row r="552" spans="2:13" x14ac:dyDescent="0.35">
      <c r="B552" s="252"/>
      <c r="C552" s="252"/>
      <c r="D552" s="252"/>
      <c r="E552" s="252"/>
      <c r="F552" s="252"/>
      <c r="G552" s="252"/>
      <c r="H552" s="252"/>
      <c r="I552" s="252"/>
      <c r="J552" s="252"/>
      <c r="K552" s="252"/>
      <c r="L552" s="252"/>
      <c r="M552" s="252"/>
    </row>
    <row r="553" spans="2:13" x14ac:dyDescent="0.35">
      <c r="B553" s="252"/>
      <c r="C553" s="252"/>
      <c r="D553" s="252"/>
      <c r="E553" s="252"/>
      <c r="F553" s="252"/>
      <c r="G553" s="252"/>
      <c r="H553" s="252"/>
      <c r="I553" s="252"/>
      <c r="J553" s="252"/>
      <c r="K553" s="252"/>
      <c r="L553" s="252"/>
      <c r="M553" s="252"/>
    </row>
    <row r="554" spans="2:13" x14ac:dyDescent="0.35">
      <c r="B554" s="252"/>
      <c r="C554" s="252"/>
      <c r="D554" s="252"/>
      <c r="E554" s="252"/>
      <c r="F554" s="252"/>
      <c r="G554" s="252"/>
      <c r="H554" s="252"/>
      <c r="I554" s="252"/>
      <c r="J554" s="252"/>
      <c r="K554" s="252"/>
      <c r="L554" s="252"/>
      <c r="M554" s="252"/>
    </row>
    <row r="555" spans="2:13" x14ac:dyDescent="0.35">
      <c r="B555" s="252"/>
      <c r="C555" s="252"/>
      <c r="D555" s="252"/>
      <c r="E555" s="252"/>
      <c r="F555" s="252"/>
      <c r="G555" s="252"/>
      <c r="H555" s="252"/>
      <c r="I555" s="252"/>
      <c r="J555" s="252"/>
      <c r="K555" s="252"/>
      <c r="L555" s="252"/>
      <c r="M555" s="252"/>
    </row>
    <row r="556" spans="2:13" x14ac:dyDescent="0.35">
      <c r="B556" s="252"/>
      <c r="C556" s="252"/>
      <c r="D556" s="252"/>
      <c r="E556" s="252"/>
      <c r="F556" s="252"/>
      <c r="G556" s="252"/>
      <c r="H556" s="252"/>
      <c r="I556" s="252"/>
      <c r="J556" s="252"/>
      <c r="K556" s="252"/>
      <c r="L556" s="252"/>
      <c r="M556" s="252"/>
    </row>
    <row r="557" spans="2:13" x14ac:dyDescent="0.35">
      <c r="B557" s="252"/>
      <c r="C557" s="252"/>
      <c r="D557" s="252"/>
      <c r="E557" s="252"/>
      <c r="F557" s="252"/>
      <c r="G557" s="252"/>
      <c r="H557" s="252"/>
      <c r="I557" s="252"/>
      <c r="J557" s="252"/>
      <c r="K557" s="252"/>
      <c r="L557" s="252"/>
      <c r="M557" s="252"/>
    </row>
    <row r="558" spans="2:13" x14ac:dyDescent="0.35">
      <c r="B558" s="252"/>
      <c r="C558" s="252"/>
      <c r="D558" s="252"/>
      <c r="E558" s="252"/>
      <c r="F558" s="252"/>
      <c r="G558" s="252"/>
      <c r="H558" s="252"/>
      <c r="I558" s="252"/>
      <c r="J558" s="252"/>
      <c r="K558" s="252"/>
      <c r="L558" s="252"/>
      <c r="M558" s="252"/>
    </row>
    <row r="559" spans="2:13" x14ac:dyDescent="0.35">
      <c r="B559" s="252"/>
      <c r="C559" s="252"/>
      <c r="D559" s="252"/>
      <c r="E559" s="252"/>
      <c r="F559" s="252"/>
      <c r="G559" s="252"/>
      <c r="H559" s="252"/>
      <c r="I559" s="252"/>
      <c r="J559" s="252"/>
      <c r="K559" s="252"/>
      <c r="L559" s="252"/>
      <c r="M559" s="252"/>
    </row>
    <row r="560" spans="2:13" x14ac:dyDescent="0.35">
      <c r="B560" s="252"/>
      <c r="C560" s="252"/>
      <c r="D560" s="252"/>
      <c r="E560" s="252"/>
      <c r="F560" s="252"/>
      <c r="G560" s="252"/>
      <c r="H560" s="252"/>
      <c r="I560" s="252"/>
      <c r="J560" s="252"/>
      <c r="K560" s="252"/>
      <c r="L560" s="252"/>
      <c r="M560" s="252"/>
    </row>
    <row r="561" spans="2:13" x14ac:dyDescent="0.35">
      <c r="B561" s="252"/>
      <c r="C561" s="252"/>
      <c r="D561" s="252"/>
      <c r="E561" s="252"/>
      <c r="F561" s="252"/>
      <c r="G561" s="252"/>
      <c r="H561" s="252"/>
      <c r="I561" s="252"/>
      <c r="J561" s="252"/>
      <c r="K561" s="252"/>
      <c r="L561" s="252"/>
      <c r="M561" s="252"/>
    </row>
    <row r="562" spans="2:13" x14ac:dyDescent="0.35">
      <c r="B562" s="252"/>
      <c r="C562" s="252"/>
      <c r="D562" s="252"/>
      <c r="E562" s="252"/>
      <c r="F562" s="252"/>
      <c r="G562" s="252"/>
      <c r="H562" s="252"/>
      <c r="I562" s="252"/>
      <c r="J562" s="252"/>
      <c r="K562" s="252"/>
      <c r="L562" s="252"/>
      <c r="M562" s="252"/>
    </row>
    <row r="563" spans="2:13" x14ac:dyDescent="0.35">
      <c r="B563" s="252"/>
      <c r="C563" s="252"/>
      <c r="D563" s="252"/>
      <c r="E563" s="252"/>
      <c r="F563" s="252"/>
      <c r="G563" s="252"/>
      <c r="H563" s="252"/>
      <c r="I563" s="252"/>
      <c r="J563" s="252"/>
      <c r="K563" s="252"/>
      <c r="L563" s="252"/>
      <c r="M563" s="252"/>
    </row>
    <row r="564" spans="2:13" x14ac:dyDescent="0.35">
      <c r="B564" s="252"/>
      <c r="C564" s="252"/>
      <c r="D564" s="252"/>
      <c r="E564" s="252"/>
      <c r="F564" s="252"/>
      <c r="G564" s="252"/>
      <c r="H564" s="252"/>
      <c r="I564" s="252"/>
      <c r="J564" s="252"/>
      <c r="K564" s="252"/>
      <c r="L564" s="252"/>
      <c r="M564" s="252"/>
    </row>
    <row r="565" spans="2:13" x14ac:dyDescent="0.35">
      <c r="B565" s="252"/>
      <c r="C565" s="252"/>
      <c r="D565" s="252"/>
      <c r="E565" s="252"/>
      <c r="F565" s="252"/>
      <c r="G565" s="252"/>
      <c r="H565" s="252"/>
      <c r="I565" s="252"/>
      <c r="J565" s="252"/>
      <c r="K565" s="252"/>
      <c r="L565" s="252"/>
      <c r="M565" s="252"/>
    </row>
    <row r="566" spans="2:13" x14ac:dyDescent="0.35">
      <c r="B566" s="252"/>
      <c r="C566" s="252"/>
      <c r="D566" s="252"/>
      <c r="E566" s="252"/>
      <c r="F566" s="252"/>
      <c r="G566" s="252"/>
      <c r="H566" s="252"/>
      <c r="I566" s="252"/>
      <c r="J566" s="252"/>
      <c r="K566" s="252"/>
      <c r="L566" s="252"/>
      <c r="M566" s="252"/>
    </row>
    <row r="567" spans="2:13" x14ac:dyDescent="0.35">
      <c r="B567" s="252"/>
      <c r="C567" s="252"/>
      <c r="D567" s="252"/>
      <c r="E567" s="252"/>
      <c r="F567" s="252"/>
      <c r="G567" s="252"/>
      <c r="H567" s="252"/>
      <c r="I567" s="252"/>
      <c r="J567" s="252"/>
      <c r="K567" s="252"/>
      <c r="L567" s="252"/>
      <c r="M567" s="252"/>
    </row>
    <row r="568" spans="2:13" x14ac:dyDescent="0.35">
      <c r="B568" s="252"/>
      <c r="C568" s="252"/>
      <c r="D568" s="252"/>
      <c r="E568" s="252"/>
      <c r="F568" s="252"/>
      <c r="G568" s="252"/>
      <c r="H568" s="252"/>
      <c r="I568" s="252"/>
      <c r="J568" s="252"/>
      <c r="K568" s="252"/>
      <c r="L568" s="252"/>
      <c r="M568" s="252"/>
    </row>
    <row r="569" spans="2:13" x14ac:dyDescent="0.35">
      <c r="B569" s="252"/>
      <c r="C569" s="252"/>
      <c r="D569" s="252"/>
      <c r="E569" s="252"/>
      <c r="F569" s="252"/>
      <c r="G569" s="252"/>
      <c r="H569" s="252"/>
      <c r="I569" s="252"/>
      <c r="J569" s="252"/>
      <c r="K569" s="252"/>
      <c r="L569" s="252"/>
      <c r="M569" s="252"/>
    </row>
    <row r="570" spans="2:13" x14ac:dyDescent="0.35">
      <c r="B570" s="252"/>
      <c r="C570" s="252"/>
      <c r="D570" s="252"/>
      <c r="E570" s="252"/>
      <c r="F570" s="252"/>
      <c r="G570" s="252"/>
      <c r="H570" s="252"/>
      <c r="I570" s="252"/>
      <c r="J570" s="252"/>
      <c r="K570" s="252"/>
      <c r="L570" s="252"/>
      <c r="M570" s="252"/>
    </row>
    <row r="571" spans="2:13" x14ac:dyDescent="0.35">
      <c r="B571" s="252"/>
      <c r="C571" s="252"/>
      <c r="D571" s="252"/>
      <c r="E571" s="252"/>
      <c r="F571" s="252"/>
      <c r="G571" s="252"/>
      <c r="H571" s="252"/>
      <c r="I571" s="252"/>
      <c r="J571" s="252"/>
      <c r="K571" s="252"/>
      <c r="L571" s="252"/>
      <c r="M571" s="252"/>
    </row>
    <row r="572" spans="2:13" x14ac:dyDescent="0.35">
      <c r="B572" s="252"/>
      <c r="C572" s="252"/>
      <c r="D572" s="252"/>
      <c r="E572" s="252"/>
      <c r="F572" s="252"/>
      <c r="G572" s="252"/>
      <c r="H572" s="252"/>
      <c r="I572" s="252"/>
      <c r="J572" s="252"/>
      <c r="K572" s="252"/>
      <c r="L572" s="252"/>
      <c r="M572" s="252"/>
    </row>
    <row r="573" spans="2:13" x14ac:dyDescent="0.35">
      <c r="B573" s="252"/>
      <c r="C573" s="252"/>
      <c r="D573" s="252"/>
      <c r="E573" s="252"/>
      <c r="F573" s="252"/>
      <c r="G573" s="252"/>
      <c r="H573" s="252"/>
      <c r="I573" s="252"/>
      <c r="J573" s="252"/>
      <c r="K573" s="252"/>
      <c r="L573" s="252"/>
      <c r="M573" s="252"/>
    </row>
    <row r="574" spans="2:13" x14ac:dyDescent="0.35">
      <c r="B574" s="252"/>
      <c r="C574" s="252"/>
      <c r="D574" s="252"/>
      <c r="E574" s="252"/>
      <c r="F574" s="252"/>
      <c r="G574" s="252"/>
      <c r="H574" s="252"/>
      <c r="I574" s="252"/>
      <c r="J574" s="252"/>
      <c r="K574" s="252"/>
      <c r="L574" s="252"/>
      <c r="M574" s="252"/>
    </row>
    <row r="575" spans="2:13" x14ac:dyDescent="0.35">
      <c r="B575" s="252"/>
      <c r="C575" s="252"/>
      <c r="D575" s="252"/>
      <c r="E575" s="252"/>
      <c r="F575" s="252"/>
      <c r="G575" s="252"/>
      <c r="H575" s="252"/>
      <c r="I575" s="252"/>
      <c r="J575" s="252"/>
      <c r="K575" s="252"/>
      <c r="L575" s="252"/>
      <c r="M575" s="252"/>
    </row>
    <row r="576" spans="2:13" x14ac:dyDescent="0.35">
      <c r="B576" s="252"/>
      <c r="C576" s="252"/>
      <c r="D576" s="252"/>
      <c r="E576" s="252"/>
      <c r="F576" s="252"/>
      <c r="G576" s="252"/>
      <c r="H576" s="252"/>
      <c r="I576" s="252"/>
      <c r="J576" s="252"/>
      <c r="K576" s="252"/>
      <c r="L576" s="252"/>
      <c r="M576" s="252"/>
    </row>
    <row r="577" spans="2:13" x14ac:dyDescent="0.35">
      <c r="B577" s="252"/>
      <c r="C577" s="252"/>
      <c r="D577" s="252"/>
      <c r="E577" s="252"/>
      <c r="F577" s="252"/>
      <c r="G577" s="252"/>
      <c r="H577" s="252"/>
      <c r="I577" s="252"/>
      <c r="J577" s="252"/>
      <c r="K577" s="252"/>
      <c r="L577" s="252"/>
      <c r="M577" s="252"/>
    </row>
    <row r="578" spans="2:13" x14ac:dyDescent="0.35">
      <c r="B578" s="252"/>
      <c r="C578" s="252"/>
      <c r="D578" s="252"/>
      <c r="E578" s="252"/>
      <c r="F578" s="252"/>
      <c r="G578" s="252"/>
      <c r="H578" s="252"/>
      <c r="I578" s="252"/>
      <c r="J578" s="252"/>
      <c r="K578" s="252"/>
      <c r="L578" s="252"/>
      <c r="M578" s="252"/>
    </row>
    <row r="579" spans="2:13" x14ac:dyDescent="0.35">
      <c r="B579" s="252"/>
      <c r="C579" s="252"/>
      <c r="D579" s="252"/>
      <c r="E579" s="252"/>
      <c r="F579" s="252"/>
      <c r="G579" s="252"/>
      <c r="H579" s="252"/>
      <c r="I579" s="252"/>
      <c r="J579" s="252"/>
      <c r="K579" s="252"/>
      <c r="L579" s="252"/>
      <c r="M579" s="252"/>
    </row>
    <row r="580" spans="2:13" x14ac:dyDescent="0.35">
      <c r="B580" s="252"/>
      <c r="C580" s="252"/>
      <c r="D580" s="252"/>
      <c r="E580" s="252"/>
      <c r="F580" s="252"/>
      <c r="G580" s="252"/>
      <c r="H580" s="252"/>
      <c r="I580" s="252"/>
      <c r="J580" s="252"/>
      <c r="K580" s="252"/>
      <c r="L580" s="252"/>
      <c r="M580" s="252"/>
    </row>
    <row r="581" spans="2:13" x14ac:dyDescent="0.35">
      <c r="B581" s="252"/>
      <c r="C581" s="252"/>
      <c r="D581" s="252"/>
      <c r="E581" s="252"/>
      <c r="F581" s="252"/>
      <c r="G581" s="252"/>
      <c r="H581" s="252"/>
      <c r="I581" s="252"/>
      <c r="J581" s="252"/>
      <c r="K581" s="252"/>
      <c r="L581" s="252"/>
      <c r="M581" s="252"/>
    </row>
    <row r="582" spans="2:13" x14ac:dyDescent="0.35">
      <c r="B582" s="252"/>
      <c r="C582" s="252"/>
      <c r="D582" s="252"/>
      <c r="E582" s="252"/>
      <c r="F582" s="252"/>
      <c r="G582" s="252"/>
      <c r="H582" s="252"/>
      <c r="I582" s="252"/>
      <c r="J582" s="252"/>
      <c r="K582" s="252"/>
      <c r="L582" s="252"/>
      <c r="M582" s="252"/>
    </row>
    <row r="583" spans="2:13" x14ac:dyDescent="0.35">
      <c r="B583" s="252"/>
      <c r="C583" s="252"/>
      <c r="D583" s="252"/>
      <c r="E583" s="252"/>
      <c r="F583" s="252"/>
      <c r="G583" s="252"/>
      <c r="H583" s="252"/>
      <c r="I583" s="252"/>
      <c r="J583" s="252"/>
      <c r="K583" s="252"/>
      <c r="L583" s="252"/>
      <c r="M583" s="252"/>
    </row>
    <row r="584" spans="2:13" x14ac:dyDescent="0.35">
      <c r="B584" s="252"/>
      <c r="C584" s="252"/>
      <c r="D584" s="252"/>
      <c r="E584" s="252"/>
      <c r="F584" s="252"/>
      <c r="G584" s="252"/>
      <c r="H584" s="252"/>
      <c r="I584" s="252"/>
      <c r="J584" s="252"/>
      <c r="K584" s="252"/>
      <c r="L584" s="252"/>
      <c r="M584" s="252"/>
    </row>
    <row r="585" spans="2:13" x14ac:dyDescent="0.35">
      <c r="B585" s="252"/>
      <c r="C585" s="252"/>
      <c r="D585" s="252"/>
      <c r="E585" s="252"/>
      <c r="F585" s="252"/>
      <c r="G585" s="252"/>
      <c r="H585" s="252"/>
      <c r="I585" s="252"/>
      <c r="J585" s="252"/>
      <c r="K585" s="252"/>
      <c r="L585" s="252"/>
      <c r="M585" s="252"/>
    </row>
    <row r="586" spans="2:13" x14ac:dyDescent="0.35">
      <c r="B586" s="252"/>
      <c r="C586" s="252"/>
      <c r="D586" s="252"/>
      <c r="E586" s="252"/>
      <c r="F586" s="252"/>
      <c r="G586" s="252"/>
      <c r="H586" s="252"/>
      <c r="I586" s="252"/>
      <c r="J586" s="252"/>
      <c r="K586" s="252"/>
      <c r="L586" s="252"/>
      <c r="M586" s="252"/>
    </row>
    <row r="587" spans="2:13" x14ac:dyDescent="0.35">
      <c r="B587" s="252"/>
      <c r="C587" s="252"/>
      <c r="D587" s="252"/>
      <c r="E587" s="252"/>
      <c r="F587" s="252"/>
      <c r="G587" s="252"/>
      <c r="H587" s="252"/>
      <c r="I587" s="252"/>
      <c r="J587" s="252"/>
      <c r="K587" s="252"/>
      <c r="L587" s="252"/>
      <c r="M587" s="252"/>
    </row>
    <row r="588" spans="2:13" x14ac:dyDescent="0.35">
      <c r="B588" s="252"/>
      <c r="C588" s="252"/>
      <c r="D588" s="252"/>
      <c r="E588" s="252"/>
      <c r="F588" s="252"/>
      <c r="G588" s="252"/>
      <c r="H588" s="252"/>
      <c r="I588" s="252"/>
      <c r="J588" s="252"/>
      <c r="K588" s="252"/>
      <c r="L588" s="252"/>
      <c r="M588" s="252"/>
    </row>
    <row r="589" spans="2:13" x14ac:dyDescent="0.35">
      <c r="B589" s="252"/>
      <c r="C589" s="252"/>
      <c r="D589" s="252"/>
      <c r="E589" s="252"/>
      <c r="F589" s="252"/>
      <c r="G589" s="252"/>
      <c r="H589" s="252"/>
      <c r="I589" s="252"/>
      <c r="J589" s="252"/>
      <c r="K589" s="252"/>
      <c r="L589" s="252"/>
      <c r="M589" s="252"/>
    </row>
    <row r="590" spans="2:13" x14ac:dyDescent="0.35">
      <c r="B590" s="252"/>
      <c r="C590" s="252"/>
      <c r="D590" s="252"/>
      <c r="E590" s="252"/>
      <c r="F590" s="252"/>
      <c r="G590" s="252"/>
      <c r="H590" s="252"/>
      <c r="I590" s="252"/>
      <c r="J590" s="252"/>
      <c r="K590" s="252"/>
      <c r="L590" s="252"/>
      <c r="M590" s="252"/>
    </row>
    <row r="591" spans="2:13" x14ac:dyDescent="0.35">
      <c r="B591" s="252"/>
      <c r="C591" s="252"/>
      <c r="D591" s="252"/>
      <c r="E591" s="252"/>
      <c r="F591" s="252"/>
      <c r="G591" s="252"/>
      <c r="H591" s="252"/>
      <c r="I591" s="252"/>
      <c r="J591" s="252"/>
      <c r="K591" s="252"/>
      <c r="L591" s="252"/>
      <c r="M591" s="252"/>
    </row>
    <row r="592" spans="2:13" x14ac:dyDescent="0.35">
      <c r="B592" s="252"/>
      <c r="C592" s="252"/>
      <c r="D592" s="252"/>
      <c r="E592" s="252"/>
      <c r="F592" s="252"/>
      <c r="G592" s="252"/>
      <c r="H592" s="252"/>
      <c r="I592" s="252"/>
      <c r="J592" s="252"/>
      <c r="K592" s="252"/>
      <c r="L592" s="252"/>
      <c r="M592" s="252"/>
    </row>
    <row r="593" spans="2:13" x14ac:dyDescent="0.35">
      <c r="B593" s="252"/>
      <c r="C593" s="252"/>
      <c r="D593" s="252"/>
      <c r="E593" s="252"/>
      <c r="F593" s="252"/>
      <c r="G593" s="252"/>
      <c r="H593" s="252"/>
      <c r="I593" s="252"/>
      <c r="J593" s="252"/>
      <c r="K593" s="252"/>
      <c r="L593" s="252"/>
      <c r="M593" s="252"/>
    </row>
    <row r="594" spans="2:13" x14ac:dyDescent="0.35">
      <c r="B594" s="252"/>
      <c r="C594" s="252"/>
      <c r="D594" s="252"/>
      <c r="E594" s="252"/>
      <c r="F594" s="252"/>
      <c r="G594" s="252"/>
      <c r="H594" s="252"/>
      <c r="I594" s="252"/>
      <c r="J594" s="252"/>
      <c r="K594" s="252"/>
      <c r="L594" s="252"/>
      <c r="M594" s="252"/>
    </row>
    <row r="595" spans="2:13" x14ac:dyDescent="0.35">
      <c r="B595" s="252"/>
      <c r="C595" s="252"/>
      <c r="D595" s="252"/>
      <c r="E595" s="252"/>
      <c r="F595" s="252"/>
      <c r="G595" s="252"/>
      <c r="H595" s="252"/>
      <c r="I595" s="252"/>
      <c r="J595" s="252"/>
      <c r="K595" s="252"/>
      <c r="L595" s="252"/>
      <c r="M595" s="252"/>
    </row>
    <row r="596" spans="2:13" x14ac:dyDescent="0.35">
      <c r="B596" s="252"/>
      <c r="C596" s="252"/>
      <c r="D596" s="252"/>
      <c r="E596" s="252"/>
      <c r="F596" s="252"/>
      <c r="G596" s="252"/>
      <c r="H596" s="252"/>
      <c r="I596" s="252"/>
      <c r="J596" s="252"/>
      <c r="K596" s="252"/>
      <c r="L596" s="252"/>
      <c r="M596" s="252"/>
    </row>
    <row r="597" spans="2:13" x14ac:dyDescent="0.35">
      <c r="B597" s="252"/>
      <c r="C597" s="252"/>
      <c r="D597" s="252"/>
      <c r="E597" s="252"/>
      <c r="F597" s="252"/>
      <c r="G597" s="252"/>
      <c r="H597" s="252"/>
      <c r="I597" s="252"/>
      <c r="J597" s="252"/>
      <c r="K597" s="252"/>
      <c r="L597" s="252"/>
      <c r="M597" s="252"/>
    </row>
    <row r="598" spans="2:13" x14ac:dyDescent="0.35">
      <c r="B598" s="252"/>
      <c r="C598" s="252"/>
      <c r="D598" s="252"/>
      <c r="E598" s="252"/>
      <c r="F598" s="252"/>
      <c r="G598" s="252"/>
      <c r="H598" s="252"/>
      <c r="I598" s="252"/>
      <c r="J598" s="252"/>
      <c r="K598" s="252"/>
      <c r="L598" s="252"/>
      <c r="M598" s="252"/>
    </row>
    <row r="599" spans="2:13" x14ac:dyDescent="0.35">
      <c r="B599" s="252"/>
      <c r="C599" s="252"/>
      <c r="D599" s="252"/>
      <c r="E599" s="252"/>
      <c r="F599" s="252"/>
      <c r="G599" s="252"/>
      <c r="H599" s="252"/>
      <c r="I599" s="252"/>
      <c r="J599" s="252"/>
      <c r="K599" s="252"/>
      <c r="L599" s="252"/>
      <c r="M599" s="252"/>
    </row>
    <row r="600" spans="2:13" x14ac:dyDescent="0.35">
      <c r="B600" s="252"/>
      <c r="C600" s="252"/>
      <c r="D600" s="252"/>
      <c r="E600" s="252"/>
      <c r="F600" s="252"/>
      <c r="G600" s="252"/>
      <c r="H600" s="252"/>
      <c r="I600" s="252"/>
      <c r="J600" s="252"/>
      <c r="K600" s="252"/>
      <c r="L600" s="252"/>
      <c r="M600" s="252"/>
    </row>
    <row r="601" spans="2:13" x14ac:dyDescent="0.35">
      <c r="B601" s="252"/>
      <c r="C601" s="252"/>
      <c r="D601" s="252"/>
      <c r="E601" s="252"/>
      <c r="F601" s="252"/>
      <c r="G601" s="252"/>
      <c r="H601" s="252"/>
      <c r="I601" s="252"/>
      <c r="J601" s="252"/>
      <c r="K601" s="252"/>
      <c r="L601" s="252"/>
      <c r="M601" s="252"/>
    </row>
    <row r="602" spans="2:13" x14ac:dyDescent="0.35">
      <c r="B602" s="252"/>
      <c r="C602" s="252"/>
      <c r="D602" s="252"/>
      <c r="E602" s="252"/>
      <c r="F602" s="252"/>
      <c r="G602" s="252"/>
      <c r="H602" s="252"/>
      <c r="I602" s="252"/>
      <c r="J602" s="252"/>
      <c r="K602" s="252"/>
      <c r="L602" s="252"/>
      <c r="M602" s="252"/>
    </row>
    <row r="603" spans="2:13" x14ac:dyDescent="0.35">
      <c r="B603" s="252"/>
      <c r="C603" s="252"/>
      <c r="D603" s="252"/>
      <c r="E603" s="252"/>
      <c r="F603" s="252"/>
      <c r="G603" s="252"/>
      <c r="H603" s="252"/>
      <c r="I603" s="252"/>
      <c r="J603" s="252"/>
      <c r="K603" s="252"/>
      <c r="L603" s="252"/>
      <c r="M603" s="252"/>
    </row>
    <row r="604" spans="2:13" x14ac:dyDescent="0.35">
      <c r="B604" s="252"/>
      <c r="C604" s="252"/>
      <c r="D604" s="252"/>
      <c r="E604" s="252"/>
      <c r="F604" s="252"/>
      <c r="G604" s="252"/>
      <c r="H604" s="252"/>
      <c r="I604" s="252"/>
      <c r="J604" s="252"/>
      <c r="K604" s="252"/>
      <c r="L604" s="252"/>
      <c r="M604" s="252"/>
    </row>
    <row r="605" spans="2:13" x14ac:dyDescent="0.35">
      <c r="B605" s="252"/>
      <c r="C605" s="252"/>
      <c r="D605" s="252"/>
      <c r="E605" s="252"/>
      <c r="F605" s="252"/>
      <c r="G605" s="252"/>
      <c r="H605" s="252"/>
      <c r="I605" s="252"/>
      <c r="J605" s="252"/>
      <c r="K605" s="252"/>
      <c r="L605" s="252"/>
      <c r="M605" s="252"/>
    </row>
    <row r="606" spans="2:13" x14ac:dyDescent="0.35">
      <c r="B606" s="252"/>
      <c r="C606" s="252"/>
      <c r="D606" s="252"/>
      <c r="E606" s="252"/>
      <c r="F606" s="252"/>
      <c r="G606" s="252"/>
      <c r="H606" s="252"/>
      <c r="I606" s="252"/>
      <c r="J606" s="252"/>
      <c r="K606" s="252"/>
      <c r="L606" s="252"/>
      <c r="M606" s="252"/>
    </row>
    <row r="607" spans="2:13" x14ac:dyDescent="0.35">
      <c r="B607" s="252"/>
      <c r="C607" s="252"/>
      <c r="D607" s="252"/>
      <c r="E607" s="252"/>
      <c r="F607" s="252"/>
      <c r="G607" s="252"/>
      <c r="H607" s="252"/>
      <c r="I607" s="252"/>
      <c r="J607" s="252"/>
      <c r="K607" s="252"/>
      <c r="L607" s="252"/>
      <c r="M607" s="252"/>
    </row>
    <row r="608" spans="2:13" x14ac:dyDescent="0.35">
      <c r="B608" s="252"/>
      <c r="C608" s="252"/>
      <c r="D608" s="252"/>
      <c r="E608" s="252"/>
      <c r="F608" s="252"/>
      <c r="G608" s="252"/>
      <c r="H608" s="252"/>
      <c r="I608" s="252"/>
      <c r="J608" s="252"/>
      <c r="K608" s="252"/>
      <c r="L608" s="252"/>
      <c r="M608" s="252"/>
    </row>
    <row r="609" spans="2:13" x14ac:dyDescent="0.35">
      <c r="B609" s="252"/>
      <c r="C609" s="252"/>
      <c r="D609" s="252"/>
      <c r="E609" s="252"/>
      <c r="F609" s="252"/>
      <c r="G609" s="252"/>
      <c r="H609" s="252"/>
      <c r="I609" s="252"/>
      <c r="J609" s="252"/>
      <c r="K609" s="252"/>
      <c r="L609" s="252"/>
      <c r="M609" s="252"/>
    </row>
    <row r="610" spans="2:13" x14ac:dyDescent="0.35">
      <c r="B610" s="252"/>
      <c r="C610" s="252"/>
      <c r="D610" s="252"/>
      <c r="E610" s="252"/>
      <c r="F610" s="252"/>
      <c r="G610" s="252"/>
      <c r="H610" s="252"/>
      <c r="I610" s="252"/>
      <c r="J610" s="252"/>
      <c r="K610" s="252"/>
      <c r="L610" s="252"/>
      <c r="M610" s="252"/>
    </row>
    <row r="611" spans="2:13" x14ac:dyDescent="0.35">
      <c r="B611" s="252"/>
      <c r="C611" s="252"/>
      <c r="D611" s="252"/>
      <c r="E611" s="252"/>
      <c r="F611" s="252"/>
      <c r="G611" s="252"/>
      <c r="H611" s="252"/>
      <c r="I611" s="252"/>
      <c r="J611" s="252"/>
      <c r="K611" s="252"/>
      <c r="L611" s="252"/>
      <c r="M611" s="252"/>
    </row>
    <row r="612" spans="2:13" x14ac:dyDescent="0.35">
      <c r="B612" s="252"/>
      <c r="C612" s="252"/>
      <c r="D612" s="252"/>
      <c r="E612" s="252"/>
      <c r="F612" s="252"/>
      <c r="G612" s="252"/>
      <c r="H612" s="252"/>
      <c r="I612" s="252"/>
      <c r="J612" s="252"/>
      <c r="K612" s="252"/>
      <c r="L612" s="252"/>
      <c r="M612" s="252"/>
    </row>
    <row r="613" spans="2:13" x14ac:dyDescent="0.35">
      <c r="B613" s="252"/>
      <c r="C613" s="252"/>
      <c r="D613" s="252"/>
      <c r="E613" s="252"/>
      <c r="F613" s="252"/>
      <c r="G613" s="252"/>
      <c r="H613" s="252"/>
      <c r="I613" s="252"/>
      <c r="J613" s="252"/>
      <c r="K613" s="252"/>
      <c r="L613" s="252"/>
      <c r="M613" s="252"/>
    </row>
    <row r="614" spans="2:13" x14ac:dyDescent="0.35">
      <c r="B614" s="252"/>
      <c r="C614" s="252"/>
      <c r="D614" s="252"/>
      <c r="E614" s="252"/>
      <c r="F614" s="252"/>
      <c r="G614" s="252"/>
      <c r="H614" s="252"/>
      <c r="I614" s="252"/>
      <c r="J614" s="252"/>
      <c r="K614" s="252"/>
      <c r="L614" s="252"/>
      <c r="M614" s="252"/>
    </row>
    <row r="615" spans="2:13" x14ac:dyDescent="0.35">
      <c r="B615" s="252"/>
      <c r="C615" s="252"/>
      <c r="D615" s="252"/>
      <c r="E615" s="252"/>
      <c r="F615" s="252"/>
      <c r="G615" s="252"/>
      <c r="H615" s="252"/>
      <c r="I615" s="252"/>
      <c r="J615" s="252"/>
      <c r="K615" s="252"/>
      <c r="L615" s="252"/>
      <c r="M615" s="252"/>
    </row>
    <row r="616" spans="2:13" x14ac:dyDescent="0.35">
      <c r="B616" s="252"/>
      <c r="C616" s="252"/>
      <c r="D616" s="252"/>
      <c r="E616" s="252"/>
      <c r="F616" s="252"/>
      <c r="G616" s="252"/>
      <c r="H616" s="252"/>
      <c r="I616" s="252"/>
      <c r="J616" s="252"/>
      <c r="K616" s="252"/>
      <c r="L616" s="252"/>
      <c r="M616" s="252"/>
    </row>
    <row r="617" spans="2:13" x14ac:dyDescent="0.35">
      <c r="B617" s="252"/>
      <c r="C617" s="252"/>
      <c r="D617" s="252"/>
      <c r="E617" s="252"/>
      <c r="F617" s="252"/>
      <c r="G617" s="252"/>
      <c r="H617" s="252"/>
      <c r="I617" s="252"/>
      <c r="J617" s="252"/>
      <c r="K617" s="252"/>
      <c r="L617" s="252"/>
      <c r="M617" s="252"/>
    </row>
    <row r="618" spans="2:13" x14ac:dyDescent="0.35">
      <c r="B618" s="252"/>
      <c r="C618" s="252"/>
      <c r="D618" s="252"/>
      <c r="E618" s="252"/>
      <c r="F618" s="252"/>
      <c r="G618" s="252"/>
      <c r="H618" s="252"/>
      <c r="I618" s="252"/>
      <c r="J618" s="252"/>
      <c r="K618" s="252"/>
      <c r="L618" s="252"/>
      <c r="M618" s="252"/>
    </row>
    <row r="619" spans="2:13" x14ac:dyDescent="0.35">
      <c r="B619" s="252"/>
      <c r="C619" s="252"/>
      <c r="D619" s="252"/>
      <c r="E619" s="252"/>
      <c r="F619" s="252"/>
      <c r="G619" s="252"/>
      <c r="H619" s="252"/>
      <c r="I619" s="252"/>
      <c r="J619" s="252"/>
      <c r="K619" s="252"/>
      <c r="L619" s="252"/>
      <c r="M619" s="252"/>
    </row>
    <row r="620" spans="2:13" x14ac:dyDescent="0.35">
      <c r="B620" s="252"/>
      <c r="C620" s="252"/>
      <c r="D620" s="252"/>
      <c r="E620" s="252"/>
      <c r="F620" s="252"/>
      <c r="G620" s="252"/>
      <c r="H620" s="252"/>
      <c r="I620" s="252"/>
      <c r="J620" s="252"/>
      <c r="K620" s="252"/>
      <c r="L620" s="252"/>
      <c r="M620" s="252"/>
    </row>
    <row r="621" spans="2:13" x14ac:dyDescent="0.35">
      <c r="B621" s="252"/>
      <c r="C621" s="252"/>
      <c r="D621" s="252"/>
      <c r="E621" s="252"/>
      <c r="F621" s="252"/>
      <c r="G621" s="252"/>
      <c r="H621" s="252"/>
      <c r="I621" s="252"/>
      <c r="J621" s="252"/>
      <c r="K621" s="252"/>
      <c r="L621" s="252"/>
      <c r="M621" s="252"/>
    </row>
    <row r="622" spans="2:13" x14ac:dyDescent="0.35">
      <c r="B622" s="252"/>
      <c r="C622" s="252"/>
      <c r="D622" s="252"/>
      <c r="E622" s="252"/>
      <c r="F622" s="252"/>
      <c r="G622" s="252"/>
      <c r="H622" s="252"/>
      <c r="I622" s="252"/>
      <c r="J622" s="252"/>
      <c r="K622" s="252"/>
      <c r="L622" s="252"/>
      <c r="M622" s="252"/>
    </row>
    <row r="623" spans="2:13" x14ac:dyDescent="0.35">
      <c r="B623" s="252"/>
      <c r="C623" s="252"/>
      <c r="D623" s="252"/>
      <c r="E623" s="252"/>
      <c r="F623" s="252"/>
      <c r="G623" s="252"/>
      <c r="H623" s="252"/>
      <c r="I623" s="252"/>
      <c r="J623" s="252"/>
      <c r="K623" s="252"/>
      <c r="L623" s="252"/>
      <c r="M623" s="252"/>
    </row>
    <row r="624" spans="2:13" x14ac:dyDescent="0.35">
      <c r="B624" s="252"/>
      <c r="C624" s="252"/>
      <c r="D624" s="252"/>
      <c r="E624" s="252"/>
      <c r="F624" s="252"/>
      <c r="G624" s="252"/>
      <c r="H624" s="252"/>
      <c r="I624" s="252"/>
      <c r="J624" s="252"/>
      <c r="K624" s="252"/>
      <c r="L624" s="252"/>
      <c r="M624" s="252"/>
    </row>
    <row r="625" spans="2:13" x14ac:dyDescent="0.35">
      <c r="B625" s="252"/>
      <c r="C625" s="252"/>
      <c r="D625" s="252"/>
      <c r="E625" s="252"/>
      <c r="F625" s="252"/>
      <c r="G625" s="252"/>
      <c r="H625" s="252"/>
      <c r="I625" s="252"/>
      <c r="J625" s="252"/>
      <c r="K625" s="252"/>
      <c r="L625" s="252"/>
      <c r="M625" s="252"/>
    </row>
    <row r="626" spans="2:13" x14ac:dyDescent="0.35">
      <c r="B626" s="252"/>
      <c r="C626" s="252"/>
      <c r="D626" s="252"/>
      <c r="E626" s="252"/>
      <c r="F626" s="252"/>
      <c r="G626" s="252"/>
      <c r="H626" s="252"/>
      <c r="I626" s="252"/>
      <c r="J626" s="252"/>
      <c r="K626" s="252"/>
      <c r="L626" s="252"/>
      <c r="M626" s="252"/>
    </row>
    <row r="627" spans="2:13" x14ac:dyDescent="0.35">
      <c r="B627" s="252"/>
      <c r="C627" s="252"/>
      <c r="D627" s="252"/>
      <c r="E627" s="252"/>
      <c r="F627" s="252"/>
      <c r="G627" s="252"/>
      <c r="H627" s="252"/>
      <c r="I627" s="252"/>
      <c r="J627" s="252"/>
      <c r="K627" s="252"/>
      <c r="L627" s="252"/>
      <c r="M627" s="252"/>
    </row>
    <row r="628" spans="2:13" x14ac:dyDescent="0.35">
      <c r="B628" s="252"/>
      <c r="C628" s="252"/>
      <c r="D628" s="252"/>
      <c r="E628" s="252"/>
      <c r="F628" s="252"/>
      <c r="G628" s="252"/>
      <c r="H628" s="252"/>
      <c r="I628" s="252"/>
      <c r="J628" s="252"/>
      <c r="K628" s="252"/>
      <c r="L628" s="252"/>
      <c r="M628" s="252"/>
    </row>
    <row r="629" spans="2:13" x14ac:dyDescent="0.35">
      <c r="B629" s="252"/>
      <c r="C629" s="252"/>
      <c r="D629" s="252"/>
      <c r="E629" s="252"/>
      <c r="F629" s="252"/>
      <c r="G629" s="252"/>
      <c r="H629" s="252"/>
      <c r="I629" s="252"/>
      <c r="J629" s="252"/>
      <c r="K629" s="252"/>
      <c r="L629" s="252"/>
      <c r="M629" s="252"/>
    </row>
    <row r="630" spans="2:13" x14ac:dyDescent="0.35">
      <c r="B630" s="252"/>
      <c r="C630" s="252"/>
      <c r="D630" s="252"/>
      <c r="E630" s="252"/>
      <c r="F630" s="252"/>
      <c r="G630" s="252"/>
      <c r="H630" s="252"/>
      <c r="I630" s="252"/>
      <c r="J630" s="252"/>
      <c r="K630" s="252"/>
      <c r="L630" s="252"/>
      <c r="M630" s="252"/>
    </row>
    <row r="631" spans="2:13" x14ac:dyDescent="0.35">
      <c r="B631" s="252"/>
      <c r="C631" s="252"/>
      <c r="D631" s="252"/>
      <c r="E631" s="252"/>
      <c r="F631" s="252"/>
      <c r="G631" s="252"/>
      <c r="H631" s="252"/>
      <c r="I631" s="252"/>
      <c r="J631" s="252"/>
      <c r="K631" s="252"/>
      <c r="L631" s="252"/>
      <c r="M631" s="252"/>
    </row>
    <row r="632" spans="2:13" x14ac:dyDescent="0.35">
      <c r="B632" s="252"/>
      <c r="C632" s="252"/>
      <c r="D632" s="252"/>
      <c r="E632" s="252"/>
      <c r="F632" s="252"/>
      <c r="G632" s="252"/>
      <c r="H632" s="252"/>
      <c r="I632" s="252"/>
      <c r="J632" s="252"/>
      <c r="K632" s="252"/>
      <c r="L632" s="252"/>
      <c r="M632" s="252"/>
    </row>
    <row r="633" spans="2:13" x14ac:dyDescent="0.35">
      <c r="B633" s="252"/>
      <c r="C633" s="252"/>
      <c r="D633" s="252"/>
      <c r="E633" s="252"/>
      <c r="F633" s="252"/>
      <c r="G633" s="252"/>
      <c r="H633" s="252"/>
      <c r="I633" s="252"/>
      <c r="J633" s="252"/>
      <c r="K633" s="252"/>
      <c r="L633" s="252"/>
      <c r="M633" s="252"/>
    </row>
    <row r="634" spans="2:13" x14ac:dyDescent="0.35">
      <c r="B634" s="252"/>
      <c r="C634" s="252"/>
      <c r="D634" s="252"/>
      <c r="E634" s="252"/>
      <c r="F634" s="252"/>
      <c r="G634" s="252"/>
      <c r="H634" s="252"/>
      <c r="I634" s="252"/>
      <c r="J634" s="252"/>
      <c r="K634" s="252"/>
      <c r="L634" s="252"/>
      <c r="M634" s="252"/>
    </row>
    <row r="635" spans="2:13" x14ac:dyDescent="0.35">
      <c r="B635" s="252"/>
      <c r="C635" s="252"/>
      <c r="D635" s="252"/>
      <c r="E635" s="252"/>
      <c r="F635" s="252"/>
      <c r="G635" s="252"/>
      <c r="H635" s="252"/>
      <c r="I635" s="252"/>
      <c r="J635" s="252"/>
      <c r="K635" s="252"/>
      <c r="L635" s="252"/>
      <c r="M635" s="252"/>
    </row>
    <row r="636" spans="2:13" x14ac:dyDescent="0.35">
      <c r="B636" s="252"/>
      <c r="C636" s="252"/>
      <c r="D636" s="252"/>
      <c r="E636" s="252"/>
      <c r="F636" s="252"/>
      <c r="G636" s="252"/>
      <c r="H636" s="252"/>
      <c r="I636" s="252"/>
      <c r="J636" s="252"/>
      <c r="K636" s="252"/>
      <c r="L636" s="252"/>
      <c r="M636" s="252"/>
    </row>
    <row r="637" spans="2:13" x14ac:dyDescent="0.35">
      <c r="B637" s="252"/>
      <c r="C637" s="252"/>
      <c r="D637" s="252"/>
      <c r="E637" s="252"/>
      <c r="F637" s="252"/>
      <c r="G637" s="252"/>
      <c r="H637" s="252"/>
      <c r="I637" s="252"/>
      <c r="J637" s="252"/>
      <c r="K637" s="252"/>
      <c r="L637" s="252"/>
      <c r="M637" s="252"/>
    </row>
    <row r="638" spans="2:13" x14ac:dyDescent="0.35">
      <c r="B638" s="252"/>
      <c r="C638" s="252"/>
      <c r="D638" s="252"/>
      <c r="E638" s="252"/>
      <c r="F638" s="252"/>
      <c r="G638" s="252"/>
      <c r="H638" s="252"/>
      <c r="I638" s="252"/>
      <c r="J638" s="252"/>
      <c r="K638" s="252"/>
      <c r="L638" s="252"/>
      <c r="M638" s="252"/>
    </row>
    <row r="639" spans="2:13" x14ac:dyDescent="0.35">
      <c r="B639" s="252"/>
      <c r="C639" s="252"/>
      <c r="D639" s="252"/>
      <c r="E639" s="252"/>
      <c r="F639" s="252"/>
      <c r="G639" s="252"/>
      <c r="H639" s="252"/>
      <c r="I639" s="252"/>
      <c r="J639" s="252"/>
      <c r="K639" s="252"/>
      <c r="L639" s="252"/>
      <c r="M639" s="252"/>
    </row>
    <row r="640" spans="2:13" x14ac:dyDescent="0.35">
      <c r="B640" s="252"/>
      <c r="C640" s="252"/>
      <c r="D640" s="252"/>
      <c r="E640" s="252"/>
      <c r="F640" s="252"/>
      <c r="G640" s="252"/>
      <c r="H640" s="252"/>
      <c r="I640" s="252"/>
      <c r="J640" s="252"/>
      <c r="K640" s="252"/>
      <c r="L640" s="252"/>
      <c r="M640" s="252"/>
    </row>
    <row r="641" spans="2:13" x14ac:dyDescent="0.35">
      <c r="B641" s="252"/>
      <c r="C641" s="252"/>
      <c r="D641" s="252"/>
      <c r="E641" s="252"/>
      <c r="F641" s="252"/>
      <c r="G641" s="252"/>
      <c r="H641" s="252"/>
      <c r="I641" s="252"/>
      <c r="J641" s="252"/>
      <c r="K641" s="252"/>
      <c r="L641" s="252"/>
      <c r="M641" s="252"/>
    </row>
    <row r="642" spans="2:13" x14ac:dyDescent="0.35">
      <c r="B642" s="252"/>
      <c r="C642" s="252"/>
      <c r="D642" s="252"/>
      <c r="E642" s="252"/>
      <c r="F642" s="252"/>
      <c r="G642" s="252"/>
      <c r="H642" s="252"/>
      <c r="I642" s="252"/>
      <c r="J642" s="252"/>
      <c r="K642" s="252"/>
      <c r="L642" s="252"/>
      <c r="M642" s="252"/>
    </row>
    <row r="643" spans="2:13" x14ac:dyDescent="0.35">
      <c r="B643" s="252"/>
      <c r="C643" s="252"/>
      <c r="D643" s="252"/>
      <c r="E643" s="252"/>
      <c r="F643" s="252"/>
      <c r="G643" s="252"/>
      <c r="H643" s="252"/>
      <c r="I643" s="252"/>
      <c r="J643" s="252"/>
      <c r="K643" s="252"/>
      <c r="L643" s="252"/>
      <c r="M643" s="252"/>
    </row>
    <row r="644" spans="2:13" x14ac:dyDescent="0.35">
      <c r="B644" s="252"/>
      <c r="C644" s="252"/>
      <c r="D644" s="252"/>
      <c r="E644" s="252"/>
      <c r="F644" s="252"/>
      <c r="G644" s="252"/>
      <c r="H644" s="252"/>
      <c r="I644" s="252"/>
      <c r="J644" s="252"/>
      <c r="K644" s="252"/>
      <c r="L644" s="252"/>
      <c r="M644" s="252"/>
    </row>
    <row r="645" spans="2:13" x14ac:dyDescent="0.35">
      <c r="B645" s="252"/>
      <c r="C645" s="252"/>
      <c r="D645" s="252"/>
      <c r="E645" s="252"/>
      <c r="F645" s="252"/>
      <c r="G645" s="252"/>
      <c r="H645" s="252"/>
      <c r="I645" s="252"/>
      <c r="J645" s="252"/>
      <c r="K645" s="252"/>
      <c r="L645" s="252"/>
      <c r="M645" s="252"/>
    </row>
    <row r="646" spans="2:13" x14ac:dyDescent="0.35">
      <c r="B646" s="252"/>
      <c r="C646" s="252"/>
      <c r="D646" s="252"/>
      <c r="E646" s="252"/>
      <c r="F646" s="252"/>
      <c r="G646" s="252"/>
      <c r="H646" s="252"/>
      <c r="I646" s="252"/>
      <c r="J646" s="252"/>
      <c r="K646" s="252"/>
      <c r="L646" s="252"/>
      <c r="M646" s="252"/>
    </row>
    <row r="647" spans="2:13" x14ac:dyDescent="0.35">
      <c r="B647" s="252"/>
      <c r="C647" s="252"/>
      <c r="D647" s="252"/>
      <c r="E647" s="252"/>
      <c r="F647" s="252"/>
      <c r="G647" s="252"/>
      <c r="H647" s="252"/>
      <c r="I647" s="252"/>
      <c r="J647" s="252"/>
      <c r="K647" s="252"/>
      <c r="L647" s="252"/>
      <c r="M647" s="252"/>
    </row>
    <row r="648" spans="2:13" x14ac:dyDescent="0.35">
      <c r="B648" s="252"/>
      <c r="C648" s="252"/>
      <c r="D648" s="252"/>
      <c r="E648" s="252"/>
      <c r="F648" s="252"/>
      <c r="G648" s="252"/>
      <c r="H648" s="252"/>
      <c r="I648" s="252"/>
      <c r="J648" s="252"/>
      <c r="K648" s="252"/>
      <c r="L648" s="252"/>
      <c r="M648" s="252"/>
    </row>
    <row r="649" spans="2:13" x14ac:dyDescent="0.35">
      <c r="B649" s="252"/>
      <c r="C649" s="252"/>
      <c r="D649" s="252"/>
      <c r="E649" s="252"/>
      <c r="F649" s="252"/>
      <c r="G649" s="252"/>
      <c r="H649" s="252"/>
      <c r="I649" s="252"/>
      <c r="J649" s="252"/>
      <c r="K649" s="252"/>
      <c r="L649" s="252"/>
      <c r="M649" s="252"/>
    </row>
    <row r="650" spans="2:13" x14ac:dyDescent="0.35">
      <c r="B650" s="252"/>
      <c r="C650" s="252"/>
      <c r="D650" s="252"/>
      <c r="E650" s="252"/>
      <c r="F650" s="252"/>
      <c r="G650" s="252"/>
      <c r="H650" s="252"/>
      <c r="I650" s="252"/>
      <c r="J650" s="252"/>
      <c r="K650" s="252"/>
      <c r="L650" s="252"/>
      <c r="M650" s="252"/>
    </row>
    <row r="651" spans="2:13" x14ac:dyDescent="0.35">
      <c r="B651" s="252"/>
      <c r="C651" s="252"/>
      <c r="D651" s="252"/>
      <c r="E651" s="252"/>
      <c r="F651" s="252"/>
      <c r="G651" s="252"/>
      <c r="H651" s="252"/>
      <c r="I651" s="252"/>
      <c r="J651" s="252"/>
      <c r="K651" s="252"/>
      <c r="L651" s="252"/>
      <c r="M651" s="252"/>
    </row>
    <row r="652" spans="2:13" x14ac:dyDescent="0.35">
      <c r="B652" s="252"/>
      <c r="C652" s="252"/>
      <c r="D652" s="252"/>
      <c r="E652" s="252"/>
      <c r="F652" s="252"/>
      <c r="G652" s="252"/>
      <c r="H652" s="252"/>
      <c r="I652" s="252"/>
      <c r="J652" s="252"/>
      <c r="K652" s="252"/>
      <c r="L652" s="252"/>
      <c r="M652" s="252"/>
    </row>
    <row r="653" spans="2:13" x14ac:dyDescent="0.35">
      <c r="B653" s="252"/>
      <c r="C653" s="252"/>
      <c r="D653" s="252"/>
      <c r="E653" s="252"/>
      <c r="F653" s="252"/>
      <c r="G653" s="252"/>
      <c r="H653" s="252"/>
      <c r="I653" s="252"/>
      <c r="J653" s="252"/>
      <c r="K653" s="252"/>
      <c r="L653" s="252"/>
      <c r="M653" s="252"/>
    </row>
    <row r="654" spans="2:13" x14ac:dyDescent="0.35">
      <c r="B654" s="252"/>
      <c r="C654" s="252"/>
      <c r="D654" s="252"/>
      <c r="E654" s="252"/>
      <c r="F654" s="252"/>
      <c r="G654" s="252"/>
      <c r="H654" s="252"/>
      <c r="I654" s="252"/>
      <c r="J654" s="252"/>
      <c r="K654" s="252"/>
      <c r="L654" s="252"/>
      <c r="M654" s="252"/>
    </row>
    <row r="655" spans="2:13" x14ac:dyDescent="0.35">
      <c r="B655" s="252"/>
      <c r="C655" s="252"/>
      <c r="D655" s="252"/>
      <c r="E655" s="252"/>
      <c r="F655" s="252"/>
      <c r="G655" s="252"/>
      <c r="H655" s="252"/>
      <c r="I655" s="252"/>
      <c r="J655" s="252"/>
      <c r="K655" s="252"/>
      <c r="L655" s="252"/>
      <c r="M655" s="252"/>
    </row>
    <row r="656" spans="2:13" x14ac:dyDescent="0.35">
      <c r="B656" s="252"/>
      <c r="C656" s="252"/>
      <c r="D656" s="252"/>
      <c r="E656" s="252"/>
      <c r="F656" s="252"/>
      <c r="G656" s="252"/>
      <c r="H656" s="252"/>
      <c r="I656" s="252"/>
      <c r="J656" s="252"/>
      <c r="K656" s="252"/>
      <c r="L656" s="252"/>
      <c r="M656" s="252"/>
    </row>
    <row r="657" spans="2:13" x14ac:dyDescent="0.35">
      <c r="B657" s="252"/>
      <c r="C657" s="252"/>
      <c r="D657" s="252"/>
      <c r="E657" s="252"/>
      <c r="F657" s="252"/>
      <c r="G657" s="252"/>
      <c r="H657" s="252"/>
      <c r="I657" s="252"/>
      <c r="J657" s="252"/>
      <c r="K657" s="252"/>
      <c r="L657" s="252"/>
      <c r="M657" s="252"/>
    </row>
    <row r="658" spans="2:13" x14ac:dyDescent="0.35">
      <c r="B658" s="252"/>
      <c r="C658" s="252"/>
      <c r="D658" s="252"/>
      <c r="E658" s="252"/>
      <c r="F658" s="252"/>
      <c r="G658" s="252"/>
      <c r="H658" s="252"/>
      <c r="I658" s="252"/>
      <c r="J658" s="252"/>
      <c r="K658" s="252"/>
      <c r="L658" s="252"/>
      <c r="M658" s="252"/>
    </row>
    <row r="659" spans="2:13" x14ac:dyDescent="0.35">
      <c r="B659" s="252"/>
      <c r="C659" s="252"/>
      <c r="D659" s="252"/>
      <c r="E659" s="252"/>
      <c r="F659" s="252"/>
      <c r="G659" s="252"/>
      <c r="H659" s="252"/>
      <c r="I659" s="252"/>
      <c r="J659" s="252"/>
      <c r="K659" s="252"/>
      <c r="L659" s="252"/>
      <c r="M659" s="252"/>
    </row>
    <row r="660" spans="2:13" x14ac:dyDescent="0.35">
      <c r="B660" s="252"/>
      <c r="C660" s="252"/>
      <c r="D660" s="252"/>
      <c r="E660" s="252"/>
      <c r="F660" s="252"/>
      <c r="G660" s="252"/>
      <c r="H660" s="252"/>
      <c r="I660" s="252"/>
      <c r="J660" s="252"/>
      <c r="K660" s="252"/>
      <c r="L660" s="252"/>
      <c r="M660" s="252"/>
    </row>
    <row r="661" spans="2:13" x14ac:dyDescent="0.35">
      <c r="B661" s="252"/>
      <c r="C661" s="252"/>
      <c r="D661" s="252"/>
      <c r="E661" s="252"/>
      <c r="F661" s="252"/>
      <c r="G661" s="252"/>
      <c r="H661" s="252"/>
      <c r="I661" s="252"/>
      <c r="J661" s="252"/>
      <c r="K661" s="252"/>
      <c r="L661" s="252"/>
      <c r="M661" s="252"/>
    </row>
    <row r="662" spans="2:13" x14ac:dyDescent="0.35">
      <c r="B662" s="252"/>
      <c r="C662" s="252"/>
      <c r="D662" s="252"/>
      <c r="E662" s="252"/>
      <c r="F662" s="252"/>
      <c r="G662" s="252"/>
      <c r="H662" s="252"/>
      <c r="I662" s="252"/>
      <c r="J662" s="252"/>
      <c r="K662" s="252"/>
      <c r="L662" s="252"/>
      <c r="M662" s="252"/>
    </row>
    <row r="663" spans="2:13" x14ac:dyDescent="0.35">
      <c r="B663" s="252"/>
      <c r="C663" s="252"/>
      <c r="D663" s="252"/>
      <c r="E663" s="252"/>
      <c r="F663" s="252"/>
      <c r="G663" s="252"/>
      <c r="H663" s="252"/>
      <c r="I663" s="252"/>
      <c r="J663" s="252"/>
      <c r="K663" s="252"/>
      <c r="L663" s="252"/>
      <c r="M663" s="252"/>
    </row>
    <row r="664" spans="2:13" x14ac:dyDescent="0.35">
      <c r="B664" s="252"/>
      <c r="C664" s="252"/>
      <c r="D664" s="252"/>
      <c r="E664" s="252"/>
      <c r="F664" s="252"/>
      <c r="G664" s="252"/>
      <c r="H664" s="252"/>
      <c r="I664" s="252"/>
      <c r="J664" s="252"/>
      <c r="K664" s="252"/>
      <c r="L664" s="252"/>
      <c r="M664" s="252"/>
    </row>
    <row r="665" spans="2:13" x14ac:dyDescent="0.35">
      <c r="B665" s="252"/>
      <c r="C665" s="252"/>
      <c r="D665" s="252"/>
      <c r="E665" s="252"/>
      <c r="F665" s="252"/>
      <c r="G665" s="252"/>
      <c r="H665" s="252"/>
      <c r="I665" s="252"/>
      <c r="J665" s="252"/>
      <c r="K665" s="252"/>
      <c r="L665" s="252"/>
      <c r="M665" s="252"/>
    </row>
    <row r="666" spans="2:13" x14ac:dyDescent="0.35">
      <c r="B666" s="252"/>
      <c r="C666" s="252"/>
      <c r="D666" s="252"/>
      <c r="E666" s="252"/>
      <c r="F666" s="252"/>
      <c r="G666" s="252"/>
      <c r="H666" s="252"/>
      <c r="I666" s="252"/>
      <c r="J666" s="252"/>
      <c r="K666" s="252"/>
      <c r="L666" s="252"/>
      <c r="M666" s="252"/>
    </row>
    <row r="667" spans="2:13" x14ac:dyDescent="0.35">
      <c r="B667" s="252"/>
      <c r="C667" s="252"/>
      <c r="D667" s="252"/>
      <c r="E667" s="252"/>
      <c r="F667" s="252"/>
      <c r="G667" s="252"/>
      <c r="H667" s="252"/>
      <c r="I667" s="252"/>
      <c r="J667" s="252"/>
      <c r="K667" s="252"/>
      <c r="L667" s="252"/>
      <c r="M667" s="252"/>
    </row>
    <row r="668" spans="2:13" x14ac:dyDescent="0.35">
      <c r="B668" s="252"/>
      <c r="C668" s="252"/>
      <c r="D668" s="252"/>
      <c r="E668" s="252"/>
      <c r="F668" s="252"/>
      <c r="G668" s="252"/>
      <c r="H668" s="252"/>
      <c r="I668" s="252"/>
      <c r="J668" s="252"/>
      <c r="K668" s="252"/>
      <c r="L668" s="252"/>
      <c r="M668" s="252"/>
    </row>
    <row r="669" spans="2:13" x14ac:dyDescent="0.35">
      <c r="B669" s="252"/>
      <c r="C669" s="252"/>
      <c r="D669" s="252"/>
      <c r="E669" s="252"/>
      <c r="F669" s="252"/>
      <c r="G669" s="252"/>
      <c r="H669" s="252"/>
      <c r="I669" s="252"/>
      <c r="J669" s="252"/>
      <c r="K669" s="252"/>
      <c r="L669" s="252"/>
      <c r="M669" s="252"/>
    </row>
    <row r="670" spans="2:13" x14ac:dyDescent="0.35">
      <c r="B670" s="252"/>
      <c r="C670" s="252"/>
      <c r="D670" s="252"/>
      <c r="E670" s="252"/>
      <c r="F670" s="252"/>
      <c r="G670" s="252"/>
      <c r="H670" s="252"/>
      <c r="I670" s="252"/>
      <c r="J670" s="252"/>
      <c r="K670" s="252"/>
      <c r="L670" s="252"/>
      <c r="M670" s="252"/>
    </row>
    <row r="671" spans="2:13" x14ac:dyDescent="0.35">
      <c r="B671" s="252"/>
      <c r="C671" s="252"/>
      <c r="D671" s="252"/>
      <c r="E671" s="252"/>
      <c r="F671" s="252"/>
      <c r="G671" s="252"/>
      <c r="H671" s="252"/>
      <c r="I671" s="252"/>
      <c r="J671" s="252"/>
      <c r="K671" s="252"/>
      <c r="L671" s="252"/>
      <c r="M671" s="252"/>
    </row>
    <row r="672" spans="2:13" x14ac:dyDescent="0.35">
      <c r="B672" s="252"/>
      <c r="C672" s="252"/>
      <c r="D672" s="252"/>
      <c r="E672" s="252"/>
      <c r="F672" s="252"/>
      <c r="G672" s="252"/>
      <c r="H672" s="252"/>
      <c r="I672" s="252"/>
      <c r="J672" s="252"/>
      <c r="K672" s="252"/>
      <c r="L672" s="252"/>
      <c r="M672" s="252"/>
    </row>
    <row r="673" spans="2:13" x14ac:dyDescent="0.35">
      <c r="B673" s="252"/>
      <c r="C673" s="252"/>
      <c r="D673" s="252"/>
      <c r="E673" s="252"/>
      <c r="F673" s="252"/>
      <c r="G673" s="252"/>
      <c r="H673" s="252"/>
      <c r="I673" s="252"/>
      <c r="J673" s="252"/>
      <c r="K673" s="252"/>
      <c r="L673" s="252"/>
      <c r="M673" s="252"/>
    </row>
    <row r="674" spans="2:13" x14ac:dyDescent="0.35">
      <c r="B674" s="252"/>
      <c r="C674" s="252"/>
      <c r="D674" s="252"/>
      <c r="E674" s="252"/>
      <c r="F674" s="252"/>
      <c r="G674" s="252"/>
      <c r="H674" s="252"/>
      <c r="I674" s="252"/>
      <c r="J674" s="252"/>
      <c r="K674" s="252"/>
      <c r="L674" s="252"/>
      <c r="M674" s="252"/>
    </row>
    <row r="675" spans="2:13" x14ac:dyDescent="0.35">
      <c r="B675" s="252"/>
      <c r="C675" s="252"/>
      <c r="D675" s="252"/>
      <c r="E675" s="252"/>
      <c r="F675" s="252"/>
      <c r="G675" s="252"/>
      <c r="H675" s="252"/>
      <c r="I675" s="252"/>
      <c r="J675" s="252"/>
      <c r="K675" s="252"/>
      <c r="L675" s="252"/>
      <c r="M675" s="252"/>
    </row>
    <row r="676" spans="2:13" x14ac:dyDescent="0.35">
      <c r="B676" s="252"/>
      <c r="C676" s="252"/>
      <c r="D676" s="252"/>
      <c r="E676" s="252"/>
      <c r="F676" s="252"/>
      <c r="G676" s="252"/>
      <c r="H676" s="252"/>
      <c r="I676" s="252"/>
      <c r="J676" s="252"/>
      <c r="K676" s="252"/>
      <c r="L676" s="252"/>
      <c r="M676" s="252"/>
    </row>
    <row r="677" spans="2:13" x14ac:dyDescent="0.35">
      <c r="B677" s="252"/>
      <c r="C677" s="252"/>
      <c r="D677" s="252"/>
      <c r="E677" s="252"/>
      <c r="F677" s="252"/>
      <c r="G677" s="252"/>
      <c r="H677" s="252"/>
      <c r="I677" s="252"/>
      <c r="J677" s="252"/>
      <c r="K677" s="252"/>
      <c r="L677" s="252"/>
      <c r="M677" s="252"/>
    </row>
    <row r="678" spans="2:13" x14ac:dyDescent="0.35">
      <c r="B678" s="252"/>
      <c r="C678" s="252"/>
      <c r="D678" s="252"/>
      <c r="E678" s="252"/>
      <c r="F678" s="252"/>
      <c r="G678" s="252"/>
      <c r="H678" s="252"/>
      <c r="I678" s="252"/>
      <c r="J678" s="252"/>
      <c r="K678" s="252"/>
      <c r="L678" s="252"/>
      <c r="M678" s="252"/>
    </row>
    <row r="679" spans="2:13" x14ac:dyDescent="0.35">
      <c r="B679" s="252"/>
      <c r="C679" s="252"/>
      <c r="D679" s="252"/>
      <c r="E679" s="252"/>
      <c r="F679" s="252"/>
      <c r="G679" s="252"/>
      <c r="H679" s="252"/>
      <c r="I679" s="252"/>
      <c r="J679" s="252"/>
      <c r="K679" s="252"/>
      <c r="L679" s="252"/>
      <c r="M679" s="252"/>
    </row>
    <row r="680" spans="2:13" x14ac:dyDescent="0.35">
      <c r="B680" s="252"/>
      <c r="C680" s="252"/>
      <c r="D680" s="252"/>
      <c r="E680" s="252"/>
      <c r="F680" s="252"/>
      <c r="G680" s="252"/>
      <c r="H680" s="252"/>
      <c r="I680" s="252"/>
      <c r="J680" s="252"/>
      <c r="K680" s="252"/>
      <c r="L680" s="252"/>
      <c r="M680" s="252"/>
    </row>
    <row r="681" spans="2:13" x14ac:dyDescent="0.35">
      <c r="B681" s="252"/>
      <c r="C681" s="252"/>
      <c r="D681" s="252"/>
      <c r="E681" s="252"/>
      <c r="F681" s="252"/>
      <c r="G681" s="252"/>
      <c r="H681" s="252"/>
      <c r="I681" s="252"/>
      <c r="J681" s="252"/>
      <c r="K681" s="252"/>
      <c r="L681" s="252"/>
      <c r="M681" s="252"/>
    </row>
    <row r="682" spans="2:13" x14ac:dyDescent="0.35">
      <c r="B682" s="252"/>
      <c r="C682" s="252"/>
      <c r="D682" s="252"/>
      <c r="E682" s="252"/>
      <c r="F682" s="252"/>
      <c r="G682" s="252"/>
      <c r="H682" s="252"/>
      <c r="I682" s="252"/>
      <c r="J682" s="252"/>
      <c r="K682" s="252"/>
      <c r="L682" s="252"/>
      <c r="M682" s="252"/>
    </row>
    <row r="683" spans="2:13" x14ac:dyDescent="0.35">
      <c r="B683" s="252"/>
      <c r="C683" s="252"/>
      <c r="D683" s="252"/>
      <c r="E683" s="252"/>
      <c r="F683" s="252"/>
      <c r="G683" s="252"/>
      <c r="H683" s="252"/>
      <c r="I683" s="252"/>
      <c r="J683" s="252"/>
      <c r="K683" s="252"/>
      <c r="L683" s="252"/>
      <c r="M683" s="252"/>
    </row>
    <row r="684" spans="2:13" x14ac:dyDescent="0.35">
      <c r="B684" s="252"/>
      <c r="C684" s="252"/>
      <c r="D684" s="252"/>
      <c r="E684" s="252"/>
      <c r="F684" s="252"/>
      <c r="G684" s="252"/>
      <c r="H684" s="252"/>
      <c r="I684" s="252"/>
      <c r="J684" s="252"/>
      <c r="K684" s="252"/>
      <c r="L684" s="252"/>
      <c r="M684" s="252"/>
    </row>
    <row r="685" spans="2:13" x14ac:dyDescent="0.35">
      <c r="B685" s="252"/>
      <c r="C685" s="252"/>
      <c r="D685" s="252"/>
      <c r="E685" s="252"/>
      <c r="F685" s="252"/>
      <c r="G685" s="252"/>
      <c r="H685" s="252"/>
      <c r="I685" s="252"/>
      <c r="J685" s="252"/>
      <c r="K685" s="252"/>
      <c r="L685" s="252"/>
      <c r="M685" s="252"/>
    </row>
    <row r="686" spans="2:13" x14ac:dyDescent="0.35">
      <c r="B686" s="252"/>
      <c r="C686" s="252"/>
      <c r="D686" s="252"/>
      <c r="E686" s="252"/>
      <c r="F686" s="252"/>
      <c r="G686" s="252"/>
      <c r="H686" s="252"/>
      <c r="I686" s="252"/>
      <c r="J686" s="252"/>
      <c r="K686" s="252"/>
      <c r="L686" s="252"/>
      <c r="M686" s="252"/>
    </row>
    <row r="687" spans="2:13" x14ac:dyDescent="0.35">
      <c r="B687" s="252"/>
      <c r="C687" s="252"/>
      <c r="D687" s="252"/>
      <c r="E687" s="252"/>
      <c r="F687" s="252"/>
      <c r="G687" s="252"/>
      <c r="H687" s="252"/>
      <c r="I687" s="252"/>
      <c r="J687" s="252"/>
      <c r="K687" s="252"/>
      <c r="L687" s="252"/>
      <c r="M687" s="252"/>
    </row>
    <row r="688" spans="2:13" x14ac:dyDescent="0.35">
      <c r="B688" s="252"/>
      <c r="C688" s="252"/>
      <c r="D688" s="252"/>
      <c r="E688" s="252"/>
      <c r="F688" s="252"/>
      <c r="G688" s="252"/>
      <c r="H688" s="252"/>
      <c r="I688" s="252"/>
      <c r="J688" s="252"/>
      <c r="K688" s="252"/>
      <c r="L688" s="252"/>
      <c r="M688" s="252"/>
    </row>
    <row r="689" spans="2:13" x14ac:dyDescent="0.35">
      <c r="B689" s="252"/>
      <c r="C689" s="252"/>
      <c r="D689" s="252"/>
      <c r="E689" s="252"/>
      <c r="F689" s="252"/>
      <c r="G689" s="252"/>
      <c r="H689" s="252"/>
      <c r="I689" s="252"/>
      <c r="J689" s="252"/>
      <c r="K689" s="252"/>
      <c r="L689" s="252"/>
      <c r="M689" s="252"/>
    </row>
    <row r="690" spans="2:13" x14ac:dyDescent="0.35">
      <c r="B690" s="252"/>
      <c r="C690" s="252"/>
      <c r="D690" s="252"/>
      <c r="E690" s="252"/>
      <c r="F690" s="252"/>
      <c r="G690" s="252"/>
      <c r="H690" s="252"/>
      <c r="I690" s="252"/>
      <c r="J690" s="252"/>
      <c r="K690" s="252"/>
      <c r="L690" s="252"/>
      <c r="M690" s="252"/>
    </row>
    <row r="691" spans="2:13" x14ac:dyDescent="0.35">
      <c r="B691" s="252"/>
      <c r="C691" s="252"/>
      <c r="D691" s="252"/>
      <c r="E691" s="252"/>
      <c r="F691" s="252"/>
      <c r="G691" s="252"/>
      <c r="H691" s="252"/>
      <c r="I691" s="252"/>
      <c r="J691" s="252"/>
      <c r="K691" s="252"/>
      <c r="L691" s="252"/>
      <c r="M691" s="252"/>
    </row>
    <row r="692" spans="2:13" x14ac:dyDescent="0.35">
      <c r="B692" s="252"/>
      <c r="C692" s="252"/>
      <c r="D692" s="252"/>
      <c r="E692" s="252"/>
      <c r="F692" s="252"/>
      <c r="G692" s="252"/>
      <c r="H692" s="252"/>
      <c r="I692" s="252"/>
      <c r="J692" s="252"/>
      <c r="K692" s="252"/>
      <c r="L692" s="252"/>
      <c r="M692" s="252"/>
    </row>
    <row r="693" spans="2:13" x14ac:dyDescent="0.35">
      <c r="B693" s="252"/>
      <c r="C693" s="252"/>
      <c r="D693" s="252"/>
      <c r="E693" s="252"/>
      <c r="F693" s="252"/>
      <c r="G693" s="252"/>
      <c r="H693" s="252"/>
      <c r="I693" s="252"/>
      <c r="J693" s="252"/>
      <c r="K693" s="252"/>
      <c r="L693" s="252"/>
      <c r="M693" s="252"/>
    </row>
    <row r="694" spans="2:13" x14ac:dyDescent="0.35">
      <c r="B694" s="252"/>
      <c r="C694" s="252"/>
      <c r="D694" s="252"/>
      <c r="E694" s="252"/>
      <c r="F694" s="252"/>
      <c r="G694" s="252"/>
      <c r="H694" s="252"/>
      <c r="I694" s="252"/>
      <c r="J694" s="252"/>
      <c r="K694" s="252"/>
      <c r="L694" s="252"/>
      <c r="M694" s="252"/>
    </row>
    <row r="695" spans="2:13" x14ac:dyDescent="0.35">
      <c r="B695" s="252"/>
      <c r="C695" s="252"/>
      <c r="D695" s="252"/>
      <c r="E695" s="252"/>
      <c r="F695" s="252"/>
      <c r="G695" s="252"/>
      <c r="H695" s="252"/>
      <c r="I695" s="252"/>
      <c r="J695" s="252"/>
      <c r="K695" s="252"/>
      <c r="L695" s="252"/>
      <c r="M695" s="252"/>
    </row>
    <row r="696" spans="2:13" x14ac:dyDescent="0.35">
      <c r="B696" s="252"/>
      <c r="C696" s="252"/>
      <c r="D696" s="252"/>
      <c r="E696" s="252"/>
      <c r="F696" s="252"/>
      <c r="G696" s="252"/>
      <c r="H696" s="252"/>
      <c r="I696" s="252"/>
      <c r="J696" s="252"/>
      <c r="K696" s="252"/>
      <c r="L696" s="252"/>
      <c r="M696" s="252"/>
    </row>
    <row r="697" spans="2:13" x14ac:dyDescent="0.35">
      <c r="B697" s="252"/>
      <c r="C697" s="252"/>
      <c r="D697" s="252"/>
      <c r="E697" s="252"/>
      <c r="F697" s="252"/>
      <c r="G697" s="252"/>
      <c r="H697" s="252"/>
      <c r="I697" s="252"/>
      <c r="J697" s="252"/>
      <c r="K697" s="252"/>
      <c r="L697" s="252"/>
      <c r="M697" s="252"/>
    </row>
    <row r="698" spans="2:13" x14ac:dyDescent="0.35">
      <c r="B698" s="252"/>
      <c r="C698" s="252"/>
      <c r="D698" s="252"/>
      <c r="E698" s="252"/>
      <c r="F698" s="252"/>
      <c r="G698" s="252"/>
      <c r="H698" s="252"/>
      <c r="I698" s="252"/>
      <c r="J698" s="252"/>
      <c r="K698" s="252"/>
      <c r="L698" s="252"/>
      <c r="M698" s="252"/>
    </row>
    <row r="699" spans="2:13" x14ac:dyDescent="0.35">
      <c r="B699" s="252"/>
      <c r="C699" s="252"/>
      <c r="D699" s="252"/>
      <c r="E699" s="252"/>
      <c r="F699" s="252"/>
      <c r="G699" s="252"/>
      <c r="H699" s="252"/>
      <c r="I699" s="252"/>
      <c r="J699" s="252"/>
      <c r="K699" s="252"/>
      <c r="L699" s="252"/>
      <c r="M699" s="252"/>
    </row>
    <row r="700" spans="2:13" x14ac:dyDescent="0.35">
      <c r="B700" s="252"/>
      <c r="C700" s="252"/>
      <c r="D700" s="252"/>
      <c r="E700" s="252"/>
      <c r="F700" s="252"/>
      <c r="G700" s="252"/>
      <c r="H700" s="252"/>
      <c r="I700" s="252"/>
      <c r="J700" s="252"/>
      <c r="K700" s="252"/>
      <c r="L700" s="252"/>
      <c r="M700" s="252"/>
    </row>
    <row r="701" spans="2:13" x14ac:dyDescent="0.35">
      <c r="B701" s="252"/>
      <c r="C701" s="252"/>
      <c r="D701" s="252"/>
      <c r="E701" s="252"/>
      <c r="F701" s="252"/>
      <c r="G701" s="252"/>
      <c r="H701" s="252"/>
      <c r="I701" s="252"/>
      <c r="J701" s="252"/>
      <c r="K701" s="252"/>
      <c r="L701" s="252"/>
      <c r="M701" s="252"/>
    </row>
    <row r="702" spans="2:13" x14ac:dyDescent="0.35">
      <c r="B702" s="252"/>
      <c r="C702" s="252"/>
      <c r="D702" s="252"/>
      <c r="E702" s="252"/>
      <c r="F702" s="252"/>
      <c r="G702" s="252"/>
      <c r="H702" s="252"/>
      <c r="I702" s="252"/>
      <c r="J702" s="252"/>
      <c r="K702" s="252"/>
      <c r="L702" s="252"/>
      <c r="M702" s="252"/>
    </row>
    <row r="703" spans="2:13" x14ac:dyDescent="0.35">
      <c r="B703" s="252"/>
      <c r="C703" s="252"/>
      <c r="D703" s="252"/>
      <c r="E703" s="252"/>
      <c r="F703" s="252"/>
      <c r="G703" s="252"/>
      <c r="H703" s="252"/>
      <c r="I703" s="252"/>
      <c r="J703" s="252"/>
      <c r="K703" s="252"/>
      <c r="L703" s="252"/>
      <c r="M703" s="252"/>
    </row>
    <row r="704" spans="2:13" x14ac:dyDescent="0.35">
      <c r="B704" s="252"/>
      <c r="C704" s="252"/>
      <c r="D704" s="252"/>
      <c r="E704" s="252"/>
      <c r="F704" s="252"/>
      <c r="G704" s="252"/>
      <c r="H704" s="252"/>
      <c r="I704" s="252"/>
      <c r="J704" s="252"/>
      <c r="K704" s="252"/>
      <c r="L704" s="252"/>
      <c r="M704" s="252"/>
    </row>
    <row r="705" spans="2:13" x14ac:dyDescent="0.35">
      <c r="B705" s="252"/>
      <c r="C705" s="252"/>
      <c r="D705" s="252"/>
      <c r="E705" s="252"/>
      <c r="F705" s="252"/>
      <c r="G705" s="252"/>
      <c r="H705" s="252"/>
      <c r="I705" s="252"/>
      <c r="J705" s="252"/>
      <c r="K705" s="252"/>
      <c r="L705" s="252"/>
      <c r="M705" s="252"/>
    </row>
    <row r="706" spans="2:13" x14ac:dyDescent="0.35">
      <c r="B706" s="252"/>
      <c r="C706" s="252"/>
      <c r="D706" s="252"/>
      <c r="E706" s="252"/>
      <c r="F706" s="252"/>
      <c r="G706" s="252"/>
      <c r="H706" s="252"/>
      <c r="I706" s="252"/>
      <c r="J706" s="252"/>
      <c r="K706" s="252"/>
      <c r="L706" s="252"/>
      <c r="M706" s="252"/>
    </row>
    <row r="707" spans="2:13" x14ac:dyDescent="0.35">
      <c r="B707" s="252"/>
      <c r="C707" s="252"/>
      <c r="D707" s="252"/>
      <c r="E707" s="252"/>
      <c r="F707" s="252"/>
      <c r="G707" s="252"/>
      <c r="H707" s="252"/>
      <c r="I707" s="252"/>
      <c r="J707" s="252"/>
      <c r="K707" s="252"/>
      <c r="L707" s="252"/>
      <c r="M707" s="252"/>
    </row>
    <row r="708" spans="2:13" x14ac:dyDescent="0.35">
      <c r="B708" s="252"/>
      <c r="C708" s="252"/>
      <c r="D708" s="252"/>
      <c r="E708" s="252"/>
      <c r="F708" s="252"/>
      <c r="G708" s="252"/>
      <c r="H708" s="252"/>
      <c r="I708" s="252"/>
      <c r="J708" s="252"/>
      <c r="K708" s="252"/>
      <c r="L708" s="252"/>
      <c r="M708" s="252"/>
    </row>
    <row r="709" spans="2:13" x14ac:dyDescent="0.35">
      <c r="B709" s="252"/>
      <c r="C709" s="252"/>
      <c r="D709" s="252"/>
      <c r="E709" s="252"/>
      <c r="F709" s="252"/>
      <c r="G709" s="252"/>
      <c r="H709" s="252"/>
      <c r="I709" s="252"/>
      <c r="J709" s="252"/>
      <c r="K709" s="252"/>
      <c r="L709" s="252"/>
      <c r="M709" s="252"/>
    </row>
    <row r="710" spans="2:13" x14ac:dyDescent="0.35">
      <c r="B710" s="252"/>
      <c r="C710" s="252"/>
      <c r="D710" s="252"/>
      <c r="E710" s="252"/>
      <c r="F710" s="252"/>
      <c r="G710" s="252"/>
      <c r="H710" s="252"/>
      <c r="I710" s="252"/>
      <c r="J710" s="252"/>
      <c r="K710" s="252"/>
      <c r="L710" s="252"/>
      <c r="M710" s="252"/>
    </row>
    <row r="711" spans="2:13" x14ac:dyDescent="0.35">
      <c r="B711" s="252"/>
      <c r="C711" s="252"/>
      <c r="D711" s="252"/>
      <c r="E711" s="252"/>
      <c r="F711" s="252"/>
      <c r="G711" s="252"/>
      <c r="H711" s="252"/>
      <c r="I711" s="252"/>
      <c r="J711" s="252"/>
      <c r="K711" s="252"/>
      <c r="L711" s="252"/>
      <c r="M711" s="252"/>
    </row>
    <row r="712" spans="2:13" x14ac:dyDescent="0.35">
      <c r="B712" s="252"/>
      <c r="C712" s="252"/>
      <c r="D712" s="252"/>
      <c r="E712" s="252"/>
      <c r="F712" s="252"/>
      <c r="G712" s="252"/>
      <c r="H712" s="252"/>
      <c r="I712" s="252"/>
      <c r="J712" s="252"/>
      <c r="K712" s="252"/>
      <c r="L712" s="252"/>
      <c r="M712" s="252"/>
    </row>
    <row r="713" spans="2:13" x14ac:dyDescent="0.35">
      <c r="B713" s="252"/>
      <c r="C713" s="252"/>
      <c r="D713" s="252"/>
      <c r="E713" s="252"/>
      <c r="F713" s="252"/>
      <c r="G713" s="252"/>
      <c r="H713" s="252"/>
      <c r="I713" s="252"/>
      <c r="J713" s="252"/>
      <c r="K713" s="252"/>
      <c r="L713" s="252"/>
      <c r="M713" s="252"/>
    </row>
    <row r="714" spans="2:13" x14ac:dyDescent="0.35">
      <c r="B714" s="252"/>
      <c r="C714" s="252"/>
      <c r="D714" s="252"/>
      <c r="E714" s="252"/>
      <c r="F714" s="252"/>
      <c r="G714" s="252"/>
      <c r="H714" s="252"/>
      <c r="I714" s="252"/>
      <c r="J714" s="252"/>
      <c r="K714" s="252"/>
      <c r="L714" s="252"/>
      <c r="M714" s="252"/>
    </row>
    <row r="715" spans="2:13" x14ac:dyDescent="0.35">
      <c r="B715" s="252"/>
      <c r="C715" s="252"/>
      <c r="D715" s="252"/>
      <c r="E715" s="252"/>
      <c r="F715" s="252"/>
      <c r="G715" s="252"/>
      <c r="H715" s="252"/>
      <c r="I715" s="252"/>
      <c r="J715" s="252"/>
      <c r="K715" s="252"/>
      <c r="L715" s="252"/>
      <c r="M715" s="252"/>
    </row>
    <row r="716" spans="2:13" x14ac:dyDescent="0.35">
      <c r="B716" s="252"/>
      <c r="C716" s="252"/>
      <c r="D716" s="252"/>
      <c r="E716" s="252"/>
      <c r="F716" s="252"/>
      <c r="G716" s="252"/>
      <c r="H716" s="252"/>
      <c r="I716" s="252"/>
      <c r="J716" s="252"/>
      <c r="K716" s="252"/>
      <c r="L716" s="252"/>
      <c r="M716" s="252"/>
    </row>
    <row r="717" spans="2:13" x14ac:dyDescent="0.35">
      <c r="B717" s="252"/>
      <c r="C717" s="252"/>
      <c r="D717" s="252"/>
      <c r="E717" s="252"/>
      <c r="F717" s="252"/>
      <c r="G717" s="252"/>
      <c r="H717" s="252"/>
      <c r="I717" s="252"/>
      <c r="J717" s="252"/>
      <c r="K717" s="252"/>
      <c r="L717" s="252"/>
      <c r="M717" s="252"/>
    </row>
    <row r="718" spans="2:13" x14ac:dyDescent="0.35">
      <c r="B718" s="252"/>
      <c r="C718" s="252"/>
      <c r="D718" s="252"/>
      <c r="E718" s="252"/>
      <c r="F718" s="252"/>
      <c r="G718" s="252"/>
      <c r="H718" s="252"/>
      <c r="I718" s="252"/>
      <c r="J718" s="252"/>
      <c r="K718" s="252"/>
      <c r="L718" s="252"/>
      <c r="M718" s="252"/>
    </row>
    <row r="719" spans="2:13" x14ac:dyDescent="0.35">
      <c r="B719" s="252"/>
      <c r="C719" s="252"/>
      <c r="D719" s="252"/>
      <c r="E719" s="252"/>
      <c r="F719" s="252"/>
      <c r="G719" s="252"/>
      <c r="H719" s="252"/>
      <c r="I719" s="252"/>
      <c r="J719" s="252"/>
      <c r="K719" s="252"/>
      <c r="L719" s="252"/>
      <c r="M719" s="252"/>
    </row>
    <row r="720" spans="2:13" x14ac:dyDescent="0.35">
      <c r="B720" s="252"/>
      <c r="C720" s="252"/>
      <c r="D720" s="252"/>
      <c r="E720" s="252"/>
      <c r="F720" s="252"/>
      <c r="G720" s="252"/>
      <c r="H720" s="252"/>
      <c r="I720" s="252"/>
      <c r="J720" s="252"/>
      <c r="K720" s="252"/>
      <c r="L720" s="252"/>
      <c r="M720" s="252"/>
    </row>
    <row r="721" spans="2:13" x14ac:dyDescent="0.35">
      <c r="B721" s="252"/>
      <c r="C721" s="252"/>
      <c r="D721" s="252"/>
      <c r="E721" s="252"/>
      <c r="F721" s="252"/>
      <c r="G721" s="252"/>
      <c r="H721" s="252"/>
      <c r="I721" s="252"/>
      <c r="J721" s="252"/>
      <c r="K721" s="252"/>
      <c r="L721" s="252"/>
      <c r="M721" s="252"/>
    </row>
    <row r="722" spans="2:13" x14ac:dyDescent="0.35">
      <c r="B722" s="252"/>
      <c r="C722" s="252"/>
      <c r="D722" s="252"/>
      <c r="E722" s="252"/>
      <c r="F722" s="252"/>
      <c r="G722" s="252"/>
      <c r="H722" s="252"/>
      <c r="I722" s="252"/>
      <c r="J722" s="252"/>
      <c r="K722" s="252"/>
      <c r="L722" s="252"/>
      <c r="M722" s="252"/>
    </row>
    <row r="723" spans="2:13" x14ac:dyDescent="0.35">
      <c r="B723" s="252"/>
      <c r="C723" s="252"/>
      <c r="D723" s="252"/>
      <c r="E723" s="252"/>
      <c r="F723" s="252"/>
      <c r="G723" s="252"/>
      <c r="H723" s="252"/>
      <c r="I723" s="252"/>
      <c r="J723" s="252"/>
      <c r="K723" s="252"/>
      <c r="L723" s="252"/>
      <c r="M723" s="252"/>
    </row>
    <row r="724" spans="2:13" x14ac:dyDescent="0.35">
      <c r="B724" s="252"/>
      <c r="C724" s="252"/>
      <c r="D724" s="252"/>
      <c r="E724" s="252"/>
      <c r="F724" s="252"/>
      <c r="G724" s="252"/>
      <c r="H724" s="252"/>
      <c r="I724" s="252"/>
      <c r="J724" s="252"/>
      <c r="K724" s="252"/>
      <c r="L724" s="252"/>
      <c r="M724" s="252"/>
    </row>
    <row r="725" spans="2:13" x14ac:dyDescent="0.35">
      <c r="B725" s="252"/>
      <c r="C725" s="252"/>
      <c r="D725" s="252"/>
      <c r="E725" s="252"/>
      <c r="F725" s="252"/>
      <c r="G725" s="252"/>
      <c r="H725" s="252"/>
      <c r="I725" s="252"/>
      <c r="J725" s="252"/>
      <c r="K725" s="252"/>
      <c r="L725" s="252"/>
      <c r="M725" s="252"/>
    </row>
    <row r="726" spans="2:13" x14ac:dyDescent="0.35">
      <c r="B726" s="252"/>
      <c r="C726" s="252"/>
      <c r="D726" s="252"/>
      <c r="E726" s="252"/>
      <c r="F726" s="252"/>
      <c r="G726" s="252"/>
      <c r="H726" s="252"/>
      <c r="I726" s="252"/>
      <c r="J726" s="252"/>
      <c r="K726" s="252"/>
      <c r="L726" s="252"/>
      <c r="M726" s="252"/>
    </row>
    <row r="727" spans="2:13" x14ac:dyDescent="0.35">
      <c r="B727" s="252"/>
      <c r="C727" s="252"/>
      <c r="D727" s="252"/>
      <c r="E727" s="252"/>
      <c r="F727" s="252"/>
      <c r="G727" s="252"/>
      <c r="H727" s="252"/>
      <c r="I727" s="252"/>
      <c r="J727" s="252"/>
      <c r="K727" s="252"/>
      <c r="L727" s="252"/>
      <c r="M727" s="252"/>
    </row>
    <row r="728" spans="2:13" x14ac:dyDescent="0.35">
      <c r="B728" s="252"/>
      <c r="C728" s="252"/>
      <c r="D728" s="252"/>
      <c r="E728" s="252"/>
      <c r="F728" s="252"/>
      <c r="G728" s="252"/>
      <c r="H728" s="252"/>
      <c r="I728" s="252"/>
      <c r="J728" s="252"/>
      <c r="K728" s="252"/>
      <c r="L728" s="252"/>
      <c r="M728" s="252"/>
    </row>
    <row r="729" spans="2:13" x14ac:dyDescent="0.35">
      <c r="B729" s="252"/>
      <c r="C729" s="252"/>
      <c r="D729" s="252"/>
      <c r="E729" s="252"/>
      <c r="F729" s="252"/>
      <c r="G729" s="252"/>
      <c r="H729" s="252"/>
      <c r="I729" s="252"/>
      <c r="J729" s="252"/>
      <c r="K729" s="252"/>
      <c r="L729" s="252"/>
      <c r="M729" s="252"/>
    </row>
    <row r="730" spans="2:13" x14ac:dyDescent="0.35">
      <c r="B730" s="252"/>
      <c r="C730" s="252"/>
      <c r="D730" s="252"/>
      <c r="E730" s="252"/>
      <c r="F730" s="252"/>
      <c r="G730" s="252"/>
      <c r="H730" s="252"/>
      <c r="I730" s="252"/>
      <c r="J730" s="252"/>
      <c r="K730" s="252"/>
      <c r="L730" s="252"/>
      <c r="M730" s="252"/>
    </row>
    <row r="731" spans="2:13" x14ac:dyDescent="0.35">
      <c r="B731" s="252"/>
      <c r="C731" s="252"/>
      <c r="D731" s="252"/>
      <c r="E731" s="252"/>
      <c r="F731" s="252"/>
      <c r="G731" s="252"/>
      <c r="H731" s="252"/>
      <c r="I731" s="252"/>
      <c r="J731" s="252"/>
      <c r="K731" s="252"/>
      <c r="L731" s="252"/>
      <c r="M731" s="252"/>
    </row>
    <row r="732" spans="2:13" x14ac:dyDescent="0.35">
      <c r="B732" s="252"/>
      <c r="C732" s="252"/>
      <c r="D732" s="252"/>
      <c r="E732" s="252"/>
      <c r="F732" s="252"/>
      <c r="G732" s="252"/>
      <c r="H732" s="252"/>
      <c r="I732" s="252"/>
      <c r="J732" s="252"/>
      <c r="K732" s="252"/>
      <c r="L732" s="252"/>
      <c r="M732" s="252"/>
    </row>
    <row r="733" spans="2:13" x14ac:dyDescent="0.35">
      <c r="B733" s="252"/>
      <c r="C733" s="252"/>
      <c r="D733" s="252"/>
      <c r="E733" s="252"/>
      <c r="F733" s="252"/>
      <c r="G733" s="252"/>
      <c r="H733" s="252"/>
      <c r="I733" s="252"/>
      <c r="J733" s="252"/>
      <c r="K733" s="252"/>
      <c r="L733" s="252"/>
      <c r="M733" s="252"/>
    </row>
    <row r="734" spans="2:13" x14ac:dyDescent="0.35">
      <c r="B734" s="252"/>
      <c r="C734" s="252"/>
      <c r="D734" s="252"/>
      <c r="E734" s="252"/>
      <c r="F734" s="252"/>
      <c r="G734" s="252"/>
      <c r="H734" s="252"/>
      <c r="I734" s="252"/>
      <c r="J734" s="252"/>
      <c r="K734" s="252"/>
      <c r="L734" s="252"/>
      <c r="M734" s="252"/>
    </row>
    <row r="735" spans="2:13" x14ac:dyDescent="0.35">
      <c r="B735" s="252"/>
      <c r="C735" s="252"/>
      <c r="D735" s="252"/>
      <c r="E735" s="252"/>
      <c r="F735" s="252"/>
      <c r="G735" s="252"/>
      <c r="H735" s="252"/>
      <c r="I735" s="252"/>
      <c r="J735" s="252"/>
      <c r="K735" s="252"/>
      <c r="L735" s="252"/>
      <c r="M735" s="252"/>
    </row>
    <row r="736" spans="2:13" x14ac:dyDescent="0.35">
      <c r="B736" s="252"/>
      <c r="C736" s="252"/>
      <c r="D736" s="252"/>
      <c r="E736" s="252"/>
      <c r="F736" s="252"/>
      <c r="G736" s="252"/>
      <c r="H736" s="252"/>
      <c r="I736" s="252"/>
      <c r="J736" s="252"/>
      <c r="K736" s="252"/>
      <c r="L736" s="252"/>
      <c r="M736" s="252"/>
    </row>
    <row r="737" spans="2:13" x14ac:dyDescent="0.35">
      <c r="B737" s="252"/>
      <c r="C737" s="252"/>
      <c r="D737" s="252"/>
      <c r="E737" s="252"/>
      <c r="F737" s="252"/>
      <c r="G737" s="252"/>
      <c r="H737" s="252"/>
      <c r="I737" s="252"/>
      <c r="J737" s="252"/>
      <c r="K737" s="252"/>
      <c r="L737" s="252"/>
      <c r="M737" s="252"/>
    </row>
    <row r="738" spans="2:13" x14ac:dyDescent="0.35">
      <c r="B738" s="252"/>
      <c r="C738" s="252"/>
      <c r="D738" s="252"/>
      <c r="E738" s="252"/>
      <c r="F738" s="252"/>
      <c r="G738" s="252"/>
      <c r="H738" s="252"/>
      <c r="I738" s="252"/>
      <c r="J738" s="252"/>
      <c r="K738" s="252"/>
      <c r="L738" s="252"/>
      <c r="M738" s="252"/>
    </row>
    <row r="739" spans="2:13" x14ac:dyDescent="0.35">
      <c r="B739" s="252"/>
      <c r="C739" s="252"/>
      <c r="D739" s="252"/>
      <c r="E739" s="252"/>
      <c r="F739" s="252"/>
      <c r="G739" s="252"/>
      <c r="H739" s="252"/>
      <c r="I739" s="252"/>
      <c r="J739" s="252"/>
      <c r="K739" s="252"/>
      <c r="L739" s="252"/>
      <c r="M739" s="252"/>
    </row>
    <row r="740" spans="2:13" x14ac:dyDescent="0.35">
      <c r="B740" s="252"/>
      <c r="C740" s="252"/>
      <c r="D740" s="252"/>
      <c r="E740" s="252"/>
      <c r="F740" s="252"/>
      <c r="G740" s="252"/>
      <c r="H740" s="252"/>
      <c r="I740" s="252"/>
      <c r="J740" s="252"/>
      <c r="K740" s="252"/>
      <c r="L740" s="252"/>
      <c r="M740" s="252"/>
    </row>
    <row r="741" spans="2:13" x14ac:dyDescent="0.35">
      <c r="B741" s="252"/>
      <c r="C741" s="252"/>
      <c r="D741" s="252"/>
      <c r="E741" s="252"/>
      <c r="F741" s="252"/>
      <c r="G741" s="252"/>
      <c r="H741" s="252"/>
      <c r="I741" s="252"/>
      <c r="J741" s="252"/>
      <c r="K741" s="252"/>
      <c r="L741" s="252"/>
      <c r="M741" s="252"/>
    </row>
    <row r="742" spans="2:13" x14ac:dyDescent="0.35">
      <c r="B742" s="252"/>
      <c r="C742" s="252"/>
      <c r="D742" s="252"/>
      <c r="E742" s="252"/>
      <c r="F742" s="252"/>
      <c r="G742" s="252"/>
      <c r="H742" s="252"/>
      <c r="I742" s="252"/>
      <c r="J742" s="252"/>
      <c r="K742" s="252"/>
      <c r="L742" s="252"/>
      <c r="M742" s="252"/>
    </row>
    <row r="743" spans="2:13" x14ac:dyDescent="0.35">
      <c r="B743" s="252"/>
      <c r="C743" s="252"/>
      <c r="D743" s="252"/>
      <c r="E743" s="252"/>
      <c r="F743" s="252"/>
      <c r="G743" s="252"/>
      <c r="H743" s="252"/>
      <c r="I743" s="252"/>
      <c r="J743" s="252"/>
      <c r="K743" s="252"/>
      <c r="L743" s="252"/>
      <c r="M743" s="252"/>
    </row>
    <row r="744" spans="2:13" x14ac:dyDescent="0.35">
      <c r="B744" s="252"/>
      <c r="C744" s="252"/>
      <c r="D744" s="252"/>
      <c r="E744" s="252"/>
      <c r="F744" s="252"/>
      <c r="G744" s="252"/>
      <c r="H744" s="252"/>
      <c r="I744" s="252"/>
      <c r="J744" s="252"/>
      <c r="K744" s="252"/>
      <c r="L744" s="252"/>
      <c r="M744" s="252"/>
    </row>
    <row r="745" spans="2:13" x14ac:dyDescent="0.35">
      <c r="B745" s="252"/>
      <c r="C745" s="252"/>
      <c r="D745" s="252"/>
      <c r="E745" s="252"/>
      <c r="F745" s="252"/>
      <c r="G745" s="252"/>
      <c r="H745" s="252"/>
      <c r="I745" s="252"/>
      <c r="J745" s="252"/>
      <c r="K745" s="252"/>
      <c r="L745" s="252"/>
      <c r="M745" s="252"/>
    </row>
    <row r="746" spans="2:13" x14ac:dyDescent="0.35">
      <c r="B746" s="252"/>
      <c r="C746" s="252"/>
      <c r="D746" s="252"/>
      <c r="E746" s="252"/>
      <c r="F746" s="252"/>
      <c r="G746" s="252"/>
      <c r="H746" s="252"/>
      <c r="I746" s="252"/>
      <c r="J746" s="252"/>
      <c r="K746" s="252"/>
      <c r="L746" s="252"/>
      <c r="M746" s="252"/>
    </row>
    <row r="747" spans="2:13" x14ac:dyDescent="0.35">
      <c r="B747" s="252"/>
      <c r="C747" s="252"/>
      <c r="D747" s="252"/>
      <c r="E747" s="252"/>
      <c r="F747" s="252"/>
      <c r="G747" s="252"/>
      <c r="H747" s="252"/>
      <c r="I747" s="252"/>
      <c r="J747" s="252"/>
      <c r="K747" s="252"/>
      <c r="L747" s="252"/>
      <c r="M747" s="252"/>
    </row>
    <row r="748" spans="2:13" x14ac:dyDescent="0.35">
      <c r="B748" s="252"/>
      <c r="C748" s="252"/>
      <c r="D748" s="252"/>
      <c r="E748" s="252"/>
      <c r="F748" s="252"/>
      <c r="G748" s="252"/>
      <c r="H748" s="252"/>
      <c r="I748" s="252"/>
      <c r="J748" s="252"/>
      <c r="K748" s="252"/>
      <c r="L748" s="252"/>
      <c r="M748" s="252"/>
    </row>
    <row r="749" spans="2:13" x14ac:dyDescent="0.35">
      <c r="B749" s="252"/>
      <c r="C749" s="252"/>
      <c r="D749" s="252"/>
      <c r="E749" s="252"/>
      <c r="F749" s="252"/>
      <c r="G749" s="252"/>
      <c r="H749" s="252"/>
      <c r="I749" s="252"/>
      <c r="J749" s="252"/>
      <c r="K749" s="252"/>
      <c r="L749" s="252"/>
      <c r="M749" s="252"/>
    </row>
    <row r="750" spans="2:13" x14ac:dyDescent="0.35">
      <c r="B750" s="252"/>
      <c r="C750" s="252"/>
      <c r="D750" s="252"/>
      <c r="E750" s="252"/>
      <c r="F750" s="252"/>
      <c r="G750" s="252"/>
      <c r="H750" s="252"/>
      <c r="I750" s="252"/>
      <c r="J750" s="252"/>
      <c r="K750" s="252"/>
      <c r="L750" s="252"/>
      <c r="M750" s="252"/>
    </row>
    <row r="751" spans="2:13" x14ac:dyDescent="0.35">
      <c r="B751" s="252"/>
      <c r="C751" s="252"/>
      <c r="D751" s="252"/>
      <c r="E751" s="252"/>
      <c r="F751" s="252"/>
      <c r="G751" s="252"/>
      <c r="H751" s="252"/>
      <c r="I751" s="252"/>
      <c r="J751" s="252"/>
      <c r="K751" s="252"/>
      <c r="L751" s="252"/>
      <c r="M751" s="252"/>
    </row>
    <row r="752" spans="2:13" x14ac:dyDescent="0.35">
      <c r="B752" s="252"/>
      <c r="C752" s="252"/>
      <c r="D752" s="252"/>
      <c r="E752" s="252"/>
      <c r="F752" s="252"/>
      <c r="G752" s="252"/>
      <c r="H752" s="252"/>
      <c r="I752" s="252"/>
      <c r="J752" s="252"/>
      <c r="K752" s="252"/>
      <c r="L752" s="252"/>
      <c r="M752" s="252"/>
    </row>
    <row r="753" spans="2:13" x14ac:dyDescent="0.35">
      <c r="B753" s="252"/>
      <c r="C753" s="252"/>
      <c r="D753" s="252"/>
      <c r="E753" s="252"/>
      <c r="F753" s="252"/>
      <c r="G753" s="252"/>
      <c r="H753" s="252"/>
      <c r="I753" s="252"/>
      <c r="J753" s="252"/>
      <c r="K753" s="252"/>
      <c r="L753" s="252"/>
      <c r="M753" s="252"/>
    </row>
    <row r="754" spans="2:13" x14ac:dyDescent="0.35">
      <c r="B754" s="252"/>
      <c r="C754" s="252"/>
      <c r="D754" s="252"/>
      <c r="E754" s="252"/>
      <c r="F754" s="252"/>
      <c r="G754" s="252"/>
      <c r="H754" s="252"/>
      <c r="I754" s="252"/>
      <c r="J754" s="252"/>
      <c r="K754" s="252"/>
      <c r="L754" s="252"/>
      <c r="M754" s="252"/>
    </row>
    <row r="755" spans="2:13" x14ac:dyDescent="0.35">
      <c r="B755" s="252"/>
      <c r="C755" s="252"/>
      <c r="D755" s="252"/>
      <c r="E755" s="252"/>
      <c r="F755" s="252"/>
      <c r="G755" s="252"/>
      <c r="H755" s="252"/>
      <c r="I755" s="252"/>
      <c r="J755" s="252"/>
      <c r="K755" s="252"/>
      <c r="L755" s="252"/>
      <c r="M755" s="252"/>
    </row>
    <row r="756" spans="2:13" x14ac:dyDescent="0.35">
      <c r="B756" s="252"/>
      <c r="C756" s="252"/>
      <c r="D756" s="252"/>
      <c r="E756" s="252"/>
      <c r="F756" s="252"/>
      <c r="G756" s="252"/>
      <c r="H756" s="252"/>
      <c r="I756" s="252"/>
      <c r="J756" s="252"/>
      <c r="K756" s="252"/>
      <c r="L756" s="252"/>
      <c r="M756" s="252"/>
    </row>
    <row r="757" spans="2:13" x14ac:dyDescent="0.35">
      <c r="B757" s="252"/>
      <c r="C757" s="252"/>
      <c r="D757" s="252"/>
      <c r="E757" s="252"/>
      <c r="F757" s="252"/>
      <c r="G757" s="252"/>
      <c r="H757" s="252"/>
      <c r="I757" s="252"/>
      <c r="J757" s="252"/>
      <c r="K757" s="252"/>
      <c r="L757" s="252"/>
      <c r="M757" s="252"/>
    </row>
    <row r="758" spans="2:13" x14ac:dyDescent="0.35">
      <c r="B758" s="252"/>
      <c r="C758" s="252"/>
      <c r="D758" s="252"/>
      <c r="E758" s="252"/>
      <c r="F758" s="252"/>
      <c r="G758" s="252"/>
      <c r="H758" s="252"/>
      <c r="I758" s="252"/>
      <c r="J758" s="252"/>
      <c r="K758" s="252"/>
      <c r="L758" s="252"/>
      <c r="M758" s="252"/>
    </row>
    <row r="759" spans="2:13" x14ac:dyDescent="0.35">
      <c r="B759" s="252"/>
      <c r="C759" s="252"/>
      <c r="D759" s="252"/>
      <c r="E759" s="252"/>
      <c r="F759" s="252"/>
      <c r="G759" s="252"/>
      <c r="H759" s="252"/>
      <c r="I759" s="252"/>
      <c r="J759" s="252"/>
      <c r="K759" s="252"/>
      <c r="L759" s="252"/>
      <c r="M759" s="252"/>
    </row>
    <row r="760" spans="2:13" x14ac:dyDescent="0.35">
      <c r="B760" s="252"/>
      <c r="C760" s="252"/>
      <c r="D760" s="252"/>
      <c r="E760" s="252"/>
      <c r="F760" s="252"/>
      <c r="G760" s="252"/>
      <c r="H760" s="252"/>
      <c r="I760" s="252"/>
      <c r="J760" s="252"/>
      <c r="K760" s="252"/>
      <c r="L760" s="252"/>
      <c r="M760" s="252"/>
    </row>
    <row r="761" spans="2:13" x14ac:dyDescent="0.35">
      <c r="B761" s="252"/>
      <c r="C761" s="252"/>
      <c r="D761" s="252"/>
      <c r="E761" s="252"/>
      <c r="F761" s="252"/>
      <c r="G761" s="252"/>
      <c r="H761" s="252"/>
      <c r="I761" s="252"/>
      <c r="J761" s="252"/>
      <c r="K761" s="252"/>
      <c r="L761" s="252"/>
      <c r="M761" s="252"/>
    </row>
    <row r="762" spans="2:13" x14ac:dyDescent="0.35">
      <c r="B762" s="252"/>
      <c r="C762" s="252"/>
      <c r="D762" s="252"/>
      <c r="E762" s="252"/>
      <c r="F762" s="252"/>
      <c r="G762" s="252"/>
      <c r="H762" s="252"/>
      <c r="I762" s="252"/>
      <c r="J762" s="252"/>
      <c r="K762" s="252"/>
      <c r="L762" s="252"/>
      <c r="M762" s="252"/>
    </row>
    <row r="763" spans="2:13" x14ac:dyDescent="0.35">
      <c r="B763" s="252"/>
      <c r="C763" s="252"/>
      <c r="D763" s="252"/>
      <c r="E763" s="252"/>
      <c r="F763" s="252"/>
      <c r="G763" s="252"/>
      <c r="H763" s="252"/>
      <c r="I763" s="252"/>
      <c r="J763" s="252"/>
      <c r="K763" s="252"/>
      <c r="L763" s="252"/>
      <c r="M763" s="252"/>
    </row>
    <row r="764" spans="2:13" x14ac:dyDescent="0.35">
      <c r="B764" s="252"/>
      <c r="C764" s="252"/>
      <c r="D764" s="252"/>
      <c r="E764" s="252"/>
      <c r="F764" s="252"/>
      <c r="G764" s="252"/>
      <c r="H764" s="252"/>
      <c r="I764" s="252"/>
      <c r="J764" s="252"/>
      <c r="K764" s="252"/>
      <c r="L764" s="252"/>
      <c r="M764" s="252"/>
    </row>
    <row r="765" spans="2:13" x14ac:dyDescent="0.35">
      <c r="B765" s="252"/>
      <c r="C765" s="252"/>
      <c r="D765" s="252"/>
      <c r="E765" s="252"/>
      <c r="F765" s="252"/>
      <c r="G765" s="252"/>
      <c r="H765" s="252"/>
      <c r="I765" s="252"/>
      <c r="J765" s="252"/>
      <c r="K765" s="252"/>
      <c r="L765" s="252"/>
      <c r="M765" s="252"/>
    </row>
    <row r="766" spans="2:13" x14ac:dyDescent="0.35">
      <c r="B766" s="252"/>
      <c r="C766" s="252"/>
      <c r="D766" s="252"/>
      <c r="E766" s="252"/>
      <c r="F766" s="252"/>
      <c r="G766" s="252"/>
      <c r="H766" s="252"/>
      <c r="I766" s="252"/>
      <c r="J766" s="252"/>
      <c r="K766" s="252"/>
      <c r="L766" s="252"/>
      <c r="M766" s="252"/>
    </row>
    <row r="767" spans="2:13" x14ac:dyDescent="0.35">
      <c r="B767" s="252"/>
      <c r="C767" s="252"/>
      <c r="D767" s="252"/>
      <c r="E767" s="252"/>
      <c r="F767" s="252"/>
      <c r="G767" s="252"/>
      <c r="H767" s="252"/>
      <c r="I767" s="252"/>
      <c r="J767" s="252"/>
      <c r="K767" s="252"/>
      <c r="L767" s="252"/>
      <c r="M767" s="252"/>
    </row>
    <row r="768" spans="2:13" x14ac:dyDescent="0.35">
      <c r="B768" s="252"/>
      <c r="C768" s="252"/>
      <c r="D768" s="252"/>
      <c r="E768" s="252"/>
      <c r="F768" s="252"/>
      <c r="G768" s="252"/>
      <c r="H768" s="252"/>
      <c r="I768" s="252"/>
      <c r="J768" s="252"/>
      <c r="K768" s="252"/>
      <c r="L768" s="252"/>
      <c r="M768" s="252"/>
    </row>
    <row r="769" spans="2:13" x14ac:dyDescent="0.35">
      <c r="B769" s="252"/>
      <c r="C769" s="252"/>
      <c r="D769" s="252"/>
      <c r="E769" s="252"/>
      <c r="F769" s="252"/>
      <c r="G769" s="252"/>
      <c r="H769" s="252"/>
      <c r="I769" s="252"/>
      <c r="J769" s="252"/>
      <c r="K769" s="252"/>
      <c r="L769" s="252"/>
      <c r="M769" s="252"/>
    </row>
    <row r="770" spans="2:13" x14ac:dyDescent="0.35">
      <c r="B770" s="252"/>
      <c r="C770" s="252"/>
      <c r="D770" s="252"/>
      <c r="E770" s="252"/>
      <c r="F770" s="252"/>
      <c r="G770" s="252"/>
      <c r="H770" s="252"/>
      <c r="I770" s="252"/>
      <c r="J770" s="252"/>
      <c r="K770" s="252"/>
      <c r="L770" s="252"/>
      <c r="M770" s="252"/>
    </row>
    <row r="771" spans="2:13" x14ac:dyDescent="0.35">
      <c r="B771" s="252"/>
      <c r="C771" s="252"/>
      <c r="D771" s="252"/>
      <c r="E771" s="252"/>
      <c r="F771" s="252"/>
      <c r="G771" s="252"/>
      <c r="H771" s="252"/>
      <c r="I771" s="252"/>
      <c r="J771" s="252"/>
      <c r="K771" s="252"/>
      <c r="L771" s="252"/>
      <c r="M771" s="252"/>
    </row>
    <row r="772" spans="2:13" x14ac:dyDescent="0.35">
      <c r="B772" s="252"/>
      <c r="C772" s="252"/>
      <c r="D772" s="252"/>
      <c r="E772" s="252"/>
      <c r="F772" s="252"/>
      <c r="G772" s="252"/>
      <c r="H772" s="252"/>
      <c r="I772" s="252"/>
      <c r="J772" s="252"/>
      <c r="K772" s="252"/>
      <c r="L772" s="252"/>
      <c r="M772" s="252"/>
    </row>
    <row r="773" spans="2:13" x14ac:dyDescent="0.35">
      <c r="B773" s="252"/>
      <c r="C773" s="252"/>
      <c r="D773" s="252"/>
      <c r="E773" s="252"/>
      <c r="F773" s="252"/>
      <c r="G773" s="252"/>
      <c r="H773" s="252"/>
      <c r="I773" s="252"/>
      <c r="J773" s="252"/>
      <c r="K773" s="252"/>
      <c r="L773" s="252"/>
      <c r="M773" s="252"/>
    </row>
    <row r="774" spans="2:13" x14ac:dyDescent="0.35">
      <c r="B774" s="252"/>
      <c r="C774" s="252"/>
      <c r="D774" s="252"/>
      <c r="E774" s="252"/>
      <c r="F774" s="252"/>
      <c r="G774" s="252"/>
      <c r="H774" s="252"/>
      <c r="I774" s="252"/>
      <c r="J774" s="252"/>
      <c r="K774" s="252"/>
      <c r="L774" s="252"/>
      <c r="M774" s="252"/>
    </row>
    <row r="775" spans="2:13" x14ac:dyDescent="0.35">
      <c r="B775" s="252"/>
      <c r="C775" s="252"/>
      <c r="D775" s="252"/>
      <c r="E775" s="252"/>
      <c r="F775" s="252"/>
      <c r="G775" s="252"/>
      <c r="H775" s="252"/>
      <c r="I775" s="252"/>
      <c r="J775" s="252"/>
      <c r="K775" s="252"/>
      <c r="L775" s="252"/>
      <c r="M775" s="252"/>
    </row>
    <row r="776" spans="2:13" x14ac:dyDescent="0.35">
      <c r="B776" s="252"/>
      <c r="C776" s="252"/>
      <c r="D776" s="252"/>
      <c r="E776" s="252"/>
      <c r="F776" s="252"/>
      <c r="G776" s="252"/>
      <c r="H776" s="252"/>
      <c r="I776" s="252"/>
      <c r="J776" s="252"/>
      <c r="K776" s="252"/>
      <c r="L776" s="252"/>
      <c r="M776" s="252"/>
    </row>
    <row r="777" spans="2:13" x14ac:dyDescent="0.35">
      <c r="B777" s="252"/>
      <c r="C777" s="252"/>
      <c r="D777" s="252"/>
      <c r="E777" s="252"/>
      <c r="F777" s="252"/>
      <c r="G777" s="252"/>
      <c r="H777" s="252"/>
      <c r="I777" s="252"/>
      <c r="J777" s="252"/>
      <c r="K777" s="252"/>
      <c r="L777" s="252"/>
      <c r="M777" s="252"/>
    </row>
    <row r="778" spans="2:13" x14ac:dyDescent="0.35">
      <c r="B778" s="252"/>
      <c r="C778" s="252"/>
      <c r="D778" s="252"/>
      <c r="E778" s="252"/>
      <c r="F778" s="252"/>
      <c r="G778" s="252"/>
      <c r="H778" s="252"/>
      <c r="I778" s="252"/>
      <c r="J778" s="252"/>
      <c r="K778" s="252"/>
      <c r="L778" s="252"/>
      <c r="M778" s="252"/>
    </row>
    <row r="779" spans="2:13" x14ac:dyDescent="0.35">
      <c r="B779" s="252"/>
      <c r="C779" s="252"/>
      <c r="D779" s="252"/>
      <c r="E779" s="252"/>
      <c r="F779" s="252"/>
      <c r="G779" s="252"/>
      <c r="H779" s="252"/>
      <c r="I779" s="252"/>
      <c r="J779" s="252"/>
      <c r="K779" s="252"/>
      <c r="L779" s="252"/>
      <c r="M779" s="252"/>
    </row>
    <row r="780" spans="2:13" x14ac:dyDescent="0.35">
      <c r="B780" s="252"/>
      <c r="C780" s="252"/>
      <c r="D780" s="252"/>
      <c r="E780" s="252"/>
      <c r="F780" s="252"/>
      <c r="G780" s="252"/>
      <c r="H780" s="252"/>
      <c r="I780" s="252"/>
      <c r="J780" s="252"/>
      <c r="K780" s="252"/>
      <c r="L780" s="252"/>
      <c r="M780" s="252"/>
    </row>
    <row r="781" spans="2:13" x14ac:dyDescent="0.35">
      <c r="B781" s="252"/>
      <c r="C781" s="252"/>
      <c r="D781" s="252"/>
      <c r="E781" s="252"/>
      <c r="F781" s="252"/>
      <c r="G781" s="252"/>
      <c r="H781" s="252"/>
      <c r="I781" s="252"/>
      <c r="J781" s="252"/>
      <c r="K781" s="252"/>
      <c r="L781" s="252"/>
      <c r="M781" s="252"/>
    </row>
    <row r="782" spans="2:13" x14ac:dyDescent="0.35">
      <c r="B782" s="252"/>
      <c r="C782" s="252"/>
      <c r="D782" s="252"/>
      <c r="E782" s="252"/>
      <c r="F782" s="252"/>
      <c r="G782" s="252"/>
      <c r="H782" s="252"/>
      <c r="I782" s="252"/>
      <c r="J782" s="252"/>
      <c r="K782" s="252"/>
      <c r="L782" s="252"/>
      <c r="M782" s="252"/>
    </row>
    <row r="783" spans="2:13" x14ac:dyDescent="0.35">
      <c r="B783" s="252"/>
      <c r="C783" s="252"/>
      <c r="D783" s="252"/>
      <c r="E783" s="252"/>
      <c r="F783" s="252"/>
      <c r="G783" s="252"/>
      <c r="H783" s="252"/>
      <c r="I783" s="252"/>
      <c r="J783" s="252"/>
      <c r="K783" s="252"/>
      <c r="L783" s="252"/>
      <c r="M783" s="252"/>
    </row>
    <row r="784" spans="2:13" x14ac:dyDescent="0.35">
      <c r="B784" s="252"/>
      <c r="C784" s="252"/>
      <c r="D784" s="252"/>
      <c r="E784" s="252"/>
      <c r="F784" s="252"/>
      <c r="G784" s="252"/>
      <c r="H784" s="252"/>
      <c r="I784" s="252"/>
      <c r="J784" s="252"/>
      <c r="K784" s="252"/>
      <c r="L784" s="252"/>
      <c r="M784" s="252"/>
    </row>
    <row r="785" spans="2:13" x14ac:dyDescent="0.35">
      <c r="B785" s="252"/>
      <c r="C785" s="252"/>
      <c r="D785" s="252"/>
      <c r="E785" s="252"/>
      <c r="F785" s="252"/>
      <c r="G785" s="252"/>
      <c r="H785" s="252"/>
      <c r="I785" s="252"/>
      <c r="J785" s="252"/>
      <c r="K785" s="252"/>
      <c r="L785" s="252"/>
      <c r="M785" s="252"/>
    </row>
    <row r="786" spans="2:13" x14ac:dyDescent="0.35">
      <c r="B786" s="252"/>
      <c r="C786" s="252"/>
      <c r="D786" s="252"/>
      <c r="E786" s="252"/>
      <c r="F786" s="252"/>
      <c r="G786" s="252"/>
      <c r="H786" s="252"/>
      <c r="I786" s="252"/>
      <c r="J786" s="252"/>
      <c r="K786" s="252"/>
      <c r="L786" s="252"/>
      <c r="M786" s="252"/>
    </row>
    <row r="787" spans="2:13" x14ac:dyDescent="0.35">
      <c r="B787" s="252"/>
      <c r="C787" s="252"/>
      <c r="D787" s="252"/>
      <c r="E787" s="252"/>
      <c r="F787" s="252"/>
      <c r="G787" s="252"/>
      <c r="H787" s="252"/>
      <c r="I787" s="252"/>
      <c r="J787" s="252"/>
      <c r="K787" s="252"/>
      <c r="L787" s="252"/>
      <c r="M787" s="252"/>
    </row>
    <row r="788" spans="2:13" x14ac:dyDescent="0.35">
      <c r="B788" s="252"/>
      <c r="C788" s="252"/>
      <c r="D788" s="252"/>
      <c r="E788" s="252"/>
      <c r="F788" s="252"/>
      <c r="G788" s="252"/>
      <c r="H788" s="252"/>
      <c r="I788" s="252"/>
      <c r="J788" s="252"/>
      <c r="K788" s="252"/>
      <c r="L788" s="252"/>
      <c r="M788" s="252"/>
    </row>
    <row r="789" spans="2:13" x14ac:dyDescent="0.35">
      <c r="B789" s="252"/>
      <c r="C789" s="252"/>
      <c r="D789" s="252"/>
      <c r="E789" s="252"/>
      <c r="F789" s="252"/>
      <c r="G789" s="252"/>
      <c r="H789" s="252"/>
      <c r="I789" s="252"/>
      <c r="J789" s="252"/>
      <c r="K789" s="252"/>
      <c r="L789" s="252"/>
      <c r="M789" s="252"/>
    </row>
    <row r="790" spans="2:13" x14ac:dyDescent="0.35">
      <c r="B790" s="252"/>
      <c r="C790" s="252"/>
      <c r="D790" s="252"/>
      <c r="E790" s="252"/>
      <c r="F790" s="252"/>
      <c r="G790" s="252"/>
      <c r="H790" s="252"/>
      <c r="I790" s="252"/>
      <c r="J790" s="252"/>
      <c r="K790" s="252"/>
      <c r="L790" s="252"/>
      <c r="M790" s="252"/>
    </row>
    <row r="791" spans="2:13" x14ac:dyDescent="0.35">
      <c r="B791" s="252"/>
      <c r="C791" s="252"/>
      <c r="D791" s="252"/>
      <c r="E791" s="252"/>
      <c r="F791" s="252"/>
      <c r="G791" s="252"/>
      <c r="H791" s="252"/>
      <c r="I791" s="252"/>
      <c r="J791" s="252"/>
      <c r="K791" s="252"/>
      <c r="L791" s="252"/>
      <c r="M791" s="252"/>
    </row>
    <row r="792" spans="2:13" x14ac:dyDescent="0.35">
      <c r="B792" s="252"/>
      <c r="C792" s="252"/>
      <c r="D792" s="252"/>
      <c r="E792" s="252"/>
      <c r="F792" s="252"/>
      <c r="G792" s="252"/>
      <c r="H792" s="252"/>
      <c r="I792" s="252"/>
      <c r="J792" s="252"/>
      <c r="K792" s="252"/>
      <c r="L792" s="252"/>
      <c r="M792" s="252"/>
    </row>
    <row r="793" spans="2:13" x14ac:dyDescent="0.35">
      <c r="B793" s="252"/>
      <c r="C793" s="252"/>
      <c r="D793" s="252"/>
      <c r="E793" s="252"/>
      <c r="F793" s="252"/>
      <c r="G793" s="252"/>
      <c r="H793" s="252"/>
      <c r="I793" s="252"/>
      <c r="J793" s="252"/>
      <c r="K793" s="252"/>
      <c r="L793" s="252"/>
      <c r="M793" s="252"/>
    </row>
    <row r="794" spans="2:13" x14ac:dyDescent="0.35">
      <c r="B794" s="252"/>
      <c r="C794" s="252"/>
      <c r="D794" s="252"/>
      <c r="E794" s="252"/>
      <c r="F794" s="252"/>
      <c r="G794" s="252"/>
      <c r="H794" s="252"/>
      <c r="I794" s="252"/>
      <c r="J794" s="252"/>
      <c r="K794" s="252"/>
      <c r="L794" s="252"/>
      <c r="M794" s="252"/>
    </row>
    <row r="795" spans="2:13" x14ac:dyDescent="0.35">
      <c r="B795" s="252"/>
      <c r="C795" s="252"/>
      <c r="D795" s="252"/>
      <c r="E795" s="252"/>
      <c r="F795" s="252"/>
      <c r="G795" s="252"/>
      <c r="H795" s="252"/>
      <c r="I795" s="252"/>
      <c r="J795" s="252"/>
      <c r="K795" s="252"/>
      <c r="L795" s="252"/>
      <c r="M795" s="252"/>
    </row>
    <row r="796" spans="2:13" x14ac:dyDescent="0.35">
      <c r="B796" s="252"/>
      <c r="C796" s="252"/>
      <c r="D796" s="252"/>
      <c r="E796" s="252"/>
      <c r="F796" s="252"/>
      <c r="G796" s="252"/>
      <c r="H796" s="252"/>
      <c r="I796" s="252"/>
      <c r="J796" s="252"/>
      <c r="K796" s="252"/>
      <c r="L796" s="252"/>
      <c r="M796" s="252"/>
    </row>
    <row r="797" spans="2:13" x14ac:dyDescent="0.35">
      <c r="B797" s="252"/>
      <c r="C797" s="252"/>
      <c r="D797" s="252"/>
      <c r="E797" s="252"/>
      <c r="F797" s="252"/>
      <c r="G797" s="252"/>
      <c r="H797" s="252"/>
      <c r="I797" s="252"/>
      <c r="J797" s="252"/>
      <c r="K797" s="252"/>
      <c r="L797" s="252"/>
      <c r="M797" s="252"/>
    </row>
    <row r="798" spans="2:13" x14ac:dyDescent="0.35">
      <c r="B798" s="252"/>
      <c r="C798" s="252"/>
      <c r="D798" s="252"/>
      <c r="E798" s="252"/>
      <c r="F798" s="252"/>
      <c r="G798" s="252"/>
      <c r="H798" s="252"/>
      <c r="I798" s="252"/>
      <c r="J798" s="252"/>
      <c r="K798" s="252"/>
      <c r="L798" s="252"/>
      <c r="M798" s="252"/>
    </row>
    <row r="799" spans="2:13" x14ac:dyDescent="0.35">
      <c r="B799" s="252"/>
      <c r="C799" s="252"/>
      <c r="D799" s="252"/>
      <c r="E799" s="252"/>
      <c r="F799" s="252"/>
      <c r="G799" s="252"/>
      <c r="H799" s="252"/>
      <c r="I799" s="252"/>
      <c r="J799" s="252"/>
      <c r="K799" s="252"/>
      <c r="L799" s="252"/>
      <c r="M799" s="252"/>
    </row>
    <row r="800" spans="2:13" x14ac:dyDescent="0.35">
      <c r="B800" s="252"/>
      <c r="C800" s="252"/>
      <c r="D800" s="252"/>
      <c r="E800" s="252"/>
      <c r="F800" s="252"/>
      <c r="G800" s="252"/>
      <c r="H800" s="252"/>
      <c r="I800" s="252"/>
      <c r="J800" s="252"/>
      <c r="K800" s="252"/>
      <c r="L800" s="252"/>
      <c r="M800" s="252"/>
    </row>
    <row r="801" spans="2:13" x14ac:dyDescent="0.35">
      <c r="B801" s="252"/>
      <c r="C801" s="252"/>
      <c r="D801" s="252"/>
      <c r="E801" s="252"/>
      <c r="F801" s="252"/>
      <c r="G801" s="252"/>
      <c r="H801" s="252"/>
      <c r="I801" s="252"/>
      <c r="J801" s="252"/>
      <c r="K801" s="252"/>
      <c r="L801" s="252"/>
      <c r="M801" s="252"/>
    </row>
    <row r="802" spans="2:13" x14ac:dyDescent="0.35">
      <c r="B802" s="252"/>
      <c r="C802" s="252"/>
      <c r="D802" s="252"/>
      <c r="E802" s="252"/>
      <c r="F802" s="252"/>
      <c r="G802" s="252"/>
      <c r="H802" s="252"/>
      <c r="I802" s="252"/>
      <c r="J802" s="252"/>
      <c r="K802" s="252"/>
      <c r="L802" s="252"/>
      <c r="M802" s="252"/>
    </row>
    <row r="803" spans="2:13" x14ac:dyDescent="0.35">
      <c r="B803" s="252"/>
      <c r="C803" s="252"/>
      <c r="D803" s="252"/>
      <c r="E803" s="252"/>
      <c r="F803" s="252"/>
      <c r="G803" s="252"/>
      <c r="H803" s="252"/>
      <c r="I803" s="252"/>
      <c r="J803" s="252"/>
      <c r="K803" s="252"/>
      <c r="L803" s="252"/>
      <c r="M803" s="252"/>
    </row>
    <row r="804" spans="2:13" x14ac:dyDescent="0.35">
      <c r="B804" s="252"/>
      <c r="C804" s="252"/>
      <c r="D804" s="252"/>
      <c r="E804" s="252"/>
      <c r="F804" s="252"/>
      <c r="G804" s="252"/>
      <c r="H804" s="252"/>
      <c r="I804" s="252"/>
      <c r="J804" s="252"/>
      <c r="K804" s="252"/>
      <c r="L804" s="252"/>
      <c r="M804" s="252"/>
    </row>
    <row r="805" spans="2:13" x14ac:dyDescent="0.35">
      <c r="B805" s="252"/>
      <c r="C805" s="252"/>
      <c r="D805" s="252"/>
      <c r="E805" s="252"/>
      <c r="F805" s="252"/>
      <c r="G805" s="252"/>
      <c r="H805" s="252"/>
      <c r="I805" s="252"/>
      <c r="J805" s="252"/>
      <c r="K805" s="252"/>
      <c r="L805" s="252"/>
      <c r="M805" s="252"/>
    </row>
    <row r="806" spans="2:13" x14ac:dyDescent="0.35">
      <c r="B806" s="252"/>
      <c r="C806" s="252"/>
      <c r="D806" s="252"/>
      <c r="E806" s="252"/>
      <c r="F806" s="252"/>
      <c r="G806" s="252"/>
      <c r="H806" s="252"/>
      <c r="I806" s="252"/>
      <c r="J806" s="252"/>
      <c r="K806" s="252"/>
      <c r="L806" s="252"/>
      <c r="M806" s="252"/>
    </row>
    <row r="807" spans="2:13" x14ac:dyDescent="0.35">
      <c r="B807" s="252"/>
      <c r="C807" s="252"/>
      <c r="D807" s="252"/>
      <c r="E807" s="252"/>
      <c r="F807" s="252"/>
      <c r="G807" s="252"/>
      <c r="H807" s="252"/>
      <c r="I807" s="252"/>
      <c r="J807" s="252"/>
      <c r="K807" s="252"/>
      <c r="L807" s="252"/>
      <c r="M807" s="252"/>
    </row>
    <row r="808" spans="2:13" x14ac:dyDescent="0.35">
      <c r="B808" s="252"/>
      <c r="C808" s="252"/>
      <c r="D808" s="252"/>
      <c r="E808" s="252"/>
      <c r="F808" s="252"/>
      <c r="G808" s="252"/>
      <c r="H808" s="252"/>
      <c r="I808" s="252"/>
      <c r="J808" s="252"/>
      <c r="K808" s="252"/>
      <c r="L808" s="252"/>
      <c r="M808" s="252"/>
    </row>
    <row r="809" spans="2:13" x14ac:dyDescent="0.35">
      <c r="B809" s="252"/>
      <c r="C809" s="252"/>
      <c r="D809" s="252"/>
      <c r="E809" s="252"/>
      <c r="F809" s="252"/>
      <c r="G809" s="252"/>
      <c r="H809" s="252"/>
      <c r="I809" s="252"/>
      <c r="J809" s="252"/>
      <c r="K809" s="252"/>
      <c r="L809" s="252"/>
      <c r="M809" s="252"/>
    </row>
    <row r="810" spans="2:13" x14ac:dyDescent="0.35">
      <c r="B810" s="252"/>
      <c r="C810" s="252"/>
      <c r="D810" s="252"/>
      <c r="E810" s="252"/>
      <c r="F810" s="252"/>
      <c r="G810" s="252"/>
      <c r="H810" s="252"/>
      <c r="I810" s="252"/>
      <c r="J810" s="252"/>
      <c r="K810" s="252"/>
      <c r="L810" s="252"/>
      <c r="M810" s="252"/>
    </row>
    <row r="811" spans="2:13" x14ac:dyDescent="0.35">
      <c r="B811" s="252"/>
      <c r="C811" s="252"/>
      <c r="D811" s="252"/>
      <c r="E811" s="252"/>
      <c r="F811" s="252"/>
      <c r="G811" s="252"/>
      <c r="H811" s="252"/>
      <c r="I811" s="252"/>
      <c r="J811" s="252"/>
      <c r="K811" s="252"/>
      <c r="L811" s="252"/>
      <c r="M811" s="252"/>
    </row>
    <row r="812" spans="2:13" x14ac:dyDescent="0.35">
      <c r="B812" s="252"/>
      <c r="C812" s="252"/>
      <c r="D812" s="252"/>
      <c r="E812" s="252"/>
      <c r="F812" s="252"/>
      <c r="G812" s="252"/>
      <c r="H812" s="252"/>
      <c r="I812" s="252"/>
      <c r="J812" s="252"/>
      <c r="K812" s="252"/>
      <c r="L812" s="252"/>
      <c r="M812" s="252"/>
    </row>
    <row r="813" spans="2:13" x14ac:dyDescent="0.35">
      <c r="B813" s="252"/>
      <c r="C813" s="252"/>
      <c r="D813" s="252"/>
      <c r="E813" s="252"/>
      <c r="F813" s="252"/>
      <c r="G813" s="252"/>
      <c r="H813" s="252"/>
      <c r="I813" s="252"/>
      <c r="J813" s="252"/>
      <c r="K813" s="252"/>
      <c r="L813" s="252"/>
      <c r="M813" s="252"/>
    </row>
    <row r="814" spans="2:13" x14ac:dyDescent="0.35">
      <c r="B814" s="252"/>
      <c r="C814" s="252"/>
      <c r="D814" s="252"/>
      <c r="E814" s="252"/>
      <c r="F814" s="252"/>
      <c r="G814" s="252"/>
      <c r="H814" s="252"/>
      <c r="I814" s="252"/>
      <c r="J814" s="252"/>
      <c r="K814" s="252"/>
      <c r="L814" s="252"/>
      <c r="M814" s="252"/>
    </row>
    <row r="815" spans="2:13" x14ac:dyDescent="0.35">
      <c r="B815" s="252"/>
      <c r="C815" s="252"/>
      <c r="D815" s="252"/>
      <c r="E815" s="252"/>
      <c r="F815" s="252"/>
      <c r="G815" s="252"/>
      <c r="H815" s="252"/>
      <c r="I815" s="252"/>
      <c r="J815" s="252"/>
      <c r="K815" s="252"/>
      <c r="L815" s="252"/>
      <c r="M815" s="252"/>
    </row>
    <row r="816" spans="2:13" x14ac:dyDescent="0.35">
      <c r="B816" s="252"/>
      <c r="C816" s="252"/>
      <c r="D816" s="252"/>
      <c r="E816" s="252"/>
      <c r="F816" s="252"/>
      <c r="G816" s="252"/>
      <c r="H816" s="252"/>
      <c r="I816" s="252"/>
      <c r="J816" s="252"/>
      <c r="K816" s="252"/>
      <c r="L816" s="252"/>
      <c r="M816" s="252"/>
    </row>
    <row r="817" spans="2:13" x14ac:dyDescent="0.35">
      <c r="B817" s="252"/>
      <c r="C817" s="252"/>
      <c r="D817" s="252"/>
      <c r="E817" s="252"/>
      <c r="F817" s="252"/>
      <c r="G817" s="252"/>
      <c r="H817" s="252"/>
      <c r="I817" s="252"/>
      <c r="J817" s="252"/>
      <c r="K817" s="252"/>
      <c r="L817" s="252"/>
      <c r="M817" s="252"/>
    </row>
    <row r="818" spans="2:13" x14ac:dyDescent="0.35">
      <c r="B818" s="252"/>
      <c r="C818" s="252"/>
      <c r="D818" s="252"/>
      <c r="E818" s="252"/>
      <c r="F818" s="252"/>
      <c r="G818" s="252"/>
      <c r="H818" s="252"/>
      <c r="I818" s="252"/>
      <c r="J818" s="252"/>
      <c r="K818" s="252"/>
      <c r="L818" s="252"/>
      <c r="M818" s="252"/>
    </row>
    <row r="819" spans="2:13" x14ac:dyDescent="0.35">
      <c r="B819" s="252"/>
      <c r="C819" s="252"/>
      <c r="D819" s="252"/>
      <c r="E819" s="252"/>
      <c r="F819" s="252"/>
      <c r="G819" s="252"/>
      <c r="H819" s="252"/>
      <c r="I819" s="252"/>
      <c r="J819" s="252"/>
      <c r="K819" s="252"/>
      <c r="L819" s="252"/>
      <c r="M819" s="252"/>
    </row>
    <row r="820" spans="2:13" x14ac:dyDescent="0.35">
      <c r="B820" s="252"/>
      <c r="C820" s="252"/>
      <c r="D820" s="252"/>
      <c r="E820" s="252"/>
      <c r="F820" s="252"/>
      <c r="G820" s="252"/>
      <c r="H820" s="252"/>
      <c r="I820" s="252"/>
      <c r="J820" s="252"/>
      <c r="K820" s="252"/>
      <c r="L820" s="252"/>
      <c r="M820" s="252"/>
    </row>
    <row r="821" spans="2:13" x14ac:dyDescent="0.35">
      <c r="B821" s="252"/>
      <c r="C821" s="252"/>
      <c r="D821" s="252"/>
      <c r="E821" s="252"/>
      <c r="F821" s="252"/>
      <c r="G821" s="252"/>
      <c r="H821" s="252"/>
      <c r="I821" s="252"/>
      <c r="J821" s="252"/>
      <c r="K821" s="252"/>
      <c r="L821" s="252"/>
      <c r="M821" s="252"/>
    </row>
    <row r="822" spans="2:13" x14ac:dyDescent="0.35">
      <c r="B822" s="252"/>
      <c r="C822" s="252"/>
      <c r="D822" s="252"/>
      <c r="E822" s="252"/>
      <c r="F822" s="252"/>
      <c r="G822" s="252"/>
      <c r="H822" s="252"/>
      <c r="I822" s="252"/>
      <c r="J822" s="252"/>
      <c r="K822" s="252"/>
      <c r="L822" s="252"/>
      <c r="M822" s="252"/>
    </row>
    <row r="823" spans="2:13" x14ac:dyDescent="0.35">
      <c r="B823" s="252"/>
      <c r="C823" s="252"/>
      <c r="D823" s="252"/>
      <c r="E823" s="252"/>
      <c r="F823" s="252"/>
      <c r="G823" s="252"/>
      <c r="H823" s="252"/>
      <c r="I823" s="252"/>
      <c r="J823" s="252"/>
      <c r="K823" s="252"/>
      <c r="L823" s="252"/>
      <c r="M823" s="252"/>
    </row>
    <row r="824" spans="2:13" x14ac:dyDescent="0.35">
      <c r="B824" s="252"/>
      <c r="C824" s="252"/>
      <c r="D824" s="252"/>
      <c r="E824" s="252"/>
      <c r="F824" s="252"/>
      <c r="G824" s="252"/>
      <c r="H824" s="252"/>
      <c r="I824" s="252"/>
      <c r="J824" s="252"/>
      <c r="K824" s="252"/>
      <c r="L824" s="252"/>
      <c r="M824" s="252"/>
    </row>
    <row r="825" spans="2:13" x14ac:dyDescent="0.35">
      <c r="B825" s="252"/>
      <c r="C825" s="252"/>
      <c r="D825" s="252"/>
      <c r="E825" s="252"/>
      <c r="F825" s="252"/>
      <c r="G825" s="252"/>
      <c r="H825" s="252"/>
      <c r="I825" s="252"/>
      <c r="J825" s="252"/>
      <c r="K825" s="252"/>
      <c r="L825" s="252"/>
      <c r="M825" s="252"/>
    </row>
    <row r="826" spans="2:13" x14ac:dyDescent="0.35">
      <c r="B826" s="252"/>
      <c r="C826" s="252"/>
      <c r="D826" s="252"/>
      <c r="E826" s="252"/>
      <c r="F826" s="252"/>
      <c r="G826" s="252"/>
      <c r="H826" s="252"/>
      <c r="I826" s="252"/>
      <c r="J826" s="252"/>
      <c r="K826" s="252"/>
      <c r="L826" s="252"/>
      <c r="M826" s="252"/>
    </row>
    <row r="827" spans="2:13" x14ac:dyDescent="0.35">
      <c r="B827" s="252"/>
      <c r="C827" s="252"/>
      <c r="D827" s="252"/>
      <c r="E827" s="252"/>
      <c r="F827" s="252"/>
      <c r="G827" s="252"/>
      <c r="H827" s="252"/>
      <c r="I827" s="252"/>
      <c r="J827" s="252"/>
      <c r="K827" s="252"/>
      <c r="L827" s="252"/>
      <c r="M827" s="252"/>
    </row>
    <row r="828" spans="2:13" x14ac:dyDescent="0.35">
      <c r="B828" s="252"/>
      <c r="C828" s="252"/>
      <c r="D828" s="252"/>
      <c r="E828" s="252"/>
      <c r="F828" s="252"/>
      <c r="G828" s="252"/>
      <c r="H828" s="252"/>
      <c r="I828" s="252"/>
      <c r="J828" s="252"/>
      <c r="K828" s="252"/>
      <c r="L828" s="252"/>
      <c r="M828" s="252"/>
    </row>
    <row r="829" spans="2:13" x14ac:dyDescent="0.35">
      <c r="B829" s="252"/>
      <c r="C829" s="252"/>
      <c r="D829" s="252"/>
      <c r="E829" s="252"/>
      <c r="F829" s="252"/>
      <c r="G829" s="252"/>
      <c r="H829" s="252"/>
      <c r="I829" s="252"/>
      <c r="J829" s="252"/>
      <c r="K829" s="252"/>
      <c r="L829" s="252"/>
      <c r="M829" s="252"/>
    </row>
    <row r="830" spans="2:13" x14ac:dyDescent="0.35">
      <c r="B830" s="252"/>
      <c r="C830" s="252"/>
      <c r="D830" s="252"/>
      <c r="E830" s="252"/>
      <c r="F830" s="252"/>
      <c r="G830" s="252"/>
      <c r="H830" s="252"/>
      <c r="I830" s="252"/>
      <c r="J830" s="252"/>
      <c r="K830" s="252"/>
      <c r="L830" s="252"/>
      <c r="M830" s="252"/>
    </row>
    <row r="831" spans="2:13" x14ac:dyDescent="0.35">
      <c r="B831" s="252"/>
      <c r="C831" s="252"/>
      <c r="D831" s="252"/>
      <c r="E831" s="252"/>
      <c r="F831" s="252"/>
      <c r="G831" s="252"/>
      <c r="H831" s="252"/>
      <c r="I831" s="252"/>
      <c r="J831" s="252"/>
      <c r="K831" s="252"/>
      <c r="L831" s="252"/>
      <c r="M831" s="252"/>
    </row>
    <row r="832" spans="2:13" x14ac:dyDescent="0.35">
      <c r="B832" s="252"/>
      <c r="C832" s="252"/>
      <c r="D832" s="252"/>
      <c r="E832" s="252"/>
      <c r="F832" s="252"/>
      <c r="G832" s="252"/>
      <c r="H832" s="252"/>
      <c r="I832" s="252"/>
      <c r="J832" s="252"/>
      <c r="K832" s="252"/>
      <c r="L832" s="252"/>
      <c r="M832" s="252"/>
    </row>
    <row r="833" spans="2:13" x14ac:dyDescent="0.35">
      <c r="B833" s="252"/>
      <c r="C833" s="252"/>
      <c r="D833" s="252"/>
      <c r="E833" s="252"/>
      <c r="F833" s="252"/>
      <c r="G833" s="252"/>
      <c r="H833" s="252"/>
      <c r="I833" s="252"/>
      <c r="J833" s="252"/>
      <c r="K833" s="252"/>
      <c r="L833" s="252"/>
      <c r="M833" s="252"/>
    </row>
    <row r="834" spans="2:13" x14ac:dyDescent="0.35">
      <c r="B834" s="252"/>
      <c r="C834" s="252"/>
      <c r="D834" s="252"/>
      <c r="E834" s="252"/>
      <c r="F834" s="252"/>
      <c r="G834" s="252"/>
      <c r="H834" s="252"/>
      <c r="I834" s="252"/>
      <c r="J834" s="252"/>
      <c r="K834" s="252"/>
      <c r="L834" s="252"/>
      <c r="M834" s="252"/>
    </row>
    <row r="835" spans="2:13" x14ac:dyDescent="0.35">
      <c r="B835" s="252"/>
      <c r="C835" s="252"/>
      <c r="D835" s="252"/>
      <c r="E835" s="252"/>
      <c r="F835" s="252"/>
      <c r="G835" s="252"/>
      <c r="H835" s="252"/>
      <c r="I835" s="252"/>
      <c r="J835" s="252"/>
      <c r="K835" s="252"/>
      <c r="L835" s="252"/>
      <c r="M835" s="252"/>
    </row>
    <row r="836" spans="2:13" x14ac:dyDescent="0.35">
      <c r="B836" s="252"/>
      <c r="C836" s="252"/>
      <c r="D836" s="252"/>
      <c r="E836" s="252"/>
      <c r="F836" s="252"/>
      <c r="G836" s="252"/>
      <c r="H836" s="252"/>
      <c r="I836" s="252"/>
      <c r="J836" s="252"/>
      <c r="K836" s="252"/>
      <c r="L836" s="252"/>
      <c r="M836" s="252"/>
    </row>
    <row r="837" spans="2:13" x14ac:dyDescent="0.35">
      <c r="B837" s="252"/>
      <c r="C837" s="252"/>
      <c r="D837" s="252"/>
      <c r="E837" s="252"/>
      <c r="F837" s="252"/>
      <c r="G837" s="252"/>
      <c r="H837" s="252"/>
      <c r="I837" s="252"/>
      <c r="J837" s="252"/>
      <c r="K837" s="252"/>
      <c r="L837" s="252"/>
      <c r="M837" s="252"/>
    </row>
    <row r="838" spans="2:13" x14ac:dyDescent="0.35">
      <c r="B838" s="252"/>
      <c r="C838" s="252"/>
      <c r="D838" s="252"/>
      <c r="E838" s="252"/>
      <c r="F838" s="252"/>
      <c r="G838" s="252"/>
      <c r="H838" s="252"/>
      <c r="I838" s="252"/>
      <c r="J838" s="252"/>
      <c r="K838" s="252"/>
      <c r="L838" s="252"/>
      <c r="M838" s="252"/>
    </row>
    <row r="839" spans="2:13" x14ac:dyDescent="0.35">
      <c r="B839" s="252"/>
      <c r="C839" s="252"/>
      <c r="D839" s="252"/>
      <c r="E839" s="252"/>
      <c r="F839" s="252"/>
      <c r="G839" s="252"/>
      <c r="H839" s="252"/>
      <c r="I839" s="252"/>
      <c r="J839" s="252"/>
      <c r="K839" s="252"/>
      <c r="L839" s="252"/>
      <c r="M839" s="252"/>
    </row>
    <row r="840" spans="2:13" x14ac:dyDescent="0.35">
      <c r="B840" s="252"/>
      <c r="C840" s="252"/>
      <c r="D840" s="252"/>
      <c r="E840" s="252"/>
      <c r="F840" s="252"/>
      <c r="G840" s="252"/>
      <c r="H840" s="252"/>
      <c r="I840" s="252"/>
      <c r="J840" s="252"/>
      <c r="K840" s="252"/>
      <c r="L840" s="252"/>
      <c r="M840" s="252"/>
    </row>
    <row r="841" spans="2:13" x14ac:dyDescent="0.35">
      <c r="B841" s="252"/>
      <c r="C841" s="252"/>
      <c r="D841" s="252"/>
      <c r="E841" s="252"/>
      <c r="F841" s="252"/>
      <c r="G841" s="252"/>
      <c r="H841" s="252"/>
      <c r="I841" s="252"/>
      <c r="J841" s="252"/>
      <c r="K841" s="252"/>
      <c r="L841" s="252"/>
      <c r="M841" s="252"/>
    </row>
    <row r="842" spans="2:13" x14ac:dyDescent="0.35">
      <c r="B842" s="252"/>
      <c r="C842" s="252"/>
      <c r="D842" s="252"/>
      <c r="E842" s="252"/>
      <c r="F842" s="252"/>
      <c r="G842" s="252"/>
      <c r="H842" s="252"/>
      <c r="I842" s="252"/>
      <c r="J842" s="252"/>
      <c r="K842" s="252"/>
      <c r="L842" s="252"/>
      <c r="M842" s="252"/>
    </row>
    <row r="843" spans="2:13" x14ac:dyDescent="0.35">
      <c r="B843" s="252"/>
      <c r="C843" s="252"/>
      <c r="D843" s="252"/>
      <c r="E843" s="252"/>
      <c r="F843" s="252"/>
      <c r="G843" s="252"/>
      <c r="H843" s="252"/>
      <c r="I843" s="252"/>
      <c r="J843" s="252"/>
      <c r="K843" s="252"/>
      <c r="L843" s="252"/>
      <c r="M843" s="252"/>
    </row>
    <row r="844" spans="2:13" x14ac:dyDescent="0.35">
      <c r="B844" s="252"/>
      <c r="C844" s="252"/>
      <c r="D844" s="252"/>
      <c r="E844" s="252"/>
      <c r="F844" s="252"/>
      <c r="G844" s="252"/>
      <c r="H844" s="252"/>
      <c r="I844" s="252"/>
      <c r="J844" s="252"/>
      <c r="K844" s="252"/>
      <c r="L844" s="252"/>
      <c r="M844" s="252"/>
    </row>
    <row r="845" spans="2:13" x14ac:dyDescent="0.35">
      <c r="B845" s="252"/>
      <c r="C845" s="252"/>
      <c r="D845" s="252"/>
      <c r="E845" s="252"/>
      <c r="F845" s="252"/>
      <c r="G845" s="252"/>
      <c r="H845" s="252"/>
      <c r="I845" s="252"/>
      <c r="J845" s="252"/>
      <c r="K845" s="252"/>
      <c r="L845" s="252"/>
      <c r="M845" s="252"/>
    </row>
    <row r="846" spans="2:13" x14ac:dyDescent="0.35">
      <c r="B846" s="252"/>
      <c r="C846" s="252"/>
      <c r="D846" s="252"/>
      <c r="E846" s="252"/>
      <c r="F846" s="252"/>
      <c r="G846" s="252"/>
      <c r="H846" s="252"/>
      <c r="I846" s="252"/>
      <c r="J846" s="252"/>
      <c r="K846" s="252"/>
      <c r="L846" s="252"/>
      <c r="M846" s="252"/>
    </row>
    <row r="847" spans="2:13" x14ac:dyDescent="0.35">
      <c r="B847" s="252"/>
      <c r="C847" s="252"/>
      <c r="D847" s="252"/>
      <c r="E847" s="252"/>
      <c r="F847" s="252"/>
      <c r="G847" s="252"/>
      <c r="H847" s="252"/>
      <c r="I847" s="252"/>
      <c r="J847" s="252"/>
      <c r="K847" s="252"/>
      <c r="L847" s="252"/>
      <c r="M847" s="252"/>
    </row>
    <row r="848" spans="2:13" x14ac:dyDescent="0.35">
      <c r="B848" s="252"/>
      <c r="C848" s="252"/>
      <c r="D848" s="252"/>
      <c r="E848" s="252"/>
      <c r="F848" s="252"/>
      <c r="G848" s="252"/>
      <c r="H848" s="252"/>
      <c r="I848" s="252"/>
      <c r="J848" s="252"/>
      <c r="K848" s="252"/>
      <c r="L848" s="252"/>
      <c r="M848" s="252"/>
    </row>
    <row r="849" spans="2:13" x14ac:dyDescent="0.35">
      <c r="B849" s="252"/>
      <c r="C849" s="252"/>
      <c r="D849" s="252"/>
      <c r="E849" s="252"/>
      <c r="F849" s="252"/>
      <c r="G849" s="252"/>
      <c r="H849" s="252"/>
      <c r="I849" s="252"/>
      <c r="J849" s="252"/>
      <c r="K849" s="252"/>
      <c r="L849" s="252"/>
      <c r="M849" s="252"/>
    </row>
    <row r="850" spans="2:13" x14ac:dyDescent="0.35">
      <c r="B850" s="252"/>
      <c r="C850" s="252"/>
      <c r="D850" s="252"/>
      <c r="E850" s="252"/>
      <c r="F850" s="252"/>
      <c r="G850" s="252"/>
      <c r="H850" s="252"/>
      <c r="I850" s="252"/>
      <c r="J850" s="252"/>
      <c r="K850" s="252"/>
      <c r="L850" s="252"/>
      <c r="M850" s="252"/>
    </row>
    <row r="851" spans="2:13" x14ac:dyDescent="0.35">
      <c r="B851" s="252"/>
      <c r="C851" s="252"/>
      <c r="D851" s="252"/>
      <c r="E851" s="252"/>
      <c r="F851" s="252"/>
      <c r="G851" s="252"/>
      <c r="H851" s="252"/>
      <c r="I851" s="252"/>
      <c r="J851" s="252"/>
      <c r="K851" s="252"/>
      <c r="L851" s="252"/>
      <c r="M851" s="252"/>
    </row>
    <row r="852" spans="2:13" x14ac:dyDescent="0.35">
      <c r="B852" s="252"/>
      <c r="C852" s="252"/>
      <c r="D852" s="252"/>
      <c r="E852" s="252"/>
      <c r="F852" s="252"/>
      <c r="G852" s="252"/>
      <c r="H852" s="252"/>
      <c r="I852" s="252"/>
      <c r="J852" s="252"/>
      <c r="K852" s="252"/>
      <c r="L852" s="252"/>
      <c r="M852" s="252"/>
    </row>
    <row r="853" spans="2:13" x14ac:dyDescent="0.35">
      <c r="B853" s="252"/>
      <c r="C853" s="252"/>
      <c r="D853" s="252"/>
      <c r="E853" s="252"/>
      <c r="F853" s="252"/>
      <c r="G853" s="252"/>
      <c r="H853" s="252"/>
      <c r="I853" s="252"/>
      <c r="J853" s="252"/>
      <c r="K853" s="252"/>
      <c r="L853" s="252"/>
      <c r="M853" s="252"/>
    </row>
    <row r="854" spans="2:13" x14ac:dyDescent="0.35">
      <c r="B854" s="252"/>
      <c r="C854" s="252"/>
      <c r="D854" s="252"/>
      <c r="E854" s="252"/>
      <c r="F854" s="252"/>
      <c r="G854" s="252"/>
      <c r="H854" s="252"/>
      <c r="I854" s="252"/>
      <c r="J854" s="252"/>
      <c r="K854" s="252"/>
      <c r="L854" s="252"/>
      <c r="M854" s="252"/>
    </row>
    <row r="855" spans="2:13" x14ac:dyDescent="0.35">
      <c r="B855" s="252"/>
      <c r="C855" s="252"/>
      <c r="D855" s="252"/>
      <c r="E855" s="252"/>
      <c r="F855" s="252"/>
      <c r="G855" s="252"/>
      <c r="H855" s="252"/>
      <c r="I855" s="252"/>
      <c r="J855" s="252"/>
      <c r="K855" s="252"/>
      <c r="L855" s="252"/>
      <c r="M855" s="252"/>
    </row>
    <row r="856" spans="2:13" x14ac:dyDescent="0.35">
      <c r="B856" s="252"/>
      <c r="C856" s="252"/>
      <c r="D856" s="252"/>
      <c r="E856" s="252"/>
      <c r="F856" s="252"/>
      <c r="G856" s="252"/>
      <c r="H856" s="252"/>
      <c r="I856" s="252"/>
      <c r="J856" s="252"/>
      <c r="K856" s="252"/>
      <c r="L856" s="252"/>
      <c r="M856" s="252"/>
    </row>
    <row r="857" spans="2:13" x14ac:dyDescent="0.35">
      <c r="B857" s="252"/>
      <c r="C857" s="252"/>
      <c r="D857" s="252"/>
      <c r="E857" s="252"/>
      <c r="F857" s="252"/>
      <c r="G857" s="252"/>
      <c r="H857" s="252"/>
      <c r="I857" s="252"/>
      <c r="J857" s="252"/>
      <c r="K857" s="252"/>
      <c r="L857" s="252"/>
      <c r="M857" s="252"/>
    </row>
    <row r="858" spans="2:13" x14ac:dyDescent="0.35">
      <c r="B858" s="252"/>
      <c r="C858" s="252"/>
      <c r="D858" s="252"/>
      <c r="E858" s="252"/>
      <c r="F858" s="252"/>
      <c r="G858" s="252"/>
      <c r="H858" s="252"/>
      <c r="I858" s="252"/>
      <c r="J858" s="252"/>
      <c r="K858" s="252"/>
      <c r="L858" s="252"/>
      <c r="M858" s="252"/>
    </row>
    <row r="859" spans="2:13" x14ac:dyDescent="0.35">
      <c r="B859" s="252"/>
      <c r="C859" s="252"/>
      <c r="D859" s="252"/>
      <c r="E859" s="252"/>
      <c r="F859" s="252"/>
      <c r="G859" s="252"/>
      <c r="H859" s="252"/>
      <c r="I859" s="252"/>
      <c r="J859" s="252"/>
      <c r="K859" s="252"/>
      <c r="L859" s="252"/>
      <c r="M859" s="252"/>
    </row>
    <row r="860" spans="2:13" x14ac:dyDescent="0.35">
      <c r="B860" s="252"/>
      <c r="C860" s="252"/>
      <c r="D860" s="252"/>
      <c r="E860" s="252"/>
      <c r="F860" s="252"/>
      <c r="G860" s="252"/>
      <c r="H860" s="252"/>
      <c r="I860" s="252"/>
      <c r="J860" s="252"/>
      <c r="K860" s="252"/>
      <c r="L860" s="252"/>
      <c r="M860" s="252"/>
    </row>
    <row r="861" spans="2:13" x14ac:dyDescent="0.35">
      <c r="B861" s="252"/>
      <c r="C861" s="252"/>
      <c r="D861" s="252"/>
      <c r="E861" s="252"/>
      <c r="F861" s="252"/>
      <c r="G861" s="252"/>
      <c r="H861" s="252"/>
      <c r="I861" s="252"/>
      <c r="J861" s="252"/>
      <c r="K861" s="252"/>
      <c r="L861" s="252"/>
      <c r="M861" s="252"/>
    </row>
    <row r="862" spans="2:13" x14ac:dyDescent="0.35">
      <c r="B862" s="252"/>
      <c r="C862" s="252"/>
      <c r="D862" s="252"/>
      <c r="E862" s="252"/>
      <c r="F862" s="252"/>
      <c r="G862" s="252"/>
      <c r="H862" s="252"/>
      <c r="I862" s="252"/>
      <c r="J862" s="252"/>
      <c r="K862" s="252"/>
      <c r="L862" s="252"/>
      <c r="M862" s="252"/>
    </row>
    <row r="863" spans="2:13" x14ac:dyDescent="0.35">
      <c r="B863" s="252"/>
      <c r="C863" s="252"/>
      <c r="D863" s="252"/>
      <c r="E863" s="252"/>
      <c r="F863" s="252"/>
      <c r="G863" s="252"/>
      <c r="H863" s="252"/>
      <c r="I863" s="252"/>
      <c r="J863" s="252"/>
      <c r="K863" s="252"/>
      <c r="L863" s="252"/>
      <c r="M863" s="252"/>
    </row>
    <row r="864" spans="2:13" x14ac:dyDescent="0.35">
      <c r="B864" s="252"/>
      <c r="C864" s="252"/>
      <c r="D864" s="252"/>
      <c r="E864" s="252"/>
      <c r="F864" s="252"/>
      <c r="G864" s="252"/>
      <c r="H864" s="252"/>
      <c r="I864" s="252"/>
      <c r="J864" s="252"/>
      <c r="K864" s="252"/>
      <c r="L864" s="252"/>
      <c r="M864" s="252"/>
    </row>
    <row r="865" spans="2:13" x14ac:dyDescent="0.35">
      <c r="B865" s="252"/>
      <c r="C865" s="252"/>
      <c r="D865" s="252"/>
      <c r="E865" s="252"/>
      <c r="F865" s="252"/>
      <c r="G865" s="252"/>
      <c r="H865" s="252"/>
      <c r="I865" s="252"/>
      <c r="J865" s="252"/>
      <c r="K865" s="252"/>
      <c r="L865" s="252"/>
      <c r="M865" s="252"/>
    </row>
    <row r="866" spans="2:13" x14ac:dyDescent="0.35">
      <c r="B866" s="252"/>
      <c r="C866" s="252"/>
      <c r="D866" s="252"/>
      <c r="E866" s="252"/>
      <c r="F866" s="252"/>
      <c r="G866" s="252"/>
      <c r="H866" s="252"/>
      <c r="I866" s="252"/>
      <c r="J866" s="252"/>
      <c r="K866" s="252"/>
      <c r="L866" s="252"/>
      <c r="M866" s="252"/>
    </row>
    <row r="867" spans="2:13" x14ac:dyDescent="0.35">
      <c r="B867" s="252"/>
      <c r="C867" s="252"/>
      <c r="D867" s="252"/>
      <c r="E867" s="252"/>
      <c r="F867" s="252"/>
      <c r="G867" s="252"/>
      <c r="H867" s="252"/>
      <c r="I867" s="252"/>
      <c r="J867" s="252"/>
      <c r="K867" s="252"/>
      <c r="L867" s="252"/>
      <c r="M867" s="252"/>
    </row>
    <row r="868" spans="2:13" x14ac:dyDescent="0.35">
      <c r="B868" s="252"/>
      <c r="C868" s="252"/>
      <c r="D868" s="252"/>
      <c r="E868" s="252"/>
      <c r="F868" s="252"/>
      <c r="G868" s="252"/>
      <c r="H868" s="252"/>
      <c r="I868" s="252"/>
      <c r="J868" s="252"/>
      <c r="K868" s="252"/>
      <c r="L868" s="252"/>
      <c r="M868" s="252"/>
    </row>
    <row r="869" spans="2:13" x14ac:dyDescent="0.35">
      <c r="B869" s="252"/>
      <c r="C869" s="252"/>
      <c r="D869" s="252"/>
      <c r="E869" s="252"/>
      <c r="F869" s="252"/>
      <c r="G869" s="252"/>
      <c r="H869" s="252"/>
      <c r="I869" s="252"/>
      <c r="J869" s="252"/>
      <c r="K869" s="252"/>
      <c r="L869" s="252"/>
      <c r="M869" s="252"/>
    </row>
    <row r="870" spans="2:13" x14ac:dyDescent="0.35">
      <c r="B870" s="252"/>
      <c r="C870" s="252"/>
      <c r="D870" s="252"/>
      <c r="E870" s="252"/>
      <c r="F870" s="252"/>
      <c r="G870" s="252"/>
      <c r="H870" s="252"/>
      <c r="I870" s="252"/>
      <c r="J870" s="252"/>
      <c r="K870" s="252"/>
      <c r="L870" s="252"/>
      <c r="M870" s="252"/>
    </row>
    <row r="871" spans="2:13" x14ac:dyDescent="0.35">
      <c r="B871" s="252"/>
      <c r="C871" s="252"/>
      <c r="D871" s="252"/>
      <c r="E871" s="252"/>
      <c r="F871" s="252"/>
      <c r="G871" s="252"/>
      <c r="H871" s="252"/>
      <c r="I871" s="252"/>
      <c r="J871" s="252"/>
      <c r="K871" s="252"/>
      <c r="L871" s="252"/>
      <c r="M871" s="252"/>
    </row>
    <row r="872" spans="2:13" x14ac:dyDescent="0.35">
      <c r="B872" s="252"/>
      <c r="C872" s="252"/>
      <c r="D872" s="252"/>
      <c r="E872" s="252"/>
      <c r="F872" s="252"/>
      <c r="G872" s="252"/>
      <c r="H872" s="252"/>
      <c r="I872" s="252"/>
      <c r="J872" s="252"/>
      <c r="K872" s="252"/>
      <c r="L872" s="252"/>
      <c r="M872" s="252"/>
    </row>
    <row r="873" spans="2:13" x14ac:dyDescent="0.35">
      <c r="B873" s="252"/>
      <c r="C873" s="252"/>
      <c r="D873" s="252"/>
      <c r="E873" s="252"/>
      <c r="F873" s="252"/>
      <c r="G873" s="252"/>
      <c r="H873" s="252"/>
      <c r="I873" s="252"/>
      <c r="J873" s="252"/>
      <c r="K873" s="252"/>
      <c r="L873" s="252"/>
      <c r="M873" s="252"/>
    </row>
    <row r="874" spans="2:13" x14ac:dyDescent="0.35">
      <c r="B874" s="252"/>
      <c r="C874" s="252"/>
      <c r="D874" s="252"/>
      <c r="E874" s="252"/>
      <c r="F874" s="252"/>
      <c r="G874" s="252"/>
      <c r="H874" s="252"/>
      <c r="I874" s="252"/>
      <c r="J874" s="252"/>
      <c r="K874" s="252"/>
      <c r="L874" s="252"/>
      <c r="M874" s="252"/>
    </row>
    <row r="875" spans="2:13" x14ac:dyDescent="0.35">
      <c r="B875" s="252"/>
      <c r="C875" s="252"/>
      <c r="D875" s="252"/>
      <c r="E875" s="252"/>
      <c r="F875" s="252"/>
      <c r="G875" s="252"/>
      <c r="H875" s="252"/>
      <c r="I875" s="252"/>
      <c r="J875" s="252"/>
      <c r="K875" s="252"/>
      <c r="L875" s="252"/>
      <c r="M875" s="252"/>
    </row>
    <row r="876" spans="2:13" x14ac:dyDescent="0.35">
      <c r="B876" s="252"/>
      <c r="C876" s="252"/>
      <c r="D876" s="252"/>
      <c r="E876" s="252"/>
      <c r="F876" s="252"/>
      <c r="G876" s="252"/>
      <c r="H876" s="252"/>
      <c r="I876" s="252"/>
      <c r="J876" s="252"/>
      <c r="K876" s="252"/>
      <c r="L876" s="252"/>
      <c r="M876" s="252"/>
    </row>
    <row r="877" spans="2:13" x14ac:dyDescent="0.35">
      <c r="B877" s="252"/>
      <c r="C877" s="252"/>
      <c r="D877" s="252"/>
      <c r="E877" s="252"/>
      <c r="F877" s="252"/>
      <c r="G877" s="252"/>
      <c r="H877" s="252"/>
      <c r="I877" s="252"/>
      <c r="J877" s="252"/>
      <c r="K877" s="252"/>
      <c r="L877" s="252"/>
      <c r="M877" s="252"/>
    </row>
    <row r="878" spans="2:13" x14ac:dyDescent="0.35">
      <c r="B878" s="252"/>
      <c r="C878" s="252"/>
      <c r="D878" s="252"/>
      <c r="E878" s="252"/>
      <c r="F878" s="252"/>
      <c r="G878" s="252"/>
      <c r="H878" s="252"/>
      <c r="I878" s="252"/>
      <c r="J878" s="252"/>
      <c r="K878" s="252"/>
      <c r="L878" s="252"/>
      <c r="M878" s="252"/>
    </row>
    <row r="879" spans="2:13" x14ac:dyDescent="0.35">
      <c r="B879" s="252"/>
      <c r="C879" s="252"/>
      <c r="D879" s="252"/>
      <c r="E879" s="252"/>
      <c r="F879" s="252"/>
      <c r="G879" s="252"/>
      <c r="H879" s="252"/>
      <c r="I879" s="252"/>
      <c r="J879" s="252"/>
      <c r="K879" s="252"/>
      <c r="L879" s="252"/>
      <c r="M879" s="252"/>
    </row>
    <row r="880" spans="2:13" x14ac:dyDescent="0.35">
      <c r="B880" s="252"/>
      <c r="C880" s="252"/>
      <c r="D880" s="252"/>
      <c r="E880" s="252"/>
      <c r="F880" s="252"/>
      <c r="G880" s="252"/>
      <c r="H880" s="252"/>
      <c r="I880" s="252"/>
      <c r="J880" s="252"/>
      <c r="K880" s="252"/>
      <c r="L880" s="252"/>
      <c r="M880" s="252"/>
    </row>
    <row r="881" spans="2:13" x14ac:dyDescent="0.35">
      <c r="B881" s="252"/>
      <c r="C881" s="252"/>
      <c r="D881" s="252"/>
      <c r="E881" s="252"/>
      <c r="F881" s="252"/>
      <c r="G881" s="252"/>
      <c r="H881" s="252"/>
      <c r="I881" s="252"/>
      <c r="J881" s="252"/>
      <c r="K881" s="252"/>
      <c r="L881" s="252"/>
      <c r="M881" s="252"/>
    </row>
    <row r="882" spans="2:13" x14ac:dyDescent="0.35">
      <c r="B882" s="252"/>
      <c r="C882" s="252"/>
      <c r="D882" s="252"/>
      <c r="E882" s="252"/>
      <c r="F882" s="252"/>
      <c r="G882" s="252"/>
      <c r="H882" s="252"/>
      <c r="I882" s="252"/>
      <c r="J882" s="252"/>
      <c r="K882" s="252"/>
      <c r="L882" s="252"/>
      <c r="M882" s="252"/>
    </row>
    <row r="883" spans="2:13" x14ac:dyDescent="0.35">
      <c r="B883" s="252"/>
      <c r="C883" s="252"/>
      <c r="D883" s="252"/>
      <c r="E883" s="252"/>
      <c r="F883" s="252"/>
      <c r="G883" s="252"/>
      <c r="H883" s="252"/>
      <c r="I883" s="252"/>
      <c r="J883" s="252"/>
      <c r="K883" s="252"/>
      <c r="L883" s="252"/>
      <c r="M883" s="252"/>
    </row>
    <row r="884" spans="2:13" x14ac:dyDescent="0.35">
      <c r="B884" s="252"/>
      <c r="C884" s="252"/>
      <c r="D884" s="252"/>
      <c r="E884" s="252"/>
      <c r="F884" s="252"/>
      <c r="G884" s="252"/>
      <c r="H884" s="252"/>
      <c r="I884" s="252"/>
      <c r="J884" s="252"/>
      <c r="K884" s="252"/>
      <c r="L884" s="252"/>
      <c r="M884" s="252"/>
    </row>
    <row r="885" spans="2:13" x14ac:dyDescent="0.35">
      <c r="B885" s="252"/>
      <c r="C885" s="252"/>
      <c r="D885" s="252"/>
      <c r="E885" s="252"/>
      <c r="F885" s="252"/>
      <c r="G885" s="252"/>
      <c r="H885" s="252"/>
      <c r="I885" s="252"/>
      <c r="J885" s="252"/>
      <c r="K885" s="252"/>
      <c r="L885" s="252"/>
      <c r="M885" s="252"/>
    </row>
    <row r="886" spans="2:13" x14ac:dyDescent="0.35">
      <c r="B886" s="252"/>
      <c r="C886" s="252"/>
      <c r="D886" s="252"/>
      <c r="E886" s="252"/>
      <c r="F886" s="252"/>
      <c r="G886" s="252"/>
      <c r="H886" s="252"/>
      <c r="I886" s="252"/>
      <c r="J886" s="252"/>
      <c r="K886" s="252"/>
      <c r="L886" s="252"/>
      <c r="M886" s="252"/>
    </row>
    <row r="887" spans="2:13" x14ac:dyDescent="0.35">
      <c r="B887" s="252"/>
      <c r="C887" s="252"/>
      <c r="D887" s="252"/>
      <c r="E887" s="252"/>
      <c r="F887" s="252"/>
      <c r="G887" s="252"/>
      <c r="H887" s="252"/>
      <c r="I887" s="252"/>
      <c r="J887" s="252"/>
      <c r="K887" s="252"/>
      <c r="L887" s="252"/>
      <c r="M887" s="252"/>
    </row>
    <row r="888" spans="2:13" x14ac:dyDescent="0.35">
      <c r="B888" s="252"/>
      <c r="C888" s="252"/>
      <c r="D888" s="252"/>
      <c r="E888" s="252"/>
      <c r="F888" s="252"/>
      <c r="G888" s="252"/>
      <c r="H888" s="252"/>
      <c r="I888" s="252"/>
      <c r="J888" s="252"/>
      <c r="K888" s="252"/>
      <c r="L888" s="252"/>
      <c r="M888" s="252"/>
    </row>
    <row r="889" spans="2:13" x14ac:dyDescent="0.35">
      <c r="B889" s="252"/>
      <c r="C889" s="252"/>
      <c r="D889" s="252"/>
      <c r="E889" s="252"/>
      <c r="F889" s="252"/>
      <c r="G889" s="252"/>
      <c r="H889" s="252"/>
      <c r="I889" s="252"/>
      <c r="J889" s="252"/>
      <c r="K889" s="252"/>
      <c r="L889" s="252"/>
      <c r="M889" s="252"/>
    </row>
    <row r="890" spans="2:13" x14ac:dyDescent="0.35">
      <c r="B890" s="252"/>
      <c r="C890" s="252"/>
      <c r="D890" s="252"/>
      <c r="E890" s="252"/>
      <c r="F890" s="252"/>
      <c r="G890" s="252"/>
      <c r="H890" s="252"/>
      <c r="I890" s="252"/>
      <c r="J890" s="252"/>
      <c r="K890" s="252"/>
      <c r="L890" s="252"/>
      <c r="M890" s="252"/>
    </row>
    <row r="891" spans="2:13" x14ac:dyDescent="0.35">
      <c r="B891" s="252"/>
      <c r="C891" s="252"/>
      <c r="D891" s="252"/>
      <c r="E891" s="252"/>
      <c r="F891" s="252"/>
      <c r="G891" s="252"/>
      <c r="H891" s="252"/>
      <c r="I891" s="252"/>
      <c r="J891" s="252"/>
      <c r="K891" s="252"/>
      <c r="L891" s="252"/>
      <c r="M891" s="252"/>
    </row>
    <row r="892" spans="2:13" x14ac:dyDescent="0.35">
      <c r="B892" s="252"/>
      <c r="C892" s="252"/>
      <c r="D892" s="252"/>
      <c r="E892" s="252"/>
      <c r="F892" s="252"/>
      <c r="G892" s="252"/>
      <c r="H892" s="252"/>
      <c r="I892" s="252"/>
      <c r="J892" s="252"/>
      <c r="K892" s="252"/>
      <c r="L892" s="252"/>
      <c r="M892" s="252"/>
    </row>
    <row r="893" spans="2:13" x14ac:dyDescent="0.35">
      <c r="B893" s="252"/>
      <c r="C893" s="252"/>
      <c r="D893" s="252"/>
      <c r="E893" s="252"/>
      <c r="F893" s="252"/>
      <c r="G893" s="252"/>
      <c r="H893" s="252"/>
      <c r="I893" s="252"/>
      <c r="J893" s="252"/>
      <c r="K893" s="252"/>
      <c r="L893" s="252"/>
      <c r="M893" s="252"/>
    </row>
    <row r="894" spans="2:13" x14ac:dyDescent="0.35">
      <c r="B894" s="252"/>
      <c r="C894" s="252"/>
      <c r="D894" s="252"/>
      <c r="E894" s="252"/>
      <c r="F894" s="252"/>
      <c r="G894" s="252"/>
      <c r="H894" s="252"/>
      <c r="I894" s="252"/>
      <c r="J894" s="252"/>
      <c r="K894" s="252"/>
      <c r="L894" s="252"/>
      <c r="M894" s="252"/>
    </row>
    <row r="895" spans="2:13" x14ac:dyDescent="0.35">
      <c r="B895" s="252"/>
      <c r="C895" s="252"/>
      <c r="D895" s="252"/>
      <c r="E895" s="252"/>
      <c r="F895" s="252"/>
      <c r="G895" s="252"/>
      <c r="H895" s="252"/>
      <c r="I895" s="252"/>
      <c r="J895" s="252"/>
      <c r="K895" s="252"/>
      <c r="L895" s="252"/>
      <c r="M895" s="252"/>
    </row>
    <row r="896" spans="2:13" x14ac:dyDescent="0.35">
      <c r="B896" s="252"/>
      <c r="C896" s="252"/>
      <c r="D896" s="252"/>
      <c r="E896" s="252"/>
      <c r="F896" s="252"/>
      <c r="G896" s="252"/>
      <c r="H896" s="252"/>
      <c r="I896" s="252"/>
      <c r="J896" s="252"/>
      <c r="K896" s="252"/>
      <c r="L896" s="252"/>
      <c r="M896" s="252"/>
    </row>
    <row r="897" spans="2:13" x14ac:dyDescent="0.35">
      <c r="B897" s="252"/>
      <c r="C897" s="252"/>
      <c r="D897" s="252"/>
      <c r="E897" s="252"/>
      <c r="F897" s="252"/>
      <c r="G897" s="252"/>
      <c r="H897" s="252"/>
      <c r="I897" s="252"/>
      <c r="J897" s="252"/>
      <c r="K897" s="252"/>
      <c r="L897" s="252"/>
      <c r="M897" s="252"/>
    </row>
    <row r="898" spans="2:13" x14ac:dyDescent="0.35">
      <c r="B898" s="252"/>
      <c r="C898" s="252"/>
      <c r="D898" s="252"/>
      <c r="E898" s="252"/>
      <c r="F898" s="252"/>
      <c r="G898" s="252"/>
      <c r="H898" s="252"/>
      <c r="I898" s="252"/>
      <c r="J898" s="252"/>
      <c r="K898" s="252"/>
      <c r="L898" s="252"/>
      <c r="M898" s="252"/>
    </row>
    <row r="899" spans="2:13" x14ac:dyDescent="0.35">
      <c r="B899" s="252"/>
      <c r="C899" s="252"/>
      <c r="D899" s="252"/>
      <c r="E899" s="252"/>
      <c r="F899" s="252"/>
      <c r="G899" s="252"/>
      <c r="H899" s="252"/>
      <c r="I899" s="252"/>
      <c r="J899" s="252"/>
      <c r="K899" s="252"/>
      <c r="L899" s="252"/>
      <c r="M899" s="252"/>
    </row>
    <row r="900" spans="2:13" x14ac:dyDescent="0.35">
      <c r="B900" s="252"/>
      <c r="C900" s="252"/>
      <c r="D900" s="252"/>
      <c r="E900" s="252"/>
      <c r="F900" s="252"/>
      <c r="G900" s="252"/>
      <c r="H900" s="252"/>
      <c r="I900" s="252"/>
      <c r="J900" s="252"/>
      <c r="K900" s="252"/>
      <c r="L900" s="252"/>
      <c r="M900" s="252"/>
    </row>
    <row r="901" spans="2:13" x14ac:dyDescent="0.35">
      <c r="B901" s="252"/>
      <c r="C901" s="252"/>
      <c r="D901" s="252"/>
      <c r="E901" s="252"/>
      <c r="F901" s="252"/>
      <c r="G901" s="252"/>
      <c r="H901" s="252"/>
      <c r="I901" s="252"/>
      <c r="J901" s="252"/>
      <c r="K901" s="252"/>
      <c r="L901" s="252"/>
      <c r="M901" s="252"/>
    </row>
    <row r="902" spans="2:13" x14ac:dyDescent="0.35">
      <c r="B902" s="252"/>
      <c r="C902" s="252"/>
      <c r="D902" s="252"/>
      <c r="E902" s="252"/>
      <c r="F902" s="252"/>
      <c r="G902" s="252"/>
      <c r="H902" s="252"/>
      <c r="I902" s="252"/>
      <c r="J902" s="252"/>
      <c r="K902" s="252"/>
      <c r="L902" s="252"/>
      <c r="M902" s="252"/>
    </row>
    <row r="903" spans="2:13" x14ac:dyDescent="0.35">
      <c r="B903" s="252"/>
      <c r="C903" s="252"/>
      <c r="D903" s="252"/>
      <c r="E903" s="252"/>
      <c r="F903" s="252"/>
      <c r="G903" s="252"/>
      <c r="H903" s="252"/>
      <c r="I903" s="252"/>
      <c r="J903" s="252"/>
      <c r="K903" s="252"/>
      <c r="L903" s="252"/>
      <c r="M903" s="252"/>
    </row>
    <row r="904" spans="2:13" x14ac:dyDescent="0.35">
      <c r="B904" s="252"/>
      <c r="C904" s="252"/>
      <c r="D904" s="252"/>
      <c r="E904" s="252"/>
      <c r="F904" s="252"/>
      <c r="G904" s="252"/>
      <c r="H904" s="252"/>
      <c r="I904" s="252"/>
      <c r="J904" s="252"/>
      <c r="K904" s="252"/>
      <c r="L904" s="252"/>
      <c r="M904" s="252"/>
    </row>
    <row r="905" spans="2:13" x14ac:dyDescent="0.35">
      <c r="B905" s="252"/>
      <c r="C905" s="252"/>
      <c r="D905" s="252"/>
      <c r="E905" s="252"/>
      <c r="F905" s="252"/>
      <c r="G905" s="252"/>
      <c r="H905" s="252"/>
      <c r="I905" s="252"/>
      <c r="J905" s="252"/>
      <c r="K905" s="252"/>
      <c r="L905" s="252"/>
      <c r="M905" s="252"/>
    </row>
    <row r="906" spans="2:13" x14ac:dyDescent="0.35">
      <c r="B906" s="252"/>
      <c r="C906" s="252"/>
      <c r="D906" s="252"/>
      <c r="E906" s="252"/>
      <c r="F906" s="252"/>
      <c r="G906" s="252"/>
      <c r="H906" s="252"/>
      <c r="I906" s="252"/>
      <c r="J906" s="252"/>
      <c r="K906" s="252"/>
      <c r="L906" s="252"/>
      <c r="M906" s="252"/>
    </row>
    <row r="907" spans="2:13" x14ac:dyDescent="0.35">
      <c r="B907" s="252"/>
      <c r="C907" s="252"/>
      <c r="D907" s="252"/>
      <c r="E907" s="252"/>
      <c r="F907" s="252"/>
      <c r="G907" s="252"/>
      <c r="H907" s="252"/>
      <c r="I907" s="252"/>
      <c r="J907" s="252"/>
      <c r="K907" s="252"/>
      <c r="L907" s="252"/>
      <c r="M907" s="252"/>
    </row>
    <row r="908" spans="2:13" x14ac:dyDescent="0.35">
      <c r="B908" s="252"/>
      <c r="C908" s="252"/>
      <c r="D908" s="252"/>
      <c r="E908" s="252"/>
      <c r="F908" s="252"/>
      <c r="G908" s="252"/>
      <c r="H908" s="252"/>
      <c r="I908" s="252"/>
      <c r="J908" s="252"/>
      <c r="K908" s="252"/>
      <c r="L908" s="252"/>
      <c r="M908" s="252"/>
    </row>
    <row r="909" spans="2:13" x14ac:dyDescent="0.35">
      <c r="B909" s="252"/>
      <c r="C909" s="252"/>
      <c r="D909" s="252"/>
      <c r="E909" s="252"/>
      <c r="F909" s="252"/>
      <c r="G909" s="252"/>
      <c r="H909" s="252"/>
      <c r="I909" s="252"/>
      <c r="J909" s="252"/>
      <c r="K909" s="252"/>
      <c r="L909" s="252"/>
      <c r="M909" s="252"/>
    </row>
    <row r="910" spans="2:13" x14ac:dyDescent="0.35">
      <c r="B910" s="252"/>
      <c r="C910" s="252"/>
      <c r="D910" s="252"/>
      <c r="E910" s="252"/>
      <c r="F910" s="252"/>
      <c r="G910" s="252"/>
      <c r="H910" s="252"/>
      <c r="I910" s="252"/>
      <c r="J910" s="252"/>
      <c r="K910" s="252"/>
      <c r="L910" s="252"/>
      <c r="M910" s="252"/>
    </row>
    <row r="911" spans="2:13" x14ac:dyDescent="0.35">
      <c r="B911" s="252"/>
      <c r="C911" s="252"/>
      <c r="D911" s="252"/>
      <c r="E911" s="252"/>
      <c r="F911" s="252"/>
      <c r="G911" s="252"/>
      <c r="H911" s="252"/>
      <c r="I911" s="252"/>
      <c r="J911" s="252"/>
      <c r="K911" s="252"/>
      <c r="L911" s="252"/>
      <c r="M911" s="252"/>
    </row>
    <row r="912" spans="2:13" x14ac:dyDescent="0.35">
      <c r="B912" s="252"/>
      <c r="C912" s="252"/>
      <c r="D912" s="252"/>
      <c r="E912" s="252"/>
      <c r="F912" s="252"/>
      <c r="G912" s="252"/>
      <c r="H912" s="252"/>
      <c r="I912" s="252"/>
      <c r="J912" s="252"/>
      <c r="K912" s="252"/>
      <c r="L912" s="252"/>
      <c r="M912" s="252"/>
    </row>
    <row r="913" spans="2:13" x14ac:dyDescent="0.35">
      <c r="B913" s="252"/>
      <c r="C913" s="252"/>
      <c r="D913" s="252"/>
      <c r="E913" s="252"/>
      <c r="F913" s="252"/>
      <c r="G913" s="252"/>
      <c r="H913" s="252"/>
      <c r="I913" s="252"/>
      <c r="J913" s="252"/>
      <c r="K913" s="252"/>
      <c r="L913" s="252"/>
      <c r="M913" s="252"/>
    </row>
    <row r="914" spans="2:13" x14ac:dyDescent="0.35">
      <c r="B914" s="252"/>
      <c r="C914" s="252"/>
      <c r="D914" s="252"/>
      <c r="E914" s="252"/>
      <c r="F914" s="252"/>
      <c r="G914" s="252"/>
      <c r="H914" s="252"/>
      <c r="I914" s="252"/>
      <c r="J914" s="252"/>
      <c r="K914" s="252"/>
      <c r="L914" s="252"/>
      <c r="M914" s="252"/>
    </row>
    <row r="915" spans="2:13" x14ac:dyDescent="0.35">
      <c r="B915" s="252"/>
      <c r="C915" s="252"/>
      <c r="D915" s="252"/>
      <c r="E915" s="252"/>
      <c r="F915" s="252"/>
      <c r="G915" s="252"/>
      <c r="H915" s="252"/>
      <c r="I915" s="252"/>
      <c r="J915" s="252"/>
      <c r="K915" s="252"/>
      <c r="L915" s="252"/>
      <c r="M915" s="252"/>
    </row>
    <row r="916" spans="2:13" x14ac:dyDescent="0.35">
      <c r="B916" s="252"/>
      <c r="C916" s="252"/>
      <c r="D916" s="252"/>
      <c r="E916" s="252"/>
      <c r="F916" s="252"/>
      <c r="G916" s="252"/>
      <c r="H916" s="252"/>
      <c r="I916" s="252"/>
      <c r="J916" s="252"/>
      <c r="K916" s="252"/>
      <c r="L916" s="252"/>
      <c r="M916" s="252"/>
    </row>
    <row r="917" spans="2:13" x14ac:dyDescent="0.35">
      <c r="B917" s="252"/>
      <c r="C917" s="252"/>
      <c r="D917" s="252"/>
      <c r="E917" s="252"/>
      <c r="F917" s="252"/>
      <c r="G917" s="252"/>
      <c r="H917" s="252"/>
      <c r="I917" s="252"/>
      <c r="J917" s="252"/>
      <c r="K917" s="252"/>
      <c r="L917" s="252"/>
      <c r="M917" s="252"/>
    </row>
    <row r="918" spans="2:13" x14ac:dyDescent="0.35">
      <c r="B918" s="252"/>
      <c r="C918" s="252"/>
      <c r="D918" s="252"/>
      <c r="E918" s="252"/>
      <c r="F918" s="252"/>
      <c r="G918" s="252"/>
      <c r="H918" s="252"/>
      <c r="I918" s="252"/>
      <c r="J918" s="252"/>
      <c r="K918" s="252"/>
      <c r="L918" s="252"/>
      <c r="M918" s="252"/>
    </row>
    <row r="919" spans="2:13" x14ac:dyDescent="0.35">
      <c r="B919" s="252"/>
      <c r="C919" s="252"/>
      <c r="D919" s="252"/>
      <c r="E919" s="252"/>
      <c r="F919" s="252"/>
      <c r="G919" s="252"/>
      <c r="H919" s="252"/>
      <c r="I919" s="252"/>
      <c r="J919" s="252"/>
      <c r="K919" s="252"/>
      <c r="L919" s="252"/>
      <c r="M919" s="252"/>
    </row>
    <row r="920" spans="2:13" x14ac:dyDescent="0.35">
      <c r="B920" s="252"/>
      <c r="C920" s="252"/>
      <c r="D920" s="252"/>
      <c r="E920" s="252"/>
      <c r="F920" s="252"/>
      <c r="G920" s="252"/>
      <c r="H920" s="252"/>
      <c r="I920" s="252"/>
      <c r="J920" s="252"/>
      <c r="K920" s="252"/>
      <c r="L920" s="252"/>
      <c r="M920" s="252"/>
    </row>
    <row r="921" spans="2:13" x14ac:dyDescent="0.35">
      <c r="B921" s="252"/>
      <c r="C921" s="252"/>
      <c r="D921" s="252"/>
      <c r="E921" s="252"/>
      <c r="F921" s="252"/>
      <c r="G921" s="252"/>
      <c r="H921" s="252"/>
      <c r="I921" s="252"/>
      <c r="J921" s="252"/>
      <c r="K921" s="252"/>
      <c r="L921" s="252"/>
      <c r="M921" s="252"/>
    </row>
    <row r="922" spans="2:13" x14ac:dyDescent="0.35">
      <c r="B922" s="252"/>
      <c r="C922" s="252"/>
      <c r="D922" s="252"/>
      <c r="E922" s="252"/>
      <c r="F922" s="252"/>
      <c r="G922" s="252"/>
      <c r="H922" s="252"/>
      <c r="I922" s="252"/>
      <c r="J922" s="252"/>
      <c r="K922" s="252"/>
      <c r="L922" s="252"/>
      <c r="M922" s="252"/>
    </row>
    <row r="923" spans="2:13" x14ac:dyDescent="0.35">
      <c r="B923" s="252"/>
      <c r="C923" s="252"/>
      <c r="D923" s="252"/>
      <c r="E923" s="252"/>
      <c r="F923" s="252"/>
      <c r="G923" s="252"/>
      <c r="H923" s="252"/>
      <c r="I923" s="252"/>
      <c r="J923" s="252"/>
      <c r="K923" s="252"/>
      <c r="L923" s="252"/>
      <c r="M923" s="252"/>
    </row>
    <row r="924" spans="2:13" x14ac:dyDescent="0.35">
      <c r="B924" s="252"/>
      <c r="C924" s="252"/>
      <c r="D924" s="252"/>
      <c r="E924" s="252"/>
      <c r="F924" s="252"/>
      <c r="G924" s="252"/>
      <c r="H924" s="252"/>
      <c r="I924" s="252"/>
      <c r="J924" s="252"/>
      <c r="K924" s="252"/>
      <c r="L924" s="252"/>
      <c r="M924" s="252"/>
    </row>
    <row r="925" spans="2:13" x14ac:dyDescent="0.35">
      <c r="B925" s="252"/>
      <c r="C925" s="252"/>
      <c r="D925" s="252"/>
      <c r="E925" s="252"/>
      <c r="F925" s="252"/>
      <c r="G925" s="252"/>
      <c r="H925" s="252"/>
      <c r="I925" s="252"/>
      <c r="J925" s="252"/>
      <c r="K925" s="252"/>
      <c r="L925" s="252"/>
      <c r="M925" s="252"/>
    </row>
    <row r="926" spans="2:13" x14ac:dyDescent="0.35">
      <c r="B926" s="252"/>
      <c r="C926" s="252"/>
      <c r="D926" s="252"/>
      <c r="E926" s="252"/>
      <c r="F926" s="252"/>
      <c r="G926" s="252"/>
      <c r="H926" s="252"/>
      <c r="I926" s="252"/>
      <c r="J926" s="252"/>
      <c r="K926" s="252"/>
      <c r="L926" s="252"/>
      <c r="M926" s="252"/>
    </row>
    <row r="927" spans="2:13" x14ac:dyDescent="0.35">
      <c r="B927" s="252"/>
      <c r="C927" s="252"/>
      <c r="D927" s="252"/>
      <c r="E927" s="252"/>
      <c r="F927" s="252"/>
      <c r="G927" s="252"/>
      <c r="H927" s="252"/>
      <c r="I927" s="252"/>
      <c r="J927" s="252"/>
      <c r="K927" s="252"/>
      <c r="L927" s="252"/>
      <c r="M927" s="252"/>
    </row>
    <row r="928" spans="2:13" x14ac:dyDescent="0.35">
      <c r="B928" s="252"/>
      <c r="C928" s="252"/>
      <c r="D928" s="252"/>
      <c r="E928" s="252"/>
      <c r="F928" s="252"/>
      <c r="G928" s="252"/>
      <c r="H928" s="252"/>
      <c r="I928" s="252"/>
      <c r="J928" s="252"/>
      <c r="K928" s="252"/>
      <c r="L928" s="252"/>
      <c r="M928" s="252"/>
    </row>
    <row r="929" spans="2:13" x14ac:dyDescent="0.35">
      <c r="B929" s="252"/>
      <c r="C929" s="252"/>
      <c r="D929" s="252"/>
      <c r="E929" s="252"/>
      <c r="F929" s="252"/>
      <c r="G929" s="252"/>
      <c r="H929" s="252"/>
      <c r="I929" s="252"/>
      <c r="J929" s="252"/>
      <c r="K929" s="252"/>
      <c r="L929" s="252"/>
      <c r="M929" s="252"/>
    </row>
    <row r="930" spans="2:13" x14ac:dyDescent="0.35">
      <c r="B930" s="252"/>
      <c r="C930" s="252"/>
      <c r="D930" s="252"/>
      <c r="E930" s="252"/>
      <c r="F930" s="252"/>
      <c r="G930" s="252"/>
      <c r="H930" s="252"/>
      <c r="I930" s="252"/>
      <c r="J930" s="252"/>
      <c r="K930" s="252"/>
      <c r="L930" s="252"/>
      <c r="M930" s="252"/>
    </row>
    <row r="931" spans="2:13" x14ac:dyDescent="0.35">
      <c r="B931" s="252"/>
      <c r="C931" s="252"/>
      <c r="D931" s="252"/>
      <c r="E931" s="252"/>
      <c r="F931" s="252"/>
      <c r="G931" s="252"/>
      <c r="H931" s="252"/>
      <c r="I931" s="252"/>
      <c r="J931" s="252"/>
      <c r="K931" s="252"/>
      <c r="L931" s="252"/>
      <c r="M931" s="252"/>
    </row>
    <row r="932" spans="2:13" x14ac:dyDescent="0.35">
      <c r="B932" s="252"/>
      <c r="C932" s="252"/>
      <c r="D932" s="252"/>
      <c r="E932" s="252"/>
      <c r="F932" s="252"/>
      <c r="G932" s="252"/>
      <c r="H932" s="252"/>
      <c r="I932" s="252"/>
      <c r="J932" s="252"/>
      <c r="K932" s="252"/>
      <c r="L932" s="252"/>
      <c r="M932" s="252"/>
    </row>
    <row r="933" spans="2:13" x14ac:dyDescent="0.35">
      <c r="B933" s="252"/>
      <c r="C933" s="252"/>
      <c r="D933" s="252"/>
      <c r="E933" s="252"/>
      <c r="F933" s="252"/>
      <c r="G933" s="252"/>
      <c r="H933" s="252"/>
      <c r="I933" s="252"/>
      <c r="J933" s="252"/>
      <c r="K933" s="252"/>
      <c r="L933" s="252"/>
      <c r="M933" s="252"/>
    </row>
    <row r="934" spans="2:13" x14ac:dyDescent="0.35">
      <c r="B934" s="252"/>
      <c r="C934" s="252"/>
      <c r="D934" s="252"/>
      <c r="E934" s="252"/>
      <c r="F934" s="252"/>
      <c r="G934" s="252"/>
      <c r="H934" s="252"/>
      <c r="I934" s="252"/>
      <c r="J934" s="252"/>
      <c r="K934" s="252"/>
      <c r="L934" s="252"/>
      <c r="M934" s="252"/>
    </row>
    <row r="935" spans="2:13" x14ac:dyDescent="0.35">
      <c r="B935" s="252"/>
      <c r="C935" s="252"/>
      <c r="D935" s="252"/>
      <c r="E935" s="252"/>
      <c r="F935" s="252"/>
      <c r="G935" s="252"/>
      <c r="H935" s="252"/>
      <c r="I935" s="252"/>
      <c r="J935" s="252"/>
      <c r="K935" s="252"/>
      <c r="L935" s="252"/>
      <c r="M935" s="252"/>
    </row>
    <row r="936" spans="2:13" x14ac:dyDescent="0.35">
      <c r="B936" s="252"/>
      <c r="C936" s="252"/>
      <c r="D936" s="252"/>
      <c r="E936" s="252"/>
      <c r="F936" s="252"/>
      <c r="G936" s="252"/>
      <c r="H936" s="252"/>
      <c r="I936" s="252"/>
      <c r="J936" s="252"/>
      <c r="K936" s="252"/>
      <c r="L936" s="252"/>
      <c r="M936" s="252"/>
    </row>
    <row r="937" spans="2:13" x14ac:dyDescent="0.35">
      <c r="B937" s="252"/>
      <c r="C937" s="252"/>
      <c r="D937" s="252"/>
      <c r="E937" s="252"/>
      <c r="F937" s="252"/>
      <c r="G937" s="252"/>
      <c r="H937" s="252"/>
      <c r="I937" s="252"/>
      <c r="J937" s="252"/>
      <c r="K937" s="252"/>
      <c r="L937" s="252"/>
      <c r="M937" s="252"/>
    </row>
    <row r="938" spans="2:13" x14ac:dyDescent="0.35">
      <c r="B938" s="252"/>
      <c r="C938" s="252"/>
      <c r="D938" s="252"/>
      <c r="E938" s="252"/>
      <c r="F938" s="252"/>
      <c r="G938" s="252"/>
      <c r="H938" s="252"/>
      <c r="I938" s="252"/>
      <c r="J938" s="252"/>
      <c r="K938" s="252"/>
      <c r="L938" s="252"/>
      <c r="M938" s="252"/>
    </row>
    <row r="939" spans="2:13" x14ac:dyDescent="0.35">
      <c r="B939" s="252"/>
      <c r="C939" s="252"/>
      <c r="D939" s="252"/>
      <c r="E939" s="252"/>
      <c r="F939" s="252"/>
      <c r="G939" s="252"/>
      <c r="H939" s="252"/>
      <c r="I939" s="252"/>
      <c r="J939" s="252"/>
      <c r="K939" s="252"/>
      <c r="L939" s="252"/>
      <c r="M939" s="252"/>
    </row>
    <row r="940" spans="2:13" x14ac:dyDescent="0.35">
      <c r="B940" s="252"/>
      <c r="C940" s="252"/>
      <c r="D940" s="252"/>
      <c r="E940" s="252"/>
      <c r="F940" s="252"/>
      <c r="G940" s="252"/>
      <c r="H940" s="252"/>
      <c r="I940" s="252"/>
      <c r="J940" s="252"/>
      <c r="K940" s="252"/>
      <c r="L940" s="252"/>
      <c r="M940" s="252"/>
    </row>
    <row r="941" spans="2:13" x14ac:dyDescent="0.35">
      <c r="B941" s="252"/>
      <c r="C941" s="252"/>
      <c r="D941" s="252"/>
      <c r="E941" s="252"/>
      <c r="F941" s="252"/>
      <c r="G941" s="252"/>
      <c r="H941" s="252"/>
      <c r="I941" s="252"/>
      <c r="J941" s="252"/>
      <c r="K941" s="252"/>
      <c r="L941" s="252"/>
      <c r="M941" s="252"/>
    </row>
    <row r="942" spans="2:13" x14ac:dyDescent="0.35">
      <c r="B942" s="252"/>
      <c r="C942" s="252"/>
      <c r="D942" s="252"/>
      <c r="E942" s="252"/>
      <c r="F942" s="252"/>
      <c r="G942" s="252"/>
      <c r="H942" s="252"/>
      <c r="I942" s="252"/>
      <c r="J942" s="252"/>
      <c r="K942" s="252"/>
      <c r="L942" s="252"/>
      <c r="M942" s="252"/>
    </row>
    <row r="943" spans="2:13" x14ac:dyDescent="0.35">
      <c r="B943" s="252"/>
      <c r="C943" s="252"/>
      <c r="D943" s="252"/>
      <c r="E943" s="252"/>
      <c r="F943" s="252"/>
      <c r="G943" s="252"/>
      <c r="H943" s="252"/>
      <c r="I943" s="252"/>
      <c r="J943" s="252"/>
      <c r="K943" s="252"/>
      <c r="L943" s="252"/>
      <c r="M943" s="252"/>
    </row>
    <row r="944" spans="2:13" x14ac:dyDescent="0.35">
      <c r="B944" s="252"/>
      <c r="C944" s="252"/>
      <c r="D944" s="252"/>
      <c r="E944" s="252"/>
      <c r="F944" s="252"/>
      <c r="G944" s="252"/>
      <c r="H944" s="252"/>
      <c r="I944" s="252"/>
      <c r="J944" s="252"/>
      <c r="K944" s="252"/>
      <c r="L944" s="252"/>
      <c r="M944" s="252"/>
    </row>
    <row r="945" spans="2:13" x14ac:dyDescent="0.35">
      <c r="B945" s="252"/>
      <c r="C945" s="252"/>
      <c r="D945" s="252"/>
      <c r="E945" s="252"/>
      <c r="F945" s="252"/>
      <c r="G945" s="252"/>
      <c r="H945" s="252"/>
      <c r="I945" s="252"/>
      <c r="J945" s="252"/>
      <c r="K945" s="252"/>
      <c r="L945" s="252"/>
      <c r="M945" s="252"/>
    </row>
    <row r="946" spans="2:13" x14ac:dyDescent="0.35">
      <c r="B946" s="252"/>
      <c r="C946" s="252"/>
      <c r="D946" s="252"/>
      <c r="E946" s="252"/>
      <c r="F946" s="252"/>
      <c r="G946" s="252"/>
      <c r="H946" s="252"/>
      <c r="I946" s="252"/>
      <c r="J946" s="252"/>
      <c r="K946" s="252"/>
      <c r="L946" s="252"/>
      <c r="M946" s="252"/>
    </row>
    <row r="947" spans="2:13" x14ac:dyDescent="0.35">
      <c r="B947" s="252"/>
      <c r="C947" s="252"/>
      <c r="D947" s="252"/>
      <c r="E947" s="252"/>
      <c r="F947" s="252"/>
      <c r="G947" s="252"/>
      <c r="H947" s="252"/>
      <c r="I947" s="252"/>
      <c r="J947" s="252"/>
      <c r="K947" s="252"/>
      <c r="L947" s="252"/>
      <c r="M947" s="252"/>
    </row>
    <row r="948" spans="2:13" x14ac:dyDescent="0.35">
      <c r="B948" s="252"/>
      <c r="C948" s="252"/>
      <c r="D948" s="252"/>
      <c r="E948" s="252"/>
      <c r="F948" s="252"/>
      <c r="G948" s="252"/>
      <c r="H948" s="252"/>
      <c r="I948" s="252"/>
      <c r="J948" s="252"/>
      <c r="K948" s="252"/>
      <c r="L948" s="252"/>
      <c r="M948" s="252"/>
    </row>
    <row r="949" spans="2:13" x14ac:dyDescent="0.35">
      <c r="B949" s="252"/>
      <c r="C949" s="252"/>
      <c r="D949" s="252"/>
      <c r="E949" s="252"/>
      <c r="F949" s="252"/>
      <c r="G949" s="252"/>
      <c r="H949" s="252"/>
      <c r="I949" s="252"/>
      <c r="J949" s="252"/>
      <c r="K949" s="252"/>
      <c r="L949" s="252"/>
      <c r="M949" s="252"/>
    </row>
    <row r="950" spans="2:13" x14ac:dyDescent="0.35">
      <c r="B950" s="252"/>
      <c r="C950" s="252"/>
      <c r="D950" s="252"/>
      <c r="E950" s="252"/>
      <c r="F950" s="252"/>
      <c r="G950" s="252"/>
      <c r="H950" s="252"/>
      <c r="I950" s="252"/>
      <c r="J950" s="252"/>
      <c r="K950" s="252"/>
      <c r="L950" s="252"/>
      <c r="M950" s="252"/>
    </row>
    <row r="951" spans="2:13" x14ac:dyDescent="0.35">
      <c r="B951" s="252"/>
      <c r="C951" s="252"/>
      <c r="D951" s="252"/>
      <c r="E951" s="252"/>
      <c r="F951" s="252"/>
      <c r="G951" s="252"/>
      <c r="H951" s="252"/>
      <c r="I951" s="252"/>
      <c r="J951" s="252"/>
      <c r="K951" s="252"/>
      <c r="L951" s="252"/>
      <c r="M951" s="252"/>
    </row>
    <row r="952" spans="2:13" x14ac:dyDescent="0.35">
      <c r="B952" s="252"/>
      <c r="C952" s="252"/>
      <c r="D952" s="252"/>
      <c r="E952" s="252"/>
      <c r="F952" s="252"/>
      <c r="G952" s="252"/>
      <c r="H952" s="252"/>
      <c r="I952" s="252"/>
      <c r="J952" s="252"/>
      <c r="K952" s="252"/>
      <c r="L952" s="252"/>
      <c r="M952" s="252"/>
    </row>
    <row r="953" spans="2:13" x14ac:dyDescent="0.35">
      <c r="B953" s="252"/>
      <c r="C953" s="252"/>
      <c r="D953" s="252"/>
      <c r="E953" s="252"/>
      <c r="F953" s="252"/>
      <c r="G953" s="252"/>
      <c r="H953" s="252"/>
      <c r="I953" s="252"/>
      <c r="J953" s="252"/>
      <c r="K953" s="252"/>
      <c r="L953" s="252"/>
      <c r="M953" s="252"/>
    </row>
    <row r="954" spans="2:13" x14ac:dyDescent="0.35">
      <c r="B954" s="252"/>
      <c r="C954" s="252"/>
      <c r="D954" s="252"/>
      <c r="E954" s="252"/>
      <c r="F954" s="252"/>
      <c r="G954" s="252"/>
      <c r="H954" s="252"/>
      <c r="I954" s="252"/>
      <c r="J954" s="252"/>
      <c r="K954" s="252"/>
      <c r="L954" s="252"/>
      <c r="M954" s="252"/>
    </row>
    <row r="955" spans="2:13" x14ac:dyDescent="0.35">
      <c r="B955" s="252"/>
      <c r="C955" s="252"/>
      <c r="D955" s="252"/>
      <c r="E955" s="252"/>
      <c r="F955" s="252"/>
      <c r="G955" s="252"/>
      <c r="H955" s="252"/>
      <c r="I955" s="252"/>
      <c r="J955" s="252"/>
      <c r="K955" s="252"/>
      <c r="L955" s="252"/>
      <c r="M955" s="252"/>
    </row>
    <row r="956" spans="2:13" x14ac:dyDescent="0.35">
      <c r="B956" s="252"/>
      <c r="C956" s="252"/>
      <c r="D956" s="252"/>
      <c r="E956" s="252"/>
      <c r="F956" s="252"/>
      <c r="G956" s="252"/>
      <c r="H956" s="252"/>
      <c r="I956" s="252"/>
      <c r="J956" s="252"/>
      <c r="K956" s="252"/>
      <c r="L956" s="252"/>
      <c r="M956" s="252"/>
    </row>
    <row r="957" spans="2:13" x14ac:dyDescent="0.35">
      <c r="B957" s="252"/>
      <c r="C957" s="252"/>
      <c r="D957" s="252"/>
      <c r="E957" s="252"/>
      <c r="F957" s="252"/>
      <c r="G957" s="252"/>
      <c r="H957" s="252"/>
      <c r="I957" s="252"/>
      <c r="J957" s="252"/>
      <c r="K957" s="252"/>
      <c r="L957" s="252"/>
      <c r="M957" s="252"/>
    </row>
    <row r="958" spans="2:13" x14ac:dyDescent="0.35">
      <c r="B958" s="252"/>
      <c r="C958" s="252"/>
      <c r="D958" s="252"/>
      <c r="E958" s="252"/>
      <c r="F958" s="252"/>
      <c r="G958" s="252"/>
      <c r="H958" s="252"/>
      <c r="I958" s="252"/>
      <c r="J958" s="252"/>
      <c r="K958" s="252"/>
      <c r="L958" s="252"/>
      <c r="M958" s="252"/>
    </row>
  </sheetData>
  <sheetProtection sheet="1" objects="1" scenarios="1"/>
  <sortState xmlns:xlrd2="http://schemas.microsoft.com/office/spreadsheetml/2017/richdata2" ref="A5:M340">
    <sortCondition ref="M5:M340"/>
  </sortState>
  <pageMargins left="0.23622047244094491" right="0.23622047244094491" top="0.74803149606299213" bottom="0.74803149606299213" header="0.31496062992125984" footer="0.31496062992125984"/>
  <pageSetup paperSize="9" orientation="portrait" r:id="rId1"/>
  <headerFooter>
    <oddHeader>&amp;R&amp;P</oddHeader>
    <oddFooter>&amp;C&amp;7Transport &amp; Connectivity, Inclusive Growth Directorate, www.birmingham.gov.uk/census, brenda.henry@birmingham.gov.uk, 0121 303 4208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3"/>
  <dimension ref="A1:AA2008"/>
  <sheetViews>
    <sheetView zoomScaleNormal="100" workbookViewId="0">
      <selection activeCell="A3" sqref="A3:A4"/>
    </sheetView>
  </sheetViews>
  <sheetFormatPr defaultColWidth="9.1796875" defaultRowHeight="14.5" x14ac:dyDescent="0.35"/>
  <cols>
    <col min="1" max="1" width="19.7265625" style="96" customWidth="1"/>
    <col min="2" max="12" width="6.453125" style="96" customWidth="1"/>
    <col min="13" max="13" width="8" style="96" customWidth="1"/>
    <col min="14" max="14" width="2" style="96" customWidth="1"/>
    <col min="15" max="15" width="6.81640625" style="96" customWidth="1"/>
    <col min="16" max="28" width="9.1796875" style="96"/>
    <col min="29" max="29" width="26" style="96" bestFit="1" customWidth="1"/>
    <col min="30" max="16384" width="9.1796875" style="96"/>
  </cols>
  <sheetData>
    <row r="1" spans="1:26" ht="15.5" x14ac:dyDescent="0.35">
      <c r="A1" s="539" t="s">
        <v>461</v>
      </c>
      <c r="P1" s="99" t="str">
        <f>A1</f>
        <v>2019 Internal Migration flows - Birmingham</v>
      </c>
      <c r="Z1" s="99" t="str">
        <f>A1</f>
        <v>2019 Internal Migration flows - Birmingham</v>
      </c>
    </row>
    <row r="2" spans="1:26" ht="10.5" customHeight="1" thickBot="1" x14ac:dyDescent="0.5">
      <c r="A2" s="15"/>
    </row>
    <row r="3" spans="1:26" s="16" customFormat="1" ht="10" customHeight="1" x14ac:dyDescent="0.35">
      <c r="A3" s="540" t="s">
        <v>4</v>
      </c>
      <c r="B3" s="452" t="s">
        <v>5</v>
      </c>
      <c r="C3" s="453"/>
      <c r="D3" s="454"/>
      <c r="E3" s="452" t="s">
        <v>6</v>
      </c>
      <c r="F3" s="453"/>
      <c r="G3" s="454"/>
      <c r="H3" s="452" t="s">
        <v>7</v>
      </c>
      <c r="I3" s="453"/>
      <c r="J3" s="454"/>
      <c r="K3" s="452" t="s">
        <v>8</v>
      </c>
      <c r="L3" s="453"/>
      <c r="M3" s="454"/>
      <c r="N3" s="86"/>
      <c r="O3" s="88"/>
    </row>
    <row r="4" spans="1:26" s="16" customFormat="1" ht="10" customHeight="1" thickBot="1" x14ac:dyDescent="0.4">
      <c r="A4" s="541"/>
      <c r="B4" s="38" t="s">
        <v>9</v>
      </c>
      <c r="C4" s="43" t="s">
        <v>10</v>
      </c>
      <c r="D4" s="44" t="s">
        <v>11</v>
      </c>
      <c r="E4" s="38" t="s">
        <v>9</v>
      </c>
      <c r="F4" s="45" t="s">
        <v>10</v>
      </c>
      <c r="G4" s="39" t="s">
        <v>11</v>
      </c>
      <c r="H4" s="38" t="s">
        <v>9</v>
      </c>
      <c r="I4" s="45" t="s">
        <v>10</v>
      </c>
      <c r="J4" s="39" t="s">
        <v>11</v>
      </c>
      <c r="K4" s="38" t="s">
        <v>9</v>
      </c>
      <c r="L4" s="45" t="s">
        <v>10</v>
      </c>
      <c r="M4" s="39" t="s">
        <v>11</v>
      </c>
      <c r="N4" s="87"/>
      <c r="O4" s="88"/>
    </row>
    <row r="5" spans="1:26" s="71" customFormat="1" ht="11.15" customHeight="1" x14ac:dyDescent="0.25">
      <c r="A5" s="41" t="str">
        <f t="shared" ref="A5:A45" si="0">A1968</f>
        <v>Solihull</v>
      </c>
      <c r="B5" s="176">
        <f t="shared" ref="B5:M5" si="1">ROUND(B1968,-1)</f>
        <v>560</v>
      </c>
      <c r="C5" s="176">
        <f t="shared" si="1"/>
        <v>1370</v>
      </c>
      <c r="D5" s="176">
        <f t="shared" si="1"/>
        <v>-810</v>
      </c>
      <c r="E5" s="176">
        <f t="shared" si="1"/>
        <v>2360</v>
      </c>
      <c r="F5" s="176">
        <f t="shared" si="1"/>
        <v>4040</v>
      </c>
      <c r="G5" s="176">
        <f t="shared" si="1"/>
        <v>-1680</v>
      </c>
      <c r="H5" s="176">
        <f t="shared" si="1"/>
        <v>320</v>
      </c>
      <c r="I5" s="176">
        <f t="shared" si="1"/>
        <v>400</v>
      </c>
      <c r="J5" s="176">
        <f t="shared" si="1"/>
        <v>-80</v>
      </c>
      <c r="K5" s="176">
        <f t="shared" si="1"/>
        <v>3240</v>
      </c>
      <c r="L5" s="176">
        <f t="shared" si="1"/>
        <v>5800</v>
      </c>
      <c r="M5" s="176">
        <f t="shared" si="1"/>
        <v>-2560</v>
      </c>
      <c r="N5" s="79"/>
      <c r="O5" s="88"/>
    </row>
    <row r="6" spans="1:26" s="71" customFormat="1" ht="11.15" customHeight="1" x14ac:dyDescent="0.25">
      <c r="A6" s="41" t="str">
        <f t="shared" si="0"/>
        <v>Sandwell</v>
      </c>
      <c r="B6" s="176">
        <f t="shared" ref="B6:M6" si="2">ROUND(B1969,-1)</f>
        <v>940</v>
      </c>
      <c r="C6" s="176">
        <f t="shared" si="2"/>
        <v>1390</v>
      </c>
      <c r="D6" s="176">
        <f t="shared" si="2"/>
        <v>-450</v>
      </c>
      <c r="E6" s="176">
        <f t="shared" si="2"/>
        <v>2910</v>
      </c>
      <c r="F6" s="176">
        <f t="shared" si="2"/>
        <v>4200</v>
      </c>
      <c r="G6" s="176">
        <f t="shared" si="2"/>
        <v>-1290</v>
      </c>
      <c r="H6" s="176">
        <f t="shared" si="2"/>
        <v>170</v>
      </c>
      <c r="I6" s="176">
        <f t="shared" si="2"/>
        <v>240</v>
      </c>
      <c r="J6" s="176">
        <f t="shared" si="2"/>
        <v>-70</v>
      </c>
      <c r="K6" s="176">
        <f t="shared" si="2"/>
        <v>4030</v>
      </c>
      <c r="L6" s="176">
        <f t="shared" si="2"/>
        <v>5830</v>
      </c>
      <c r="M6" s="176">
        <f t="shared" si="2"/>
        <v>-1800</v>
      </c>
      <c r="N6" s="79"/>
      <c r="O6" s="88"/>
    </row>
    <row r="7" spans="1:26" s="71" customFormat="1" ht="11.15" customHeight="1" x14ac:dyDescent="0.25">
      <c r="A7" s="41" t="str">
        <f t="shared" si="0"/>
        <v>Walsall</v>
      </c>
      <c r="B7" s="176">
        <f t="shared" ref="B7:M7" si="3">ROUND(B1970,-1)</f>
        <v>320</v>
      </c>
      <c r="C7" s="176">
        <f t="shared" si="3"/>
        <v>790</v>
      </c>
      <c r="D7" s="176">
        <f t="shared" si="3"/>
        <v>-470</v>
      </c>
      <c r="E7" s="176">
        <f t="shared" si="3"/>
        <v>1410</v>
      </c>
      <c r="F7" s="176">
        <f t="shared" si="3"/>
        <v>2450</v>
      </c>
      <c r="G7" s="176">
        <f t="shared" si="3"/>
        <v>-1040</v>
      </c>
      <c r="H7" s="176">
        <f t="shared" si="3"/>
        <v>160</v>
      </c>
      <c r="I7" s="176">
        <f t="shared" si="3"/>
        <v>170</v>
      </c>
      <c r="J7" s="176">
        <f t="shared" si="3"/>
        <v>-10</v>
      </c>
      <c r="K7" s="176">
        <f t="shared" si="3"/>
        <v>1880</v>
      </c>
      <c r="L7" s="176">
        <f t="shared" si="3"/>
        <v>3400</v>
      </c>
      <c r="M7" s="176">
        <f t="shared" si="3"/>
        <v>-1520</v>
      </c>
      <c r="N7" s="79"/>
      <c r="O7" s="88"/>
    </row>
    <row r="8" spans="1:26" s="71" customFormat="1" ht="11.15" customHeight="1" x14ac:dyDescent="0.25">
      <c r="A8" s="41" t="str">
        <f t="shared" si="0"/>
        <v>Bromsgrove</v>
      </c>
      <c r="B8" s="176">
        <f t="shared" ref="B8:M8" si="4">ROUND(B1971,-1)</f>
        <v>140</v>
      </c>
      <c r="C8" s="176">
        <f t="shared" si="4"/>
        <v>530</v>
      </c>
      <c r="D8" s="176">
        <f t="shared" si="4"/>
        <v>-390</v>
      </c>
      <c r="E8" s="176">
        <f t="shared" si="4"/>
        <v>660</v>
      </c>
      <c r="F8" s="176">
        <f t="shared" si="4"/>
        <v>1490</v>
      </c>
      <c r="G8" s="176">
        <f t="shared" si="4"/>
        <v>-830</v>
      </c>
      <c r="H8" s="176">
        <f t="shared" si="4"/>
        <v>80</v>
      </c>
      <c r="I8" s="176">
        <f t="shared" si="4"/>
        <v>210</v>
      </c>
      <c r="J8" s="176">
        <f t="shared" si="4"/>
        <v>-140</v>
      </c>
      <c r="K8" s="176">
        <f t="shared" si="4"/>
        <v>870</v>
      </c>
      <c r="L8" s="176">
        <f t="shared" si="4"/>
        <v>2230</v>
      </c>
      <c r="M8" s="176">
        <f t="shared" si="4"/>
        <v>-1360</v>
      </c>
      <c r="N8" s="79"/>
    </row>
    <row r="9" spans="1:26" s="71" customFormat="1" ht="11.15" customHeight="1" x14ac:dyDescent="0.25">
      <c r="A9" s="41" t="str">
        <f t="shared" si="0"/>
        <v>Dudley</v>
      </c>
      <c r="B9" s="176">
        <f t="shared" ref="B9:M9" si="5">ROUND(B1972,-1)</f>
        <v>230</v>
      </c>
      <c r="C9" s="176">
        <f t="shared" si="5"/>
        <v>400</v>
      </c>
      <c r="D9" s="176">
        <f t="shared" si="5"/>
        <v>-170</v>
      </c>
      <c r="E9" s="176">
        <f t="shared" si="5"/>
        <v>1010</v>
      </c>
      <c r="F9" s="176">
        <f t="shared" si="5"/>
        <v>1630</v>
      </c>
      <c r="G9" s="176">
        <f t="shared" si="5"/>
        <v>-620</v>
      </c>
      <c r="H9" s="176">
        <f t="shared" si="5"/>
        <v>60</v>
      </c>
      <c r="I9" s="176">
        <f t="shared" si="5"/>
        <v>90</v>
      </c>
      <c r="J9" s="176">
        <f t="shared" si="5"/>
        <v>-40</v>
      </c>
      <c r="K9" s="176">
        <f t="shared" si="5"/>
        <v>1300</v>
      </c>
      <c r="L9" s="176">
        <f t="shared" si="5"/>
        <v>2120</v>
      </c>
      <c r="M9" s="176">
        <f t="shared" si="5"/>
        <v>-830</v>
      </c>
      <c r="N9" s="79"/>
    </row>
    <row r="10" spans="1:26" s="71" customFormat="1" ht="11.15" customHeight="1" x14ac:dyDescent="0.25">
      <c r="A10" s="41" t="str">
        <f t="shared" si="0"/>
        <v>Lichfield</v>
      </c>
      <c r="B10" s="176">
        <f t="shared" ref="B10:M10" si="6">ROUND(B1973,-1)</f>
        <v>60</v>
      </c>
      <c r="C10" s="176">
        <f t="shared" si="6"/>
        <v>240</v>
      </c>
      <c r="D10" s="176">
        <f t="shared" si="6"/>
        <v>-190</v>
      </c>
      <c r="E10" s="176">
        <f t="shared" si="6"/>
        <v>340</v>
      </c>
      <c r="F10" s="176">
        <f t="shared" si="6"/>
        <v>880</v>
      </c>
      <c r="G10" s="176">
        <f t="shared" si="6"/>
        <v>-540</v>
      </c>
      <c r="H10" s="176">
        <f t="shared" si="6"/>
        <v>60</v>
      </c>
      <c r="I10" s="176">
        <f t="shared" si="6"/>
        <v>110</v>
      </c>
      <c r="J10" s="176">
        <f t="shared" si="6"/>
        <v>-50</v>
      </c>
      <c r="K10" s="176">
        <f t="shared" si="6"/>
        <v>460</v>
      </c>
      <c r="L10" s="176">
        <f t="shared" si="6"/>
        <v>1230</v>
      </c>
      <c r="M10" s="176">
        <f t="shared" si="6"/>
        <v>-770</v>
      </c>
      <c r="N10" s="79"/>
    </row>
    <row r="11" spans="1:26" s="71" customFormat="1" ht="11.15" customHeight="1" x14ac:dyDescent="0.25">
      <c r="A11" s="41" t="str">
        <f t="shared" si="0"/>
        <v>South West</v>
      </c>
      <c r="B11" s="176">
        <f t="shared" ref="B11:M11" si="7">ROUND(B1974,-1)</f>
        <v>170</v>
      </c>
      <c r="C11" s="176">
        <f t="shared" si="7"/>
        <v>330</v>
      </c>
      <c r="D11" s="176">
        <f t="shared" si="7"/>
        <v>-160</v>
      </c>
      <c r="E11" s="176">
        <f t="shared" si="7"/>
        <v>2720</v>
      </c>
      <c r="F11" s="176">
        <f t="shared" si="7"/>
        <v>2910</v>
      </c>
      <c r="G11" s="176">
        <f t="shared" si="7"/>
        <v>-180</v>
      </c>
      <c r="H11" s="176">
        <f t="shared" si="7"/>
        <v>80</v>
      </c>
      <c r="I11" s="176">
        <f t="shared" si="7"/>
        <v>200</v>
      </c>
      <c r="J11" s="176">
        <f t="shared" si="7"/>
        <v>-120</v>
      </c>
      <c r="K11" s="176">
        <f t="shared" si="7"/>
        <v>2980</v>
      </c>
      <c r="L11" s="176">
        <f t="shared" si="7"/>
        <v>3440</v>
      </c>
      <c r="M11" s="176">
        <f t="shared" si="7"/>
        <v>-460</v>
      </c>
      <c r="N11" s="79"/>
    </row>
    <row r="12" spans="1:26" s="71" customFormat="1" ht="11.15" customHeight="1" x14ac:dyDescent="0.25">
      <c r="A12" s="41" t="str">
        <f t="shared" si="0"/>
        <v>North Warwickshire</v>
      </c>
      <c r="B12" s="176">
        <f t="shared" ref="B12:M12" si="8">ROUND(B1975,-1)</f>
        <v>30</v>
      </c>
      <c r="C12" s="176">
        <f t="shared" si="8"/>
        <v>150</v>
      </c>
      <c r="D12" s="176">
        <f t="shared" si="8"/>
        <v>-120</v>
      </c>
      <c r="E12" s="176">
        <f t="shared" si="8"/>
        <v>220</v>
      </c>
      <c r="F12" s="176">
        <f t="shared" si="8"/>
        <v>510</v>
      </c>
      <c r="G12" s="176">
        <f t="shared" si="8"/>
        <v>-280</v>
      </c>
      <c r="H12" s="176">
        <f t="shared" si="8"/>
        <v>20</v>
      </c>
      <c r="I12" s="176">
        <f t="shared" si="8"/>
        <v>60</v>
      </c>
      <c r="J12" s="176">
        <f t="shared" si="8"/>
        <v>-40</v>
      </c>
      <c r="K12" s="176">
        <f t="shared" si="8"/>
        <v>270</v>
      </c>
      <c r="L12" s="176">
        <f t="shared" si="8"/>
        <v>710</v>
      </c>
      <c r="M12" s="176">
        <f t="shared" si="8"/>
        <v>-440</v>
      </c>
      <c r="N12" s="79"/>
    </row>
    <row r="13" spans="1:26" s="71" customFormat="1" ht="11.15" customHeight="1" x14ac:dyDescent="0.25">
      <c r="A13" s="41" t="str">
        <f t="shared" si="0"/>
        <v>Tamworth</v>
      </c>
      <c r="B13" s="176">
        <f t="shared" ref="B13:M13" si="9">ROUND(B1976,-1)</f>
        <v>40</v>
      </c>
      <c r="C13" s="176">
        <f t="shared" si="9"/>
        <v>150</v>
      </c>
      <c r="D13" s="176">
        <f t="shared" si="9"/>
        <v>-110</v>
      </c>
      <c r="E13" s="176">
        <f t="shared" si="9"/>
        <v>250</v>
      </c>
      <c r="F13" s="176">
        <f t="shared" si="9"/>
        <v>540</v>
      </c>
      <c r="G13" s="176">
        <f t="shared" si="9"/>
        <v>-290</v>
      </c>
      <c r="H13" s="176">
        <f t="shared" si="9"/>
        <v>20</v>
      </c>
      <c r="I13" s="176">
        <f t="shared" si="9"/>
        <v>40</v>
      </c>
      <c r="J13" s="176">
        <f t="shared" si="9"/>
        <v>-20</v>
      </c>
      <c r="K13" s="176">
        <f t="shared" si="9"/>
        <v>310</v>
      </c>
      <c r="L13" s="176">
        <f t="shared" si="9"/>
        <v>740</v>
      </c>
      <c r="M13" s="176">
        <f t="shared" si="9"/>
        <v>-420</v>
      </c>
      <c r="N13" s="79"/>
    </row>
    <row r="14" spans="1:26" s="71" customFormat="1" ht="11.15" customHeight="1" x14ac:dyDescent="0.25">
      <c r="A14" s="41" t="str">
        <f t="shared" si="0"/>
        <v>Stratford-on-Avon</v>
      </c>
      <c r="B14" s="176">
        <f t="shared" ref="B14:M14" si="10">ROUND(B1977,-1)</f>
        <v>20</v>
      </c>
      <c r="C14" s="176">
        <f t="shared" si="10"/>
        <v>90</v>
      </c>
      <c r="D14" s="176">
        <f t="shared" si="10"/>
        <v>-70</v>
      </c>
      <c r="E14" s="176">
        <f t="shared" si="10"/>
        <v>190</v>
      </c>
      <c r="F14" s="176">
        <f t="shared" si="10"/>
        <v>450</v>
      </c>
      <c r="G14" s="176">
        <f t="shared" si="10"/>
        <v>-260</v>
      </c>
      <c r="H14" s="176">
        <f t="shared" si="10"/>
        <v>10</v>
      </c>
      <c r="I14" s="176">
        <f t="shared" si="10"/>
        <v>60</v>
      </c>
      <c r="J14" s="176">
        <f t="shared" si="10"/>
        <v>-60</v>
      </c>
      <c r="K14" s="176">
        <f t="shared" si="10"/>
        <v>220</v>
      </c>
      <c r="L14" s="176">
        <f t="shared" si="10"/>
        <v>600</v>
      </c>
      <c r="M14" s="176">
        <f t="shared" si="10"/>
        <v>-380</v>
      </c>
      <c r="N14" s="79"/>
    </row>
    <row r="15" spans="1:26" s="71" customFormat="1" ht="11.15" customHeight="1" x14ac:dyDescent="0.25">
      <c r="A15" s="41" t="str">
        <f t="shared" si="0"/>
        <v>North West</v>
      </c>
      <c r="B15" s="176">
        <f t="shared" ref="B15:M15" si="11">ROUND(B1978,-1)</f>
        <v>330</v>
      </c>
      <c r="C15" s="176">
        <f t="shared" si="11"/>
        <v>380</v>
      </c>
      <c r="D15" s="176">
        <f t="shared" si="11"/>
        <v>-50</v>
      </c>
      <c r="E15" s="176">
        <f t="shared" si="11"/>
        <v>3040</v>
      </c>
      <c r="F15" s="176">
        <f t="shared" si="11"/>
        <v>3330</v>
      </c>
      <c r="G15" s="176">
        <f t="shared" si="11"/>
        <v>-300</v>
      </c>
      <c r="H15" s="176">
        <f t="shared" si="11"/>
        <v>60</v>
      </c>
      <c r="I15" s="176">
        <f t="shared" si="11"/>
        <v>100</v>
      </c>
      <c r="J15" s="176">
        <f t="shared" si="11"/>
        <v>-40</v>
      </c>
      <c r="K15" s="176">
        <f t="shared" si="11"/>
        <v>3430</v>
      </c>
      <c r="L15" s="176">
        <f t="shared" si="11"/>
        <v>3810</v>
      </c>
      <c r="M15" s="176">
        <f t="shared" si="11"/>
        <v>-380</v>
      </c>
      <c r="N15" s="79"/>
    </row>
    <row r="16" spans="1:26" s="71" customFormat="1" ht="11.15" customHeight="1" x14ac:dyDescent="0.25">
      <c r="A16" s="41" t="str">
        <f t="shared" si="0"/>
        <v>Redditch</v>
      </c>
      <c r="B16" s="176">
        <f t="shared" ref="B16:M16" si="12">ROUND(B1979,-1)</f>
        <v>40</v>
      </c>
      <c r="C16" s="176">
        <f t="shared" si="12"/>
        <v>120</v>
      </c>
      <c r="D16" s="176">
        <f t="shared" si="12"/>
        <v>-80</v>
      </c>
      <c r="E16" s="176">
        <f t="shared" si="12"/>
        <v>290</v>
      </c>
      <c r="F16" s="176">
        <f t="shared" si="12"/>
        <v>470</v>
      </c>
      <c r="G16" s="176">
        <f t="shared" si="12"/>
        <v>-180</v>
      </c>
      <c r="H16" s="176">
        <f t="shared" si="12"/>
        <v>10</v>
      </c>
      <c r="I16" s="176">
        <f t="shared" si="12"/>
        <v>50</v>
      </c>
      <c r="J16" s="176">
        <f t="shared" si="12"/>
        <v>-40</v>
      </c>
      <c r="K16" s="176">
        <f t="shared" si="12"/>
        <v>350</v>
      </c>
      <c r="L16" s="176">
        <f t="shared" si="12"/>
        <v>640</v>
      </c>
      <c r="M16" s="176">
        <f t="shared" si="12"/>
        <v>-290</v>
      </c>
      <c r="N16" s="79"/>
    </row>
    <row r="17" spans="1:14" s="71" customFormat="1" ht="11.15" customHeight="1" x14ac:dyDescent="0.25">
      <c r="A17" s="41" t="str">
        <f t="shared" si="0"/>
        <v>Wyre Forest</v>
      </c>
      <c r="B17" s="176">
        <f t="shared" ref="B17:M17" si="13">ROUND(B1980,-1)</f>
        <v>20</v>
      </c>
      <c r="C17" s="176">
        <f t="shared" si="13"/>
        <v>90</v>
      </c>
      <c r="D17" s="176">
        <f t="shared" si="13"/>
        <v>-70</v>
      </c>
      <c r="E17" s="176">
        <f t="shared" si="13"/>
        <v>180</v>
      </c>
      <c r="F17" s="176">
        <f t="shared" si="13"/>
        <v>330</v>
      </c>
      <c r="G17" s="176">
        <f t="shared" si="13"/>
        <v>-150</v>
      </c>
      <c r="H17" s="176">
        <f t="shared" si="13"/>
        <v>10</v>
      </c>
      <c r="I17" s="176">
        <f t="shared" si="13"/>
        <v>50</v>
      </c>
      <c r="J17" s="176">
        <f t="shared" si="13"/>
        <v>-40</v>
      </c>
      <c r="K17" s="176">
        <f t="shared" si="13"/>
        <v>210</v>
      </c>
      <c r="L17" s="176">
        <f t="shared" si="13"/>
        <v>470</v>
      </c>
      <c r="M17" s="176">
        <f t="shared" si="13"/>
        <v>-260</v>
      </c>
      <c r="N17" s="79"/>
    </row>
    <row r="18" spans="1:14" s="71" customFormat="1" ht="11.15" customHeight="1" x14ac:dyDescent="0.25">
      <c r="A18" s="41" t="str">
        <f t="shared" si="0"/>
        <v>Wychavon</v>
      </c>
      <c r="B18" s="176">
        <f t="shared" ref="B18:M18" si="14">ROUND(B1981,-1)</f>
        <v>20</v>
      </c>
      <c r="C18" s="176">
        <f t="shared" si="14"/>
        <v>90</v>
      </c>
      <c r="D18" s="176">
        <f t="shared" si="14"/>
        <v>-70</v>
      </c>
      <c r="E18" s="176">
        <f t="shared" si="14"/>
        <v>220</v>
      </c>
      <c r="F18" s="176">
        <f t="shared" si="14"/>
        <v>340</v>
      </c>
      <c r="G18" s="176">
        <f t="shared" si="14"/>
        <v>-120</v>
      </c>
      <c r="H18" s="176">
        <f t="shared" si="14"/>
        <v>10</v>
      </c>
      <c r="I18" s="176">
        <f t="shared" si="14"/>
        <v>60</v>
      </c>
      <c r="J18" s="176">
        <f t="shared" si="14"/>
        <v>-40</v>
      </c>
      <c r="K18" s="176">
        <f t="shared" si="14"/>
        <v>250</v>
      </c>
      <c r="L18" s="176">
        <f t="shared" si="14"/>
        <v>480</v>
      </c>
      <c r="M18" s="176">
        <f t="shared" si="14"/>
        <v>-230</v>
      </c>
      <c r="N18" s="79"/>
    </row>
    <row r="19" spans="1:14" s="71" customFormat="1" ht="11.15" customHeight="1" x14ac:dyDescent="0.25">
      <c r="A19" s="41" t="str">
        <f t="shared" si="0"/>
        <v>Warwick</v>
      </c>
      <c r="B19" s="176">
        <f t="shared" ref="B19:M19" si="15">ROUND(B1982,-1)</f>
        <v>10</v>
      </c>
      <c r="C19" s="176">
        <f t="shared" si="15"/>
        <v>40</v>
      </c>
      <c r="D19" s="176">
        <f t="shared" si="15"/>
        <v>-40</v>
      </c>
      <c r="E19" s="176">
        <f t="shared" si="15"/>
        <v>300</v>
      </c>
      <c r="F19" s="176">
        <f t="shared" si="15"/>
        <v>440</v>
      </c>
      <c r="G19" s="176">
        <f t="shared" si="15"/>
        <v>-140</v>
      </c>
      <c r="H19" s="176">
        <f t="shared" si="15"/>
        <v>10</v>
      </c>
      <c r="I19" s="176">
        <f t="shared" si="15"/>
        <v>10</v>
      </c>
      <c r="J19" s="176">
        <f t="shared" si="15"/>
        <v>0</v>
      </c>
      <c r="K19" s="176">
        <f t="shared" si="15"/>
        <v>320</v>
      </c>
      <c r="L19" s="176">
        <f t="shared" si="15"/>
        <v>500</v>
      </c>
      <c r="M19" s="176">
        <f t="shared" si="15"/>
        <v>-180</v>
      </c>
      <c r="N19" s="79"/>
    </row>
    <row r="20" spans="1:14" s="71" customFormat="1" ht="11.15" customHeight="1" x14ac:dyDescent="0.25">
      <c r="A20" s="41" t="str">
        <f t="shared" si="0"/>
        <v>East Staffordshire</v>
      </c>
      <c r="B20" s="176">
        <f t="shared" ref="B20:M20" si="16">ROUND(B1983,-1)</f>
        <v>10</v>
      </c>
      <c r="C20" s="176">
        <f t="shared" si="16"/>
        <v>50</v>
      </c>
      <c r="D20" s="176">
        <f t="shared" si="16"/>
        <v>-40</v>
      </c>
      <c r="E20" s="176">
        <f t="shared" si="16"/>
        <v>110</v>
      </c>
      <c r="F20" s="176">
        <f t="shared" si="16"/>
        <v>220</v>
      </c>
      <c r="G20" s="176">
        <f t="shared" si="16"/>
        <v>-110</v>
      </c>
      <c r="H20" s="176">
        <f t="shared" si="16"/>
        <v>10</v>
      </c>
      <c r="I20" s="176">
        <f t="shared" si="16"/>
        <v>20</v>
      </c>
      <c r="J20" s="176">
        <f t="shared" si="16"/>
        <v>-10</v>
      </c>
      <c r="K20" s="176">
        <f t="shared" si="16"/>
        <v>130</v>
      </c>
      <c r="L20" s="176">
        <f t="shared" si="16"/>
        <v>300</v>
      </c>
      <c r="M20" s="176">
        <f t="shared" si="16"/>
        <v>-160</v>
      </c>
      <c r="N20" s="79"/>
    </row>
    <row r="21" spans="1:14" s="71" customFormat="1" ht="11.15" customHeight="1" x14ac:dyDescent="0.25">
      <c r="A21" s="41" t="str">
        <f t="shared" si="0"/>
        <v>Shropshire</v>
      </c>
      <c r="B21" s="176">
        <f t="shared" ref="B21:M21" si="17">ROUND(B1984,-1)</f>
        <v>20</v>
      </c>
      <c r="C21" s="176">
        <f t="shared" si="17"/>
        <v>60</v>
      </c>
      <c r="D21" s="176">
        <f t="shared" si="17"/>
        <v>-40</v>
      </c>
      <c r="E21" s="176">
        <f t="shared" si="17"/>
        <v>310</v>
      </c>
      <c r="F21" s="176">
        <f t="shared" si="17"/>
        <v>400</v>
      </c>
      <c r="G21" s="176">
        <f t="shared" si="17"/>
        <v>-90</v>
      </c>
      <c r="H21" s="176">
        <f t="shared" si="17"/>
        <v>10</v>
      </c>
      <c r="I21" s="176">
        <f t="shared" si="17"/>
        <v>40</v>
      </c>
      <c r="J21" s="176">
        <f t="shared" si="17"/>
        <v>-30</v>
      </c>
      <c r="K21" s="176">
        <f t="shared" si="17"/>
        <v>340</v>
      </c>
      <c r="L21" s="176">
        <f t="shared" si="17"/>
        <v>500</v>
      </c>
      <c r="M21" s="176">
        <f t="shared" si="17"/>
        <v>-160</v>
      </c>
      <c r="N21" s="79"/>
    </row>
    <row r="22" spans="1:14" s="71" customFormat="1" ht="11.15" customHeight="1" x14ac:dyDescent="0.25">
      <c r="A22" s="41" t="str">
        <f t="shared" si="0"/>
        <v>Cannock Chase</v>
      </c>
      <c r="B22" s="176">
        <f t="shared" ref="B22:M22" si="18">ROUND(B1985,-1)</f>
        <v>20</v>
      </c>
      <c r="C22" s="176">
        <f t="shared" si="18"/>
        <v>70</v>
      </c>
      <c r="D22" s="176">
        <f t="shared" si="18"/>
        <v>-50</v>
      </c>
      <c r="E22" s="176">
        <f t="shared" si="18"/>
        <v>140</v>
      </c>
      <c r="F22" s="176">
        <f t="shared" si="18"/>
        <v>240</v>
      </c>
      <c r="G22" s="176">
        <f t="shared" si="18"/>
        <v>-100</v>
      </c>
      <c r="H22" s="176">
        <f t="shared" si="18"/>
        <v>10</v>
      </c>
      <c r="I22" s="176">
        <f t="shared" si="18"/>
        <v>20</v>
      </c>
      <c r="J22" s="176">
        <f t="shared" si="18"/>
        <v>-10</v>
      </c>
      <c r="K22" s="176">
        <f t="shared" si="18"/>
        <v>170</v>
      </c>
      <c r="L22" s="176">
        <f t="shared" si="18"/>
        <v>330</v>
      </c>
      <c r="M22" s="176">
        <f t="shared" si="18"/>
        <v>-160</v>
      </c>
      <c r="N22" s="79"/>
    </row>
    <row r="23" spans="1:14" s="71" customFormat="1" ht="11.15" customHeight="1" x14ac:dyDescent="0.25">
      <c r="A23" s="41" t="str">
        <f t="shared" si="0"/>
        <v>Telford and Wrekin</v>
      </c>
      <c r="B23" s="176">
        <f t="shared" ref="B23:M23" si="19">ROUND(B1986,-1)</f>
        <v>20</v>
      </c>
      <c r="C23" s="176">
        <f t="shared" si="19"/>
        <v>70</v>
      </c>
      <c r="D23" s="176">
        <f t="shared" si="19"/>
        <v>-50</v>
      </c>
      <c r="E23" s="176">
        <f t="shared" si="19"/>
        <v>240</v>
      </c>
      <c r="F23" s="176">
        <f t="shared" si="19"/>
        <v>300</v>
      </c>
      <c r="G23" s="176">
        <f t="shared" si="19"/>
        <v>-60</v>
      </c>
      <c r="H23" s="176">
        <f t="shared" si="19"/>
        <v>10</v>
      </c>
      <c r="I23" s="176">
        <f t="shared" si="19"/>
        <v>40</v>
      </c>
      <c r="J23" s="176">
        <f t="shared" si="19"/>
        <v>-30</v>
      </c>
      <c r="K23" s="176">
        <f t="shared" si="19"/>
        <v>270</v>
      </c>
      <c r="L23" s="176">
        <f t="shared" si="19"/>
        <v>410</v>
      </c>
      <c r="M23" s="176">
        <f t="shared" si="19"/>
        <v>-140</v>
      </c>
      <c r="N23" s="79"/>
    </row>
    <row r="24" spans="1:14" s="71" customFormat="1" ht="11.15" customHeight="1" x14ac:dyDescent="0.25">
      <c r="A24" s="41" t="str">
        <f t="shared" si="0"/>
        <v>Stafford</v>
      </c>
      <c r="B24" s="176">
        <f t="shared" ref="B24:M24" si="20">ROUND(B1987,-1)</f>
        <v>10</v>
      </c>
      <c r="C24" s="176">
        <f t="shared" si="20"/>
        <v>40</v>
      </c>
      <c r="D24" s="176">
        <f t="shared" si="20"/>
        <v>-30</v>
      </c>
      <c r="E24" s="176">
        <f t="shared" si="20"/>
        <v>160</v>
      </c>
      <c r="F24" s="176">
        <f t="shared" si="20"/>
        <v>250</v>
      </c>
      <c r="G24" s="176">
        <f t="shared" si="20"/>
        <v>-90</v>
      </c>
      <c r="H24" s="176">
        <f t="shared" si="20"/>
        <v>0</v>
      </c>
      <c r="I24" s="176">
        <f t="shared" si="20"/>
        <v>10</v>
      </c>
      <c r="J24" s="176">
        <f t="shared" si="20"/>
        <v>-10</v>
      </c>
      <c r="K24" s="176">
        <f t="shared" si="20"/>
        <v>180</v>
      </c>
      <c r="L24" s="176">
        <f t="shared" si="20"/>
        <v>310</v>
      </c>
      <c r="M24" s="176">
        <f t="shared" si="20"/>
        <v>-130</v>
      </c>
      <c r="N24" s="79"/>
    </row>
    <row r="25" spans="1:14" s="71" customFormat="1" ht="11.15" customHeight="1" x14ac:dyDescent="0.25">
      <c r="A25" s="41" t="str">
        <f t="shared" si="0"/>
        <v>Nuneaton and Bedworth</v>
      </c>
      <c r="B25" s="176">
        <f t="shared" ref="B25:M25" si="21">ROUND(B1988,-1)</f>
        <v>30</v>
      </c>
      <c r="C25" s="176">
        <f t="shared" si="21"/>
        <v>60</v>
      </c>
      <c r="D25" s="176">
        <f t="shared" si="21"/>
        <v>-30</v>
      </c>
      <c r="E25" s="176">
        <f t="shared" si="21"/>
        <v>180</v>
      </c>
      <c r="F25" s="176">
        <f t="shared" si="21"/>
        <v>260</v>
      </c>
      <c r="G25" s="176">
        <f t="shared" si="21"/>
        <v>-90</v>
      </c>
      <c r="H25" s="176">
        <f t="shared" si="21"/>
        <v>0</v>
      </c>
      <c r="I25" s="176">
        <f t="shared" si="21"/>
        <v>10</v>
      </c>
      <c r="J25" s="176">
        <f t="shared" si="21"/>
        <v>-10</v>
      </c>
      <c r="K25" s="176">
        <f t="shared" si="21"/>
        <v>210</v>
      </c>
      <c r="L25" s="176">
        <f t="shared" si="21"/>
        <v>330</v>
      </c>
      <c r="M25" s="176">
        <f t="shared" si="21"/>
        <v>-120</v>
      </c>
      <c r="N25" s="79"/>
    </row>
    <row r="26" spans="1:14" s="71" customFormat="1" ht="11.15" customHeight="1" x14ac:dyDescent="0.25">
      <c r="A26" s="41" t="str">
        <f t="shared" si="0"/>
        <v>South Staffordshire</v>
      </c>
      <c r="B26" s="176">
        <f t="shared" ref="B26:M26" si="22">ROUND(B1989,-1)</f>
        <v>30</v>
      </c>
      <c r="C26" s="176">
        <f t="shared" si="22"/>
        <v>60</v>
      </c>
      <c r="D26" s="176">
        <f t="shared" si="22"/>
        <v>-30</v>
      </c>
      <c r="E26" s="176">
        <f t="shared" si="22"/>
        <v>180</v>
      </c>
      <c r="F26" s="176">
        <f t="shared" si="22"/>
        <v>250</v>
      </c>
      <c r="G26" s="176">
        <f t="shared" si="22"/>
        <v>-70</v>
      </c>
      <c r="H26" s="176">
        <f t="shared" si="22"/>
        <v>10</v>
      </c>
      <c r="I26" s="176">
        <f t="shared" si="22"/>
        <v>20</v>
      </c>
      <c r="J26" s="176">
        <f t="shared" si="22"/>
        <v>-10</v>
      </c>
      <c r="K26" s="176">
        <f t="shared" si="22"/>
        <v>220</v>
      </c>
      <c r="L26" s="176">
        <f t="shared" si="22"/>
        <v>330</v>
      </c>
      <c r="M26" s="176">
        <f t="shared" si="22"/>
        <v>-110</v>
      </c>
      <c r="N26" s="79"/>
    </row>
    <row r="27" spans="1:14" s="71" customFormat="1" ht="11.15" customHeight="1" x14ac:dyDescent="0.25">
      <c r="A27" s="41" t="str">
        <f t="shared" si="0"/>
        <v>Wolverhampton</v>
      </c>
      <c r="B27" s="176">
        <f t="shared" ref="B27:M27" si="23">ROUND(B1990,-1)</f>
        <v>130</v>
      </c>
      <c r="C27" s="176">
        <f t="shared" si="23"/>
        <v>230</v>
      </c>
      <c r="D27" s="176">
        <f t="shared" si="23"/>
        <v>-100</v>
      </c>
      <c r="E27" s="176">
        <f t="shared" si="23"/>
        <v>980</v>
      </c>
      <c r="F27" s="176">
        <f t="shared" si="23"/>
        <v>980</v>
      </c>
      <c r="G27" s="176">
        <f t="shared" si="23"/>
        <v>0</v>
      </c>
      <c r="H27" s="176">
        <f t="shared" si="23"/>
        <v>30</v>
      </c>
      <c r="I27" s="176">
        <f t="shared" si="23"/>
        <v>30</v>
      </c>
      <c r="J27" s="176">
        <f t="shared" si="23"/>
        <v>0</v>
      </c>
      <c r="K27" s="176">
        <f t="shared" si="23"/>
        <v>1140</v>
      </c>
      <c r="L27" s="176">
        <f t="shared" si="23"/>
        <v>1230</v>
      </c>
      <c r="M27" s="176">
        <f t="shared" si="23"/>
        <v>-100</v>
      </c>
      <c r="N27" s="79"/>
    </row>
    <row r="28" spans="1:14" s="71" customFormat="1" ht="11.15" customHeight="1" x14ac:dyDescent="0.25">
      <c r="A28" s="41" t="str">
        <f t="shared" si="0"/>
        <v>London</v>
      </c>
      <c r="B28" s="176">
        <f t="shared" ref="B28:M28" si="24">ROUND(B1991,-1)</f>
        <v>950</v>
      </c>
      <c r="C28" s="176">
        <f t="shared" si="24"/>
        <v>550</v>
      </c>
      <c r="D28" s="176">
        <f t="shared" si="24"/>
        <v>400</v>
      </c>
      <c r="E28" s="176">
        <f t="shared" si="24"/>
        <v>6370</v>
      </c>
      <c r="F28" s="176">
        <f t="shared" si="24"/>
        <v>6850</v>
      </c>
      <c r="G28" s="176">
        <f t="shared" si="24"/>
        <v>-480</v>
      </c>
      <c r="H28" s="176">
        <f t="shared" si="24"/>
        <v>70</v>
      </c>
      <c r="I28" s="176">
        <f t="shared" si="24"/>
        <v>80</v>
      </c>
      <c r="J28" s="176">
        <f t="shared" si="24"/>
        <v>-10</v>
      </c>
      <c r="K28" s="176">
        <f t="shared" si="24"/>
        <v>7380</v>
      </c>
      <c r="L28" s="176">
        <f t="shared" si="24"/>
        <v>7480</v>
      </c>
      <c r="M28" s="176">
        <f t="shared" si="24"/>
        <v>-100</v>
      </c>
      <c r="N28" s="79"/>
    </row>
    <row r="29" spans="1:14" s="71" customFormat="1" ht="11.15" customHeight="1" x14ac:dyDescent="0.25">
      <c r="A29" s="41" t="str">
        <f t="shared" si="0"/>
        <v>Scotland</v>
      </c>
      <c r="B29" s="176">
        <f t="shared" ref="B29:M29" si="25">ROUND(B1992,-1)</f>
        <v>90</v>
      </c>
      <c r="C29" s="176">
        <f t="shared" si="25"/>
        <v>100</v>
      </c>
      <c r="D29" s="176">
        <f t="shared" si="25"/>
        <v>-10</v>
      </c>
      <c r="E29" s="176">
        <f t="shared" si="25"/>
        <v>420</v>
      </c>
      <c r="F29" s="176">
        <f t="shared" si="25"/>
        <v>500</v>
      </c>
      <c r="G29" s="176">
        <f t="shared" si="25"/>
        <v>-80</v>
      </c>
      <c r="H29" s="176">
        <f t="shared" si="25"/>
        <v>20</v>
      </c>
      <c r="I29" s="176">
        <f t="shared" si="25"/>
        <v>20</v>
      </c>
      <c r="J29" s="176">
        <f t="shared" si="25"/>
        <v>-10</v>
      </c>
      <c r="K29" s="176">
        <f t="shared" si="25"/>
        <v>530</v>
      </c>
      <c r="L29" s="176">
        <f t="shared" si="25"/>
        <v>620</v>
      </c>
      <c r="M29" s="176">
        <f t="shared" si="25"/>
        <v>-90</v>
      </c>
      <c r="N29" s="79"/>
    </row>
    <row r="30" spans="1:14" s="71" customFormat="1" ht="11.15" customHeight="1" x14ac:dyDescent="0.25">
      <c r="A30" s="41" t="str">
        <f t="shared" si="0"/>
        <v>Rugby</v>
      </c>
      <c r="B30" s="176">
        <f t="shared" ref="B30:M30" si="26">ROUND(B1993,-1)</f>
        <v>10</v>
      </c>
      <c r="C30" s="176">
        <f t="shared" si="26"/>
        <v>30</v>
      </c>
      <c r="D30" s="176">
        <f t="shared" si="26"/>
        <v>-20</v>
      </c>
      <c r="E30" s="176">
        <f t="shared" si="26"/>
        <v>150</v>
      </c>
      <c r="F30" s="176">
        <f t="shared" si="26"/>
        <v>210</v>
      </c>
      <c r="G30" s="176">
        <f t="shared" si="26"/>
        <v>-60</v>
      </c>
      <c r="H30" s="176">
        <f t="shared" si="26"/>
        <v>0</v>
      </c>
      <c r="I30" s="176">
        <f t="shared" si="26"/>
        <v>0</v>
      </c>
      <c r="J30" s="176">
        <f t="shared" si="26"/>
        <v>0</v>
      </c>
      <c r="K30" s="176">
        <f t="shared" si="26"/>
        <v>150</v>
      </c>
      <c r="L30" s="176">
        <f t="shared" si="26"/>
        <v>240</v>
      </c>
      <c r="M30" s="176">
        <f t="shared" si="26"/>
        <v>-90</v>
      </c>
      <c r="N30" s="79"/>
    </row>
    <row r="31" spans="1:14" s="71" customFormat="1" ht="11.15" customHeight="1" x14ac:dyDescent="0.25">
      <c r="A31" s="41" t="str">
        <f t="shared" si="0"/>
        <v>Wales</v>
      </c>
      <c r="B31" s="176">
        <f t="shared" ref="B31:M31" si="27">ROUND(B1994,-1)</f>
        <v>120</v>
      </c>
      <c r="C31" s="176">
        <f t="shared" si="27"/>
        <v>150</v>
      </c>
      <c r="D31" s="176">
        <f t="shared" si="27"/>
        <v>-30</v>
      </c>
      <c r="E31" s="176">
        <f t="shared" si="27"/>
        <v>1380</v>
      </c>
      <c r="F31" s="176">
        <f t="shared" si="27"/>
        <v>1400</v>
      </c>
      <c r="G31" s="176">
        <f t="shared" si="27"/>
        <v>-30</v>
      </c>
      <c r="H31" s="176">
        <f t="shared" si="27"/>
        <v>70</v>
      </c>
      <c r="I31" s="176">
        <f t="shared" si="27"/>
        <v>110</v>
      </c>
      <c r="J31" s="176">
        <f t="shared" si="27"/>
        <v>-40</v>
      </c>
      <c r="K31" s="176">
        <f t="shared" si="27"/>
        <v>1570</v>
      </c>
      <c r="L31" s="176">
        <f t="shared" si="27"/>
        <v>1660</v>
      </c>
      <c r="M31" s="176">
        <f t="shared" si="27"/>
        <v>-90</v>
      </c>
      <c r="N31" s="79"/>
    </row>
    <row r="32" spans="1:14" s="71" customFormat="1" ht="11.15" customHeight="1" x14ac:dyDescent="0.25">
      <c r="A32" s="41" t="str">
        <f t="shared" si="0"/>
        <v>Malvern Hills</v>
      </c>
      <c r="B32" s="176">
        <f t="shared" ref="B32:M32" si="28">ROUND(B1995,-1)</f>
        <v>10</v>
      </c>
      <c r="C32" s="176">
        <f t="shared" si="28"/>
        <v>20</v>
      </c>
      <c r="D32" s="176">
        <f t="shared" si="28"/>
        <v>-20</v>
      </c>
      <c r="E32" s="176">
        <f t="shared" si="28"/>
        <v>100</v>
      </c>
      <c r="F32" s="176">
        <f t="shared" si="28"/>
        <v>110</v>
      </c>
      <c r="G32" s="176">
        <f t="shared" si="28"/>
        <v>-10</v>
      </c>
      <c r="H32" s="176">
        <f t="shared" si="28"/>
        <v>10</v>
      </c>
      <c r="I32" s="176">
        <f t="shared" si="28"/>
        <v>30</v>
      </c>
      <c r="J32" s="176">
        <f t="shared" si="28"/>
        <v>-20</v>
      </c>
      <c r="K32" s="176">
        <f t="shared" si="28"/>
        <v>110</v>
      </c>
      <c r="L32" s="176">
        <f t="shared" si="28"/>
        <v>160</v>
      </c>
      <c r="M32" s="176">
        <f t="shared" si="28"/>
        <v>-50</v>
      </c>
      <c r="N32" s="79"/>
    </row>
    <row r="33" spans="1:14" s="71" customFormat="1" ht="11.15" customHeight="1" x14ac:dyDescent="0.25">
      <c r="A33" s="41" t="str">
        <f t="shared" si="0"/>
        <v>Staffordshire Moorlands</v>
      </c>
      <c r="B33" s="176">
        <f t="shared" ref="B33:M33" si="29">ROUND(B1996,-1)</f>
        <v>0</v>
      </c>
      <c r="C33" s="176">
        <f t="shared" si="29"/>
        <v>20</v>
      </c>
      <c r="D33" s="176">
        <f t="shared" si="29"/>
        <v>-20</v>
      </c>
      <c r="E33" s="176">
        <f t="shared" si="29"/>
        <v>40</v>
      </c>
      <c r="F33" s="176">
        <f t="shared" si="29"/>
        <v>50</v>
      </c>
      <c r="G33" s="176">
        <f t="shared" si="29"/>
        <v>-20</v>
      </c>
      <c r="H33" s="176">
        <f t="shared" si="29"/>
        <v>0</v>
      </c>
      <c r="I33" s="176">
        <f t="shared" si="29"/>
        <v>0</v>
      </c>
      <c r="J33" s="176">
        <f t="shared" si="29"/>
        <v>0</v>
      </c>
      <c r="K33" s="176">
        <f t="shared" si="29"/>
        <v>40</v>
      </c>
      <c r="L33" s="176">
        <f t="shared" si="29"/>
        <v>80</v>
      </c>
      <c r="M33" s="176">
        <f t="shared" si="29"/>
        <v>-40</v>
      </c>
      <c r="N33" s="79"/>
    </row>
    <row r="34" spans="1:14" s="71" customFormat="1" ht="11.15" customHeight="1" x14ac:dyDescent="0.25">
      <c r="A34" s="41" t="str">
        <f t="shared" si="0"/>
        <v>Northern Ireland</v>
      </c>
      <c r="B34" s="176">
        <f t="shared" ref="B34:M34" si="30">ROUND(B1997,-1)</f>
        <v>10</v>
      </c>
      <c r="C34" s="176">
        <f t="shared" si="30"/>
        <v>20</v>
      </c>
      <c r="D34" s="176">
        <f t="shared" si="30"/>
        <v>-10</v>
      </c>
      <c r="E34" s="176">
        <f t="shared" si="30"/>
        <v>110</v>
      </c>
      <c r="F34" s="176">
        <f t="shared" si="30"/>
        <v>120</v>
      </c>
      <c r="G34" s="176">
        <f t="shared" si="30"/>
        <v>-10</v>
      </c>
      <c r="H34" s="176">
        <f t="shared" si="30"/>
        <v>0</v>
      </c>
      <c r="I34" s="176">
        <f t="shared" si="30"/>
        <v>10</v>
      </c>
      <c r="J34" s="176">
        <f t="shared" si="30"/>
        <v>-10</v>
      </c>
      <c r="K34" s="176">
        <f t="shared" si="30"/>
        <v>130</v>
      </c>
      <c r="L34" s="176">
        <f t="shared" si="30"/>
        <v>160</v>
      </c>
      <c r="M34" s="176">
        <f t="shared" si="30"/>
        <v>-30</v>
      </c>
      <c r="N34" s="79"/>
    </row>
    <row r="35" spans="1:14" s="71" customFormat="1" ht="11.15" customHeight="1" x14ac:dyDescent="0.25">
      <c r="A35" s="41" t="str">
        <f t="shared" si="0"/>
        <v>Worcester</v>
      </c>
      <c r="B35" s="176">
        <f t="shared" ref="B35:M35" si="31">ROUND(B1998,-1)</f>
        <v>20</v>
      </c>
      <c r="C35" s="176">
        <f t="shared" si="31"/>
        <v>40</v>
      </c>
      <c r="D35" s="176">
        <f t="shared" si="31"/>
        <v>-30</v>
      </c>
      <c r="E35" s="176">
        <f t="shared" si="31"/>
        <v>370</v>
      </c>
      <c r="F35" s="176">
        <f t="shared" si="31"/>
        <v>350</v>
      </c>
      <c r="G35" s="176">
        <f t="shared" si="31"/>
        <v>20</v>
      </c>
      <c r="H35" s="176">
        <f t="shared" si="31"/>
        <v>0</v>
      </c>
      <c r="I35" s="176">
        <f t="shared" si="31"/>
        <v>10</v>
      </c>
      <c r="J35" s="176">
        <f t="shared" si="31"/>
        <v>-10</v>
      </c>
      <c r="K35" s="176">
        <f t="shared" si="31"/>
        <v>390</v>
      </c>
      <c r="L35" s="176">
        <f t="shared" si="31"/>
        <v>410</v>
      </c>
      <c r="M35" s="176">
        <f t="shared" si="31"/>
        <v>-20</v>
      </c>
      <c r="N35" s="79"/>
    </row>
    <row r="36" spans="1:14" s="71" customFormat="1" ht="11.15" customHeight="1" x14ac:dyDescent="0.25">
      <c r="A36" s="41" t="str">
        <f t="shared" si="0"/>
        <v>Herefordshire, County of</v>
      </c>
      <c r="B36" s="176">
        <f t="shared" ref="B36:M36" si="32">ROUND(B1999,-1)</f>
        <v>0</v>
      </c>
      <c r="C36" s="176">
        <f t="shared" si="32"/>
        <v>10</v>
      </c>
      <c r="D36" s="176">
        <f t="shared" si="32"/>
        <v>-10</v>
      </c>
      <c r="E36" s="176">
        <f t="shared" si="32"/>
        <v>160</v>
      </c>
      <c r="F36" s="176">
        <f t="shared" si="32"/>
        <v>140</v>
      </c>
      <c r="G36" s="176">
        <f t="shared" si="32"/>
        <v>20</v>
      </c>
      <c r="H36" s="176">
        <f t="shared" si="32"/>
        <v>10</v>
      </c>
      <c r="I36" s="176">
        <f t="shared" si="32"/>
        <v>20</v>
      </c>
      <c r="J36" s="176">
        <f t="shared" si="32"/>
        <v>-10</v>
      </c>
      <c r="K36" s="176">
        <f t="shared" si="32"/>
        <v>170</v>
      </c>
      <c r="L36" s="176">
        <f t="shared" si="32"/>
        <v>170</v>
      </c>
      <c r="M36" s="176">
        <f t="shared" si="32"/>
        <v>0</v>
      </c>
      <c r="N36" s="79"/>
    </row>
    <row r="37" spans="1:14" s="71" customFormat="1" ht="11.15" customHeight="1" x14ac:dyDescent="0.25">
      <c r="A37" s="41" t="str">
        <f t="shared" si="0"/>
        <v>Newcastle-under-Lyme</v>
      </c>
      <c r="B37" s="176">
        <f t="shared" ref="B37:M37" si="33">ROUND(B2000,-1)</f>
        <v>10</v>
      </c>
      <c r="C37" s="176">
        <f t="shared" si="33"/>
        <v>10</v>
      </c>
      <c r="D37" s="176">
        <f t="shared" si="33"/>
        <v>10</v>
      </c>
      <c r="E37" s="176">
        <f t="shared" si="33"/>
        <v>180</v>
      </c>
      <c r="F37" s="176">
        <f t="shared" si="33"/>
        <v>170</v>
      </c>
      <c r="G37" s="176">
        <f t="shared" si="33"/>
        <v>0</v>
      </c>
      <c r="H37" s="176">
        <f t="shared" si="33"/>
        <v>10</v>
      </c>
      <c r="I37" s="176">
        <f t="shared" si="33"/>
        <v>0</v>
      </c>
      <c r="J37" s="176">
        <f t="shared" si="33"/>
        <v>0</v>
      </c>
      <c r="K37" s="176">
        <f t="shared" si="33"/>
        <v>200</v>
      </c>
      <c r="L37" s="176">
        <f t="shared" si="33"/>
        <v>190</v>
      </c>
      <c r="M37" s="176">
        <f t="shared" si="33"/>
        <v>10</v>
      </c>
      <c r="N37" s="79"/>
    </row>
    <row r="38" spans="1:14" s="71" customFormat="1" ht="11.15" customHeight="1" x14ac:dyDescent="0.25">
      <c r="A38" s="41" t="str">
        <f t="shared" si="0"/>
        <v>Stoke-on-Trent</v>
      </c>
      <c r="B38" s="176">
        <f t="shared" ref="B38:M38" si="34">ROUND(B2001,-1)</f>
        <v>60</v>
      </c>
      <c r="C38" s="176">
        <f t="shared" si="34"/>
        <v>40</v>
      </c>
      <c r="D38" s="176">
        <f t="shared" si="34"/>
        <v>20</v>
      </c>
      <c r="E38" s="176">
        <f t="shared" si="34"/>
        <v>340</v>
      </c>
      <c r="F38" s="176">
        <f t="shared" si="34"/>
        <v>290</v>
      </c>
      <c r="G38" s="176">
        <f t="shared" si="34"/>
        <v>50</v>
      </c>
      <c r="H38" s="176">
        <f t="shared" si="34"/>
        <v>10</v>
      </c>
      <c r="I38" s="176">
        <f t="shared" si="34"/>
        <v>10</v>
      </c>
      <c r="J38" s="176">
        <f t="shared" si="34"/>
        <v>0</v>
      </c>
      <c r="K38" s="176">
        <f t="shared" si="34"/>
        <v>400</v>
      </c>
      <c r="L38" s="176">
        <f t="shared" si="34"/>
        <v>340</v>
      </c>
      <c r="M38" s="176">
        <f t="shared" si="34"/>
        <v>60</v>
      </c>
      <c r="N38" s="79"/>
    </row>
    <row r="39" spans="1:14" s="71" customFormat="1" ht="11.15" customHeight="1" x14ac:dyDescent="0.25">
      <c r="A39" s="41" t="str">
        <f t="shared" si="0"/>
        <v>East Midlands</v>
      </c>
      <c r="B39" s="176">
        <f t="shared" ref="B39:M39" si="35">ROUND(B2002,-1)</f>
        <v>370</v>
      </c>
      <c r="C39" s="176">
        <f t="shared" si="35"/>
        <v>390</v>
      </c>
      <c r="D39" s="176">
        <f t="shared" si="35"/>
        <v>-30</v>
      </c>
      <c r="E39" s="176">
        <f t="shared" si="35"/>
        <v>4660</v>
      </c>
      <c r="F39" s="176">
        <f t="shared" si="35"/>
        <v>4470</v>
      </c>
      <c r="G39" s="176">
        <f t="shared" si="35"/>
        <v>180</v>
      </c>
      <c r="H39" s="176">
        <f t="shared" si="35"/>
        <v>60</v>
      </c>
      <c r="I39" s="176">
        <f t="shared" si="35"/>
        <v>130</v>
      </c>
      <c r="J39" s="176">
        <f t="shared" si="35"/>
        <v>-70</v>
      </c>
      <c r="K39" s="176">
        <f t="shared" si="35"/>
        <v>5090</v>
      </c>
      <c r="L39" s="176">
        <f t="shared" si="35"/>
        <v>5000</v>
      </c>
      <c r="M39" s="176">
        <f t="shared" si="35"/>
        <v>90</v>
      </c>
      <c r="N39" s="79"/>
    </row>
    <row r="40" spans="1:14" s="71" customFormat="1" ht="11.15" customHeight="1" x14ac:dyDescent="0.25">
      <c r="A40" s="41" t="str">
        <f t="shared" si="0"/>
        <v>North East</v>
      </c>
      <c r="B40" s="176">
        <f t="shared" ref="B40:M40" si="36">ROUND(B2003,-1)</f>
        <v>100</v>
      </c>
      <c r="C40" s="176">
        <f t="shared" si="36"/>
        <v>90</v>
      </c>
      <c r="D40" s="176">
        <f t="shared" si="36"/>
        <v>10</v>
      </c>
      <c r="E40" s="176">
        <f t="shared" si="36"/>
        <v>680</v>
      </c>
      <c r="F40" s="176">
        <f t="shared" si="36"/>
        <v>510</v>
      </c>
      <c r="G40" s="176">
        <f t="shared" si="36"/>
        <v>170</v>
      </c>
      <c r="H40" s="176">
        <f t="shared" si="36"/>
        <v>10</v>
      </c>
      <c r="I40" s="176">
        <f t="shared" si="36"/>
        <v>20</v>
      </c>
      <c r="J40" s="176">
        <f t="shared" si="36"/>
        <v>-10</v>
      </c>
      <c r="K40" s="176">
        <f t="shared" si="36"/>
        <v>790</v>
      </c>
      <c r="L40" s="176">
        <f t="shared" si="36"/>
        <v>620</v>
      </c>
      <c r="M40" s="176">
        <f t="shared" si="36"/>
        <v>170</v>
      </c>
      <c r="N40" s="79"/>
    </row>
    <row r="41" spans="1:14" s="71" customFormat="1" ht="11.15" customHeight="1" x14ac:dyDescent="0.25">
      <c r="A41" s="41" t="str">
        <f t="shared" si="0"/>
        <v>Coventry</v>
      </c>
      <c r="B41" s="176">
        <f t="shared" ref="B41:M41" si="37">ROUND(B2004,-1)</f>
        <v>150</v>
      </c>
      <c r="C41" s="176">
        <f t="shared" si="37"/>
        <v>120</v>
      </c>
      <c r="D41" s="176">
        <f t="shared" si="37"/>
        <v>30</v>
      </c>
      <c r="E41" s="176">
        <f t="shared" si="37"/>
        <v>1120</v>
      </c>
      <c r="F41" s="176">
        <f t="shared" si="37"/>
        <v>960</v>
      </c>
      <c r="G41" s="176">
        <f t="shared" si="37"/>
        <v>150</v>
      </c>
      <c r="H41" s="176">
        <f t="shared" si="37"/>
        <v>20</v>
      </c>
      <c r="I41" s="176">
        <f t="shared" si="37"/>
        <v>20</v>
      </c>
      <c r="J41" s="176">
        <f t="shared" si="37"/>
        <v>0</v>
      </c>
      <c r="K41" s="176">
        <f t="shared" si="37"/>
        <v>1280</v>
      </c>
      <c r="L41" s="176">
        <f t="shared" si="37"/>
        <v>1100</v>
      </c>
      <c r="M41" s="176">
        <f t="shared" si="37"/>
        <v>180</v>
      </c>
      <c r="N41" s="79"/>
    </row>
    <row r="42" spans="1:14" s="71" customFormat="1" ht="11.15" customHeight="1" x14ac:dyDescent="0.25">
      <c r="A42" s="41" t="str">
        <f t="shared" si="0"/>
        <v>Yorkshire and The Humber</v>
      </c>
      <c r="B42" s="176">
        <f t="shared" ref="B42:M42" si="38">ROUND(B2005,-1)</f>
        <v>310</v>
      </c>
      <c r="C42" s="176">
        <f t="shared" si="38"/>
        <v>320</v>
      </c>
      <c r="D42" s="176">
        <f t="shared" si="38"/>
        <v>-10</v>
      </c>
      <c r="E42" s="176">
        <f t="shared" si="38"/>
        <v>2490</v>
      </c>
      <c r="F42" s="176">
        <f t="shared" si="38"/>
        <v>2150</v>
      </c>
      <c r="G42" s="176">
        <f t="shared" si="38"/>
        <v>340</v>
      </c>
      <c r="H42" s="176">
        <f t="shared" si="38"/>
        <v>40</v>
      </c>
      <c r="I42" s="176">
        <f t="shared" si="38"/>
        <v>80</v>
      </c>
      <c r="J42" s="176">
        <f t="shared" si="38"/>
        <v>-50</v>
      </c>
      <c r="K42" s="176">
        <f t="shared" si="38"/>
        <v>2830</v>
      </c>
      <c r="L42" s="176">
        <f t="shared" si="38"/>
        <v>2550</v>
      </c>
      <c r="M42" s="176">
        <f t="shared" si="38"/>
        <v>280</v>
      </c>
      <c r="N42" s="79"/>
    </row>
    <row r="43" spans="1:14" s="71" customFormat="1" ht="11.15" customHeight="1" x14ac:dyDescent="0.25">
      <c r="A43" s="41" t="str">
        <f t="shared" si="0"/>
        <v>East</v>
      </c>
      <c r="B43" s="176">
        <f t="shared" ref="B43:M43" si="39">ROUND(B2006,-1)</f>
        <v>250</v>
      </c>
      <c r="C43" s="176">
        <f t="shared" si="39"/>
        <v>250</v>
      </c>
      <c r="D43" s="176">
        <f t="shared" si="39"/>
        <v>0</v>
      </c>
      <c r="E43" s="176">
        <f t="shared" si="39"/>
        <v>2800</v>
      </c>
      <c r="F43" s="176">
        <f t="shared" si="39"/>
        <v>2500</v>
      </c>
      <c r="G43" s="176">
        <f t="shared" si="39"/>
        <v>300</v>
      </c>
      <c r="H43" s="176">
        <f t="shared" si="39"/>
        <v>50</v>
      </c>
      <c r="I43" s="176">
        <f t="shared" si="39"/>
        <v>60</v>
      </c>
      <c r="J43" s="176">
        <f t="shared" si="39"/>
        <v>-10</v>
      </c>
      <c r="K43" s="176">
        <f t="shared" si="39"/>
        <v>3100</v>
      </c>
      <c r="L43" s="176">
        <f t="shared" si="39"/>
        <v>2800</v>
      </c>
      <c r="M43" s="176">
        <f t="shared" si="39"/>
        <v>290</v>
      </c>
      <c r="N43" s="79"/>
    </row>
    <row r="44" spans="1:14" s="71" customFormat="1" ht="11.15" customHeight="1" thickBot="1" x14ac:dyDescent="0.3">
      <c r="A44" s="174" t="str">
        <f t="shared" si="0"/>
        <v>South East</v>
      </c>
      <c r="B44" s="177">
        <f t="shared" ref="B44:M44" si="40">ROUND(B2007,-1)</f>
        <v>400</v>
      </c>
      <c r="C44" s="177">
        <f t="shared" si="40"/>
        <v>350</v>
      </c>
      <c r="D44" s="177">
        <f t="shared" si="40"/>
        <v>50</v>
      </c>
      <c r="E44" s="177">
        <f t="shared" si="40"/>
        <v>4600</v>
      </c>
      <c r="F44" s="177">
        <f t="shared" si="40"/>
        <v>3770</v>
      </c>
      <c r="G44" s="177">
        <f t="shared" si="40"/>
        <v>830</v>
      </c>
      <c r="H44" s="177">
        <f t="shared" si="40"/>
        <v>80</v>
      </c>
      <c r="I44" s="177">
        <f t="shared" si="40"/>
        <v>120</v>
      </c>
      <c r="J44" s="177">
        <f t="shared" si="40"/>
        <v>-50</v>
      </c>
      <c r="K44" s="177">
        <f t="shared" si="40"/>
        <v>5070</v>
      </c>
      <c r="L44" s="177">
        <f t="shared" si="40"/>
        <v>4240</v>
      </c>
      <c r="M44" s="177">
        <f t="shared" si="40"/>
        <v>830</v>
      </c>
      <c r="N44" s="79"/>
    </row>
    <row r="45" spans="1:14" s="71" customFormat="1" ht="11.15" customHeight="1" thickBot="1" x14ac:dyDescent="0.3">
      <c r="A45" s="175" t="str">
        <f t="shared" si="0"/>
        <v>Total</v>
      </c>
      <c r="B45" s="178">
        <f t="shared" ref="B45:M45" si="41">ROUND(B2008,-1)</f>
        <v>6030</v>
      </c>
      <c r="C45" s="178">
        <f t="shared" si="41"/>
        <v>9330</v>
      </c>
      <c r="D45" s="178">
        <f t="shared" si="41"/>
        <v>-3300</v>
      </c>
      <c r="E45" s="178">
        <f t="shared" si="41"/>
        <v>44350</v>
      </c>
      <c r="F45" s="178">
        <f t="shared" si="41"/>
        <v>51460</v>
      </c>
      <c r="G45" s="178">
        <f t="shared" si="41"/>
        <v>-7110</v>
      </c>
      <c r="H45" s="178">
        <f t="shared" si="41"/>
        <v>1600</v>
      </c>
      <c r="I45" s="178">
        <f t="shared" si="41"/>
        <v>2750</v>
      </c>
      <c r="J45" s="178">
        <f t="shared" si="41"/>
        <v>-1150</v>
      </c>
      <c r="K45" s="178">
        <f t="shared" si="41"/>
        <v>51980</v>
      </c>
      <c r="L45" s="178">
        <f t="shared" si="41"/>
        <v>63540</v>
      </c>
      <c r="M45" s="178">
        <f t="shared" si="41"/>
        <v>-11560</v>
      </c>
      <c r="N45" s="79"/>
    </row>
    <row r="46" spans="1:14" s="71" customFormat="1" ht="11.15" customHeight="1" x14ac:dyDescent="0.25">
      <c r="N46" s="79"/>
    </row>
    <row r="47" spans="1:14" s="71" customFormat="1" ht="11.15" customHeight="1" x14ac:dyDescent="0.25">
      <c r="A47" s="107" t="s">
        <v>463</v>
      </c>
      <c r="B47" s="108"/>
      <c r="C47" s="108"/>
      <c r="D47" s="108"/>
      <c r="E47" s="108"/>
      <c r="F47" s="108"/>
      <c r="G47" s="108"/>
      <c r="H47" s="108"/>
      <c r="I47" s="108"/>
      <c r="J47" s="108"/>
      <c r="K47" s="108"/>
      <c r="L47" s="108"/>
      <c r="M47" s="109" t="s">
        <v>101</v>
      </c>
      <c r="N47" s="79"/>
    </row>
    <row r="48" spans="1:14" s="71" customFormat="1" ht="11.15" customHeight="1" x14ac:dyDescent="0.25">
      <c r="A48" s="107" t="s">
        <v>2</v>
      </c>
      <c r="B48" s="108"/>
      <c r="C48" s="108"/>
      <c r="D48" s="108"/>
      <c r="E48" s="108"/>
      <c r="F48" s="108"/>
      <c r="G48" s="108"/>
      <c r="H48" s="108"/>
      <c r="I48" s="108"/>
      <c r="J48" s="108"/>
      <c r="K48" s="108"/>
      <c r="L48" s="108"/>
      <c r="M48" s="109" t="s">
        <v>104</v>
      </c>
      <c r="N48" s="79"/>
    </row>
    <row r="49" spans="1:15" s="71" customFormat="1" ht="11.15" customHeight="1" x14ac:dyDescent="0.25">
      <c r="A49" s="110"/>
      <c r="B49" s="108"/>
      <c r="C49" s="108"/>
      <c r="D49" s="108"/>
      <c r="E49" s="108"/>
      <c r="F49" s="108"/>
      <c r="G49" s="108"/>
      <c r="H49" s="108"/>
      <c r="I49" s="108"/>
      <c r="J49" s="108"/>
      <c r="K49" s="108"/>
      <c r="L49" s="108"/>
      <c r="M49" s="109" t="s">
        <v>102</v>
      </c>
      <c r="N49" s="79"/>
    </row>
    <row r="50" spans="1:15" s="71" customFormat="1" ht="39" customHeight="1" x14ac:dyDescent="0.25">
      <c r="A50" s="179" t="s">
        <v>462</v>
      </c>
      <c r="B50" s="179"/>
      <c r="C50" s="179"/>
      <c r="D50" s="179"/>
      <c r="E50" s="179"/>
      <c r="F50" s="179"/>
      <c r="G50" s="179"/>
      <c r="H50" s="179"/>
      <c r="I50" s="179"/>
      <c r="J50" s="179"/>
      <c r="K50" s="179"/>
      <c r="L50" s="179"/>
      <c r="M50" s="179"/>
      <c r="N50" s="179"/>
    </row>
    <row r="51" spans="1:15" ht="13" customHeight="1" x14ac:dyDescent="0.35">
      <c r="A51" s="179"/>
      <c r="B51" s="179"/>
      <c r="C51" s="179"/>
      <c r="D51" s="179"/>
      <c r="E51" s="179"/>
      <c r="F51" s="179"/>
      <c r="G51" s="179"/>
      <c r="H51" s="179"/>
      <c r="I51" s="179"/>
      <c r="J51" s="179"/>
      <c r="K51" s="179"/>
      <c r="L51" s="179"/>
      <c r="M51" s="179"/>
      <c r="N51" s="179"/>
    </row>
    <row r="52" spans="1:15" ht="13" customHeight="1" x14ac:dyDescent="0.35">
      <c r="A52" s="179"/>
      <c r="B52" s="179"/>
      <c r="C52" s="179"/>
      <c r="D52" s="179"/>
      <c r="E52" s="179"/>
      <c r="F52" s="179"/>
      <c r="G52" s="179"/>
      <c r="H52" s="179"/>
      <c r="I52" s="179"/>
      <c r="J52" s="179"/>
      <c r="K52" s="179"/>
      <c r="L52" s="179"/>
      <c r="M52" s="179"/>
      <c r="N52" s="179"/>
    </row>
    <row r="53" spans="1:15" ht="13" customHeight="1" x14ac:dyDescent="0.35">
      <c r="A53" s="179"/>
      <c r="B53" s="179"/>
      <c r="C53" s="179"/>
      <c r="D53" s="179"/>
      <c r="E53" s="179"/>
      <c r="F53" s="179"/>
      <c r="G53" s="179"/>
      <c r="H53" s="179"/>
      <c r="I53" s="179"/>
      <c r="J53" s="179"/>
      <c r="K53" s="179"/>
      <c r="L53" s="179"/>
      <c r="M53" s="179"/>
      <c r="N53" s="179"/>
    </row>
    <row r="54" spans="1:15" ht="13" customHeight="1" x14ac:dyDescent="0.35">
      <c r="A54" s="179"/>
      <c r="B54" s="179"/>
      <c r="C54" s="179"/>
      <c r="D54" s="179"/>
      <c r="E54" s="179"/>
      <c r="F54" s="179"/>
      <c r="G54" s="179"/>
      <c r="H54" s="179"/>
      <c r="I54" s="179"/>
      <c r="J54" s="179"/>
      <c r="K54" s="179"/>
      <c r="L54" s="179"/>
      <c r="M54" s="179"/>
      <c r="N54" s="171"/>
    </row>
    <row r="55" spans="1:15" ht="13" customHeight="1" x14ac:dyDescent="0.35">
      <c r="A55" s="171"/>
      <c r="B55" s="171"/>
      <c r="C55" s="171"/>
      <c r="D55" s="171"/>
      <c r="E55" s="171"/>
      <c r="F55" s="171"/>
      <c r="G55" s="171"/>
      <c r="H55" s="171"/>
      <c r="I55" s="171"/>
      <c r="J55" s="171"/>
      <c r="K55" s="171"/>
      <c r="L55" s="171"/>
      <c r="M55" s="171"/>
      <c r="N55" s="171"/>
      <c r="O55" s="97"/>
    </row>
    <row r="56" spans="1:15" ht="13" customHeight="1" x14ac:dyDescent="0.35">
      <c r="A56" s="171"/>
      <c r="B56" s="171"/>
      <c r="C56" s="171"/>
      <c r="D56" s="171"/>
      <c r="E56" s="171"/>
      <c r="F56" s="171"/>
      <c r="G56" s="171"/>
      <c r="H56" s="171"/>
      <c r="I56" s="171"/>
      <c r="J56" s="171"/>
      <c r="K56" s="171"/>
      <c r="L56" s="171"/>
      <c r="M56" s="171"/>
      <c r="N56" s="171"/>
      <c r="O56" s="97"/>
    </row>
    <row r="57" spans="1:15" ht="13" customHeight="1" x14ac:dyDescent="0.35">
      <c r="A57" s="171"/>
      <c r="B57" s="171"/>
      <c r="C57" s="171"/>
      <c r="D57" s="171"/>
      <c r="E57" s="171"/>
      <c r="F57" s="171"/>
      <c r="G57" s="171"/>
      <c r="H57" s="171"/>
      <c r="I57" s="171"/>
      <c r="J57" s="171"/>
      <c r="K57" s="171"/>
      <c r="L57" s="171"/>
      <c r="M57" s="171"/>
      <c r="N57" s="171"/>
      <c r="O57" s="97"/>
    </row>
    <row r="58" spans="1:15" ht="13" customHeight="1" x14ac:dyDescent="0.35">
      <c r="A58" s="171"/>
      <c r="B58" s="171"/>
      <c r="C58" s="171"/>
      <c r="D58" s="171"/>
      <c r="E58" s="171"/>
      <c r="F58" s="171"/>
      <c r="G58" s="171"/>
      <c r="H58" s="171"/>
      <c r="I58" s="171"/>
      <c r="J58" s="171"/>
      <c r="K58" s="171"/>
      <c r="L58" s="171"/>
      <c r="M58" s="171"/>
      <c r="N58" s="171"/>
      <c r="O58" s="97"/>
    </row>
    <row r="59" spans="1:15" ht="13" customHeight="1" x14ac:dyDescent="0.35">
      <c r="A59" s="169"/>
      <c r="B59" s="103"/>
      <c r="C59" s="103"/>
      <c r="D59" s="103"/>
      <c r="E59" s="103"/>
      <c r="F59" s="103"/>
      <c r="G59" s="103"/>
      <c r="H59" s="103"/>
      <c r="I59" s="103"/>
      <c r="J59" s="103"/>
      <c r="K59" s="103"/>
      <c r="L59" s="103"/>
      <c r="M59" s="103"/>
      <c r="N59" s="105"/>
      <c r="O59" s="97"/>
    </row>
    <row r="60" spans="1:15" ht="13" customHeight="1" x14ac:dyDescent="0.35">
      <c r="A60" s="119"/>
      <c r="B60" s="103"/>
      <c r="C60" s="103"/>
      <c r="D60" s="103"/>
      <c r="E60" s="103"/>
      <c r="F60" s="103"/>
      <c r="G60" s="103"/>
      <c r="H60" s="103"/>
      <c r="I60" s="103"/>
      <c r="J60" s="103"/>
      <c r="K60" s="103"/>
      <c r="L60" s="103"/>
      <c r="M60" s="103"/>
      <c r="N60" s="105"/>
      <c r="O60" s="97"/>
    </row>
    <row r="61" spans="1:15" ht="13" customHeight="1" x14ac:dyDescent="0.35">
      <c r="A61" s="120"/>
      <c r="B61" s="103"/>
      <c r="C61" s="103"/>
      <c r="D61" s="103"/>
      <c r="E61" s="103"/>
      <c r="F61" s="103"/>
      <c r="G61" s="103"/>
      <c r="H61" s="103"/>
      <c r="I61" s="103"/>
      <c r="J61" s="103"/>
      <c r="K61" s="103"/>
      <c r="L61" s="103"/>
      <c r="M61" s="103"/>
      <c r="N61" s="105"/>
      <c r="O61" s="97"/>
    </row>
    <row r="62" spans="1:15" ht="13" customHeight="1" x14ac:dyDescent="0.35">
      <c r="A62" s="120"/>
      <c r="B62" s="103"/>
      <c r="C62" s="103"/>
      <c r="D62" s="103"/>
      <c r="E62" s="103"/>
      <c r="F62" s="103"/>
      <c r="G62" s="103"/>
      <c r="H62" s="103"/>
      <c r="I62" s="103"/>
      <c r="J62" s="103"/>
      <c r="K62" s="103"/>
      <c r="L62" s="103"/>
      <c r="M62" s="103"/>
      <c r="N62" s="105"/>
      <c r="O62" s="97"/>
    </row>
    <row r="63" spans="1:15" ht="13" customHeight="1" x14ac:dyDescent="0.35">
      <c r="A63" s="120"/>
      <c r="B63" s="103"/>
      <c r="C63" s="103"/>
      <c r="D63" s="103"/>
      <c r="E63" s="103"/>
      <c r="F63" s="103"/>
      <c r="G63" s="103"/>
      <c r="H63" s="103"/>
      <c r="I63" s="103"/>
      <c r="J63" s="103"/>
      <c r="K63" s="103"/>
      <c r="L63" s="103"/>
      <c r="M63" s="103"/>
      <c r="N63" s="105"/>
      <c r="O63" s="97"/>
    </row>
    <row r="64" spans="1:15" x14ac:dyDescent="0.35">
      <c r="B64" s="103"/>
      <c r="C64" s="103"/>
      <c r="D64" s="103"/>
      <c r="E64" s="103"/>
      <c r="F64" s="103"/>
      <c r="G64" s="103"/>
      <c r="H64" s="103"/>
      <c r="I64" s="103"/>
      <c r="J64" s="103"/>
      <c r="K64" s="103"/>
      <c r="L64" s="103"/>
      <c r="M64" s="103"/>
      <c r="N64" s="105"/>
      <c r="O64" s="97"/>
    </row>
    <row r="65" spans="1:26" x14ac:dyDescent="0.35">
      <c r="A65" s="169"/>
      <c r="N65" s="79"/>
      <c r="O65" s="97"/>
    </row>
    <row r="66" spans="1:26" x14ac:dyDescent="0.35">
      <c r="N66" s="79"/>
      <c r="O66" s="97"/>
    </row>
    <row r="67" spans="1:26" ht="15.5" x14ac:dyDescent="0.35">
      <c r="N67" s="79"/>
      <c r="O67" s="97"/>
      <c r="P67" s="99" t="str">
        <f>A1</f>
        <v>2019 Internal Migration flows - Birmingham</v>
      </c>
      <c r="Z67" s="99" t="str">
        <f>A1</f>
        <v>2019 Internal Migration flows - Birmingham</v>
      </c>
    </row>
    <row r="68" spans="1:26" x14ac:dyDescent="0.35">
      <c r="N68" s="79"/>
      <c r="O68" s="97"/>
    </row>
    <row r="69" spans="1:26" x14ac:dyDescent="0.35">
      <c r="N69" s="79"/>
      <c r="O69" s="97"/>
    </row>
    <row r="70" spans="1:26" x14ac:dyDescent="0.35">
      <c r="N70" s="79"/>
      <c r="O70" s="97"/>
    </row>
    <row r="71" spans="1:26" x14ac:dyDescent="0.35">
      <c r="N71" s="79"/>
      <c r="O71" s="97"/>
    </row>
    <row r="72" spans="1:26" x14ac:dyDescent="0.35">
      <c r="N72" s="79"/>
      <c r="O72" s="97"/>
    </row>
    <row r="73" spans="1:26" x14ac:dyDescent="0.35">
      <c r="N73" s="79"/>
      <c r="O73" s="97"/>
    </row>
    <row r="74" spans="1:26" x14ac:dyDescent="0.35">
      <c r="N74" s="79"/>
      <c r="O74" s="97"/>
    </row>
    <row r="75" spans="1:26" x14ac:dyDescent="0.35">
      <c r="N75" s="79"/>
      <c r="O75" s="97"/>
    </row>
    <row r="76" spans="1:26" x14ac:dyDescent="0.35">
      <c r="N76" s="79"/>
      <c r="O76" s="97"/>
    </row>
    <row r="77" spans="1:26" x14ac:dyDescent="0.35">
      <c r="N77" s="79"/>
      <c r="O77" s="97"/>
    </row>
    <row r="78" spans="1:26" x14ac:dyDescent="0.35">
      <c r="N78" s="79"/>
      <c r="O78" s="97"/>
    </row>
    <row r="79" spans="1:26" x14ac:dyDescent="0.35">
      <c r="N79" s="79"/>
      <c r="O79" s="97"/>
    </row>
    <row r="80" spans="1:26" x14ac:dyDescent="0.35">
      <c r="N80" s="79"/>
      <c r="O80" s="97"/>
    </row>
    <row r="81" spans="1:15" x14ac:dyDescent="0.35">
      <c r="N81" s="79"/>
      <c r="O81" s="97"/>
    </row>
    <row r="82" spans="1:15" x14ac:dyDescent="0.35">
      <c r="N82" s="79"/>
      <c r="O82" s="97"/>
    </row>
    <row r="83" spans="1:15" x14ac:dyDescent="0.35">
      <c r="N83" s="79"/>
      <c r="O83" s="97"/>
    </row>
    <row r="84" spans="1:15" x14ac:dyDescent="0.35">
      <c r="N84" s="79"/>
      <c r="O84" s="97"/>
    </row>
    <row r="85" spans="1:15" x14ac:dyDescent="0.35">
      <c r="N85" s="79"/>
      <c r="O85" s="97"/>
    </row>
    <row r="86" spans="1:15" x14ac:dyDescent="0.35">
      <c r="N86" s="79"/>
      <c r="O86" s="97"/>
    </row>
    <row r="87" spans="1:15" x14ac:dyDescent="0.35">
      <c r="N87" s="79"/>
      <c r="O87" s="97"/>
    </row>
    <row r="88" spans="1:15" x14ac:dyDescent="0.35">
      <c r="N88" s="79"/>
      <c r="O88" s="97"/>
    </row>
    <row r="89" spans="1:15" x14ac:dyDescent="0.35">
      <c r="N89" s="79"/>
      <c r="O89" s="97"/>
    </row>
    <row r="90" spans="1:15" x14ac:dyDescent="0.35">
      <c r="N90" s="79"/>
      <c r="O90" s="97"/>
    </row>
    <row r="91" spans="1:15" x14ac:dyDescent="0.35">
      <c r="N91" s="79"/>
      <c r="O91" s="97"/>
    </row>
    <row r="92" spans="1:15" x14ac:dyDescent="0.35">
      <c r="N92" s="79"/>
      <c r="O92" s="97"/>
    </row>
    <row r="93" spans="1:15" x14ac:dyDescent="0.35">
      <c r="N93" s="79"/>
      <c r="O93" s="97"/>
    </row>
    <row r="94" spans="1:15" x14ac:dyDescent="0.35">
      <c r="N94" s="79"/>
      <c r="O94" s="97"/>
    </row>
    <row r="95" spans="1:15" x14ac:dyDescent="0.35">
      <c r="A95" s="71"/>
      <c r="B95" s="71"/>
      <c r="C95" s="71"/>
      <c r="D95" s="71"/>
      <c r="E95" s="71"/>
    </row>
    <row r="96" spans="1:15" x14ac:dyDescent="0.35">
      <c r="A96" s="71"/>
      <c r="B96" s="79"/>
      <c r="C96" s="79"/>
      <c r="D96" s="79"/>
      <c r="E96" s="71"/>
    </row>
    <row r="1965" spans="1:27" ht="15" thickBot="1" x14ac:dyDescent="0.4"/>
    <row r="1966" spans="1:27" x14ac:dyDescent="0.35">
      <c r="A1966" s="89" t="s">
        <v>4</v>
      </c>
      <c r="B1966" s="452" t="s">
        <v>5</v>
      </c>
      <c r="C1966" s="453"/>
      <c r="D1966" s="454"/>
      <c r="E1966" s="452" t="s">
        <v>6</v>
      </c>
      <c r="F1966" s="453"/>
      <c r="G1966" s="454"/>
      <c r="H1966" s="452" t="s">
        <v>7</v>
      </c>
      <c r="I1966" s="453"/>
      <c r="J1966" s="454"/>
      <c r="K1966" s="452" t="s">
        <v>8</v>
      </c>
      <c r="L1966" s="453"/>
      <c r="M1966" s="454"/>
      <c r="S1966" s="114"/>
    </row>
    <row r="1967" spans="1:27" ht="15" thickBot="1" x14ac:dyDescent="0.4">
      <c r="A1967" s="90"/>
      <c r="B1967" s="38" t="s">
        <v>9</v>
      </c>
      <c r="C1967" s="45" t="s">
        <v>10</v>
      </c>
      <c r="D1967" s="39" t="s">
        <v>11</v>
      </c>
      <c r="E1967" s="38" t="s">
        <v>9</v>
      </c>
      <c r="F1967" s="45" t="s">
        <v>10</v>
      </c>
      <c r="G1967" s="39" t="s">
        <v>11</v>
      </c>
      <c r="H1967" s="38" t="s">
        <v>103</v>
      </c>
      <c r="I1967" s="45" t="s">
        <v>10</v>
      </c>
      <c r="J1967" s="39" t="s">
        <v>11</v>
      </c>
      <c r="K1967" s="38" t="s">
        <v>9</v>
      </c>
      <c r="L1967" s="45" t="s">
        <v>10</v>
      </c>
      <c r="M1967" s="39" t="s">
        <v>11</v>
      </c>
      <c r="O1967" s="87"/>
      <c r="P1967" s="87"/>
      <c r="Q1967" s="87"/>
      <c r="R1967" s="87"/>
      <c r="S1967" s="87"/>
      <c r="T1967" s="87"/>
      <c r="U1967" s="87"/>
      <c r="V1967" s="87"/>
      <c r="W1967" s="87"/>
      <c r="X1967" s="87"/>
      <c r="Y1967" s="87"/>
      <c r="Z1967" s="87"/>
      <c r="AA1967" s="33"/>
    </row>
    <row r="1968" spans="1:27" x14ac:dyDescent="0.35">
      <c r="A1968" s="71" t="s">
        <v>40</v>
      </c>
      <c r="B1968" s="71">
        <v>559</v>
      </c>
      <c r="C1968" s="102">
        <v>1367</v>
      </c>
      <c r="D1968" s="71">
        <v>-808</v>
      </c>
      <c r="E1968" s="102">
        <v>2363</v>
      </c>
      <c r="F1968" s="102">
        <v>4038</v>
      </c>
      <c r="G1968" s="102">
        <v>-1675</v>
      </c>
      <c r="H1968" s="71">
        <v>318</v>
      </c>
      <c r="I1968" s="102">
        <v>397</v>
      </c>
      <c r="J1968" s="71">
        <v>-79</v>
      </c>
      <c r="K1968" s="102">
        <v>3241</v>
      </c>
      <c r="L1968" s="102">
        <v>5802</v>
      </c>
      <c r="M1968" s="102">
        <v>-2562</v>
      </c>
      <c r="O1968" s="33"/>
      <c r="P1968" s="98"/>
      <c r="Q1968" s="98"/>
      <c r="R1968" s="98"/>
      <c r="S1968" s="98"/>
      <c r="T1968" s="33"/>
      <c r="U1968" s="33"/>
      <c r="V1968" s="33"/>
      <c r="W1968" s="33"/>
      <c r="X1968" s="33"/>
      <c r="Y1968" s="33"/>
      <c r="Z1968" s="33"/>
      <c r="AA1968" s="33"/>
    </row>
    <row r="1969" spans="1:27" x14ac:dyDescent="0.35">
      <c r="A1969" s="71" t="s">
        <v>39</v>
      </c>
      <c r="B1969" s="71">
        <v>943</v>
      </c>
      <c r="C1969" s="102">
        <v>1391</v>
      </c>
      <c r="D1969" s="71">
        <v>-448</v>
      </c>
      <c r="E1969" s="102">
        <v>2913</v>
      </c>
      <c r="F1969" s="102">
        <v>4201</v>
      </c>
      <c r="G1969" s="102">
        <v>-1288</v>
      </c>
      <c r="H1969" s="71">
        <v>168</v>
      </c>
      <c r="I1969" s="102">
        <v>235</v>
      </c>
      <c r="J1969" s="71">
        <v>-67</v>
      </c>
      <c r="K1969" s="102">
        <v>4025</v>
      </c>
      <c r="L1969" s="102">
        <v>5827</v>
      </c>
      <c r="M1969" s="102">
        <v>-1802</v>
      </c>
      <c r="O1969" s="33"/>
      <c r="P1969" s="98"/>
      <c r="Q1969" s="98"/>
      <c r="R1969" s="98"/>
      <c r="S1969" s="98"/>
      <c r="T1969" s="33"/>
      <c r="U1969" s="33"/>
      <c r="V1969" s="33"/>
      <c r="W1969" s="33"/>
      <c r="X1969" s="33"/>
      <c r="Y1969" s="33"/>
      <c r="Z1969" s="33"/>
      <c r="AA1969" s="33"/>
    </row>
    <row r="1970" spans="1:27" x14ac:dyDescent="0.35">
      <c r="A1970" s="71" t="s">
        <v>41</v>
      </c>
      <c r="B1970" s="71">
        <v>317</v>
      </c>
      <c r="C1970" s="102">
        <v>787</v>
      </c>
      <c r="D1970" s="71">
        <v>-471</v>
      </c>
      <c r="E1970" s="102">
        <v>1408</v>
      </c>
      <c r="F1970" s="102">
        <v>2450</v>
      </c>
      <c r="G1970" s="102">
        <v>-1041</v>
      </c>
      <c r="H1970" s="71">
        <v>158</v>
      </c>
      <c r="I1970" s="102">
        <v>168</v>
      </c>
      <c r="J1970" s="71">
        <v>-9</v>
      </c>
      <c r="K1970" s="102">
        <v>1883</v>
      </c>
      <c r="L1970" s="102">
        <v>3404</v>
      </c>
      <c r="M1970" s="102">
        <v>-1522</v>
      </c>
      <c r="O1970" s="33"/>
      <c r="P1970" s="98"/>
      <c r="Q1970" s="98"/>
      <c r="R1970" s="98"/>
      <c r="S1970" s="98"/>
      <c r="T1970" s="33"/>
      <c r="U1970" s="33"/>
      <c r="V1970" s="33"/>
      <c r="W1970" s="33"/>
      <c r="X1970" s="33"/>
      <c r="Y1970" s="33"/>
      <c r="Z1970" s="33"/>
      <c r="AA1970" s="33"/>
    </row>
    <row r="1971" spans="1:27" x14ac:dyDescent="0.35">
      <c r="A1971" s="71" t="s">
        <v>30</v>
      </c>
      <c r="B1971" s="71">
        <v>137</v>
      </c>
      <c r="C1971" s="102">
        <v>530</v>
      </c>
      <c r="D1971" s="71">
        <v>-392</v>
      </c>
      <c r="E1971" s="71">
        <v>660</v>
      </c>
      <c r="F1971" s="102">
        <v>1489</v>
      </c>
      <c r="G1971" s="71">
        <v>-829</v>
      </c>
      <c r="H1971" s="71">
        <v>75</v>
      </c>
      <c r="I1971" s="102">
        <v>214</v>
      </c>
      <c r="J1971" s="71">
        <v>-139</v>
      </c>
      <c r="K1971" s="71">
        <v>872</v>
      </c>
      <c r="L1971" s="102">
        <v>2232</v>
      </c>
      <c r="M1971" s="102">
        <v>-1360</v>
      </c>
      <c r="O1971" s="33"/>
      <c r="P1971" s="98"/>
      <c r="Q1971" s="98"/>
      <c r="R1971" s="98"/>
      <c r="S1971" s="98"/>
      <c r="T1971" s="33"/>
      <c r="U1971" s="33"/>
      <c r="V1971" s="33"/>
      <c r="W1971" s="33"/>
      <c r="X1971" s="33"/>
      <c r="Y1971" s="33"/>
      <c r="Z1971" s="33"/>
      <c r="AA1971" s="33"/>
    </row>
    <row r="1972" spans="1:27" x14ac:dyDescent="0.35">
      <c r="A1972" s="71" t="s">
        <v>38</v>
      </c>
      <c r="B1972" s="71">
        <v>228</v>
      </c>
      <c r="C1972" s="102">
        <v>400</v>
      </c>
      <c r="D1972" s="71">
        <v>-172</v>
      </c>
      <c r="E1972" s="102">
        <v>1010</v>
      </c>
      <c r="F1972" s="102">
        <v>1627</v>
      </c>
      <c r="G1972" s="102">
        <v>-617</v>
      </c>
      <c r="H1972" s="71">
        <v>57</v>
      </c>
      <c r="I1972" s="102">
        <v>94</v>
      </c>
      <c r="J1972" s="71">
        <v>-37</v>
      </c>
      <c r="K1972" s="102">
        <v>1295</v>
      </c>
      <c r="L1972" s="102">
        <v>2121</v>
      </c>
      <c r="M1972" s="102">
        <v>-826</v>
      </c>
      <c r="O1972" s="33"/>
      <c r="P1972" s="98"/>
      <c r="Q1972" s="98"/>
      <c r="R1972" s="98"/>
      <c r="S1972" s="98"/>
      <c r="T1972" s="33"/>
      <c r="U1972" s="33"/>
      <c r="V1972" s="33"/>
      <c r="W1972" s="33"/>
      <c r="X1972" s="33"/>
      <c r="Y1972" s="33"/>
      <c r="Z1972" s="33"/>
      <c r="AA1972" s="33"/>
    </row>
    <row r="1973" spans="1:27" x14ac:dyDescent="0.35">
      <c r="A1973" s="71" t="s">
        <v>19</v>
      </c>
      <c r="B1973" s="71">
        <v>55</v>
      </c>
      <c r="C1973" s="102">
        <v>243</v>
      </c>
      <c r="D1973" s="71">
        <v>-188</v>
      </c>
      <c r="E1973" s="71">
        <v>340</v>
      </c>
      <c r="F1973" s="102">
        <v>876</v>
      </c>
      <c r="G1973" s="71">
        <v>-536</v>
      </c>
      <c r="H1973" s="71">
        <v>63</v>
      </c>
      <c r="I1973" s="102">
        <v>111</v>
      </c>
      <c r="J1973" s="71">
        <v>-48</v>
      </c>
      <c r="K1973" s="71">
        <v>459</v>
      </c>
      <c r="L1973" s="102">
        <v>1230</v>
      </c>
      <c r="M1973" s="71">
        <v>-771</v>
      </c>
      <c r="O1973" s="33"/>
      <c r="P1973" s="98"/>
      <c r="Q1973" s="98"/>
      <c r="R1973" s="98"/>
      <c r="S1973" s="98"/>
      <c r="T1973" s="33"/>
      <c r="U1973" s="33"/>
      <c r="V1973" s="33"/>
      <c r="W1973" s="33"/>
      <c r="X1973" s="33"/>
      <c r="Y1973" s="33"/>
      <c r="Z1973" s="33"/>
      <c r="AA1973" s="33"/>
    </row>
    <row r="1974" spans="1:27" x14ac:dyDescent="0.35">
      <c r="A1974" s="71" t="s">
        <v>49</v>
      </c>
      <c r="B1974" s="71">
        <v>173</v>
      </c>
      <c r="C1974" s="102">
        <v>328</v>
      </c>
      <c r="D1974" s="71">
        <v>-155</v>
      </c>
      <c r="E1974" s="102">
        <v>2724</v>
      </c>
      <c r="F1974" s="102">
        <v>2907</v>
      </c>
      <c r="G1974" s="71">
        <v>-182</v>
      </c>
      <c r="H1974" s="71">
        <v>79</v>
      </c>
      <c r="I1974" s="102">
        <v>203</v>
      </c>
      <c r="J1974" s="71">
        <v>-123</v>
      </c>
      <c r="K1974" s="102">
        <v>2977</v>
      </c>
      <c r="L1974" s="102">
        <v>3438</v>
      </c>
      <c r="M1974" s="71">
        <v>-461</v>
      </c>
      <c r="O1974" s="33"/>
      <c r="P1974" s="98"/>
      <c r="Q1974" s="98"/>
      <c r="R1974" s="98"/>
      <c r="S1974" s="98"/>
      <c r="T1974" s="33"/>
      <c r="U1974" s="33"/>
      <c r="V1974" s="33"/>
      <c r="W1974" s="33"/>
      <c r="X1974" s="33"/>
      <c r="Y1974" s="33"/>
      <c r="Z1974" s="33"/>
      <c r="AA1974" s="33"/>
    </row>
    <row r="1975" spans="1:27" x14ac:dyDescent="0.35">
      <c r="A1975" s="71" t="s">
        <v>25</v>
      </c>
      <c r="B1975" s="71">
        <v>26</v>
      </c>
      <c r="C1975" s="102">
        <v>151</v>
      </c>
      <c r="D1975" s="71">
        <v>-124</v>
      </c>
      <c r="E1975" s="71">
        <v>224</v>
      </c>
      <c r="F1975" s="102">
        <v>505</v>
      </c>
      <c r="G1975" s="71">
        <v>-281</v>
      </c>
      <c r="H1975" s="71">
        <v>18</v>
      </c>
      <c r="I1975" s="102">
        <v>55</v>
      </c>
      <c r="J1975" s="71">
        <v>-36</v>
      </c>
      <c r="K1975" s="71">
        <v>269</v>
      </c>
      <c r="L1975" s="102">
        <v>710</v>
      </c>
      <c r="M1975" s="71">
        <v>-441</v>
      </c>
      <c r="O1975" s="33"/>
      <c r="P1975" s="98"/>
      <c r="Q1975" s="98"/>
      <c r="R1975" s="98"/>
      <c r="S1975" s="98"/>
      <c r="T1975" s="33"/>
      <c r="U1975" s="33"/>
      <c r="V1975" s="33"/>
      <c r="W1975" s="33"/>
      <c r="X1975" s="33"/>
      <c r="Y1975" s="33"/>
      <c r="Z1975" s="33"/>
      <c r="AA1975" s="33"/>
    </row>
    <row r="1976" spans="1:27" x14ac:dyDescent="0.35">
      <c r="A1976" s="71" t="s">
        <v>24</v>
      </c>
      <c r="B1976" s="71">
        <v>39</v>
      </c>
      <c r="C1976" s="102">
        <v>151</v>
      </c>
      <c r="D1976" s="71">
        <v>-111</v>
      </c>
      <c r="E1976" s="71">
        <v>251</v>
      </c>
      <c r="F1976" s="102">
        <v>544</v>
      </c>
      <c r="G1976" s="71">
        <v>-292</v>
      </c>
      <c r="H1976" s="71">
        <v>21</v>
      </c>
      <c r="I1976" s="102">
        <v>42</v>
      </c>
      <c r="J1976" s="71">
        <v>-21</v>
      </c>
      <c r="K1976" s="71">
        <v>312</v>
      </c>
      <c r="L1976" s="102">
        <v>736</v>
      </c>
      <c r="M1976" s="71">
        <v>-424</v>
      </c>
      <c r="O1976" s="33"/>
      <c r="P1976" s="98"/>
      <c r="Q1976" s="98"/>
      <c r="R1976" s="98"/>
      <c r="S1976" s="98"/>
      <c r="T1976" s="33"/>
      <c r="U1976" s="33"/>
      <c r="V1976" s="33"/>
      <c r="W1976" s="33"/>
      <c r="X1976" s="33"/>
      <c r="Y1976" s="33"/>
      <c r="Z1976" s="33"/>
      <c r="AA1976" s="33"/>
    </row>
    <row r="1977" spans="1:27" x14ac:dyDescent="0.35">
      <c r="A1977" s="71" t="s">
        <v>28</v>
      </c>
      <c r="B1977" s="71">
        <v>19</v>
      </c>
      <c r="C1977" s="102">
        <v>91</v>
      </c>
      <c r="D1977" s="71">
        <v>-73</v>
      </c>
      <c r="E1977" s="71">
        <v>193</v>
      </c>
      <c r="F1977" s="102">
        <v>449</v>
      </c>
      <c r="G1977" s="71">
        <v>-256</v>
      </c>
      <c r="H1977" s="71">
        <v>8</v>
      </c>
      <c r="I1977" s="102">
        <v>63</v>
      </c>
      <c r="J1977" s="71">
        <v>-55</v>
      </c>
      <c r="K1977" s="71">
        <v>219</v>
      </c>
      <c r="L1977" s="102">
        <v>603</v>
      </c>
      <c r="M1977" s="71">
        <v>-384</v>
      </c>
      <c r="O1977" s="33"/>
      <c r="P1977" s="98"/>
      <c r="Q1977" s="98"/>
      <c r="R1977" s="98"/>
      <c r="S1977" s="98"/>
      <c r="T1977" s="33"/>
      <c r="U1977" s="33"/>
      <c r="V1977" s="33"/>
      <c r="W1977" s="33"/>
      <c r="X1977" s="33"/>
      <c r="Y1977" s="33"/>
      <c r="Z1977" s="33"/>
      <c r="AA1977" s="33"/>
    </row>
    <row r="1978" spans="1:27" x14ac:dyDescent="0.35">
      <c r="A1978" s="71" t="s">
        <v>47</v>
      </c>
      <c r="B1978" s="71">
        <v>332</v>
      </c>
      <c r="C1978" s="102">
        <v>382</v>
      </c>
      <c r="D1978" s="71">
        <v>-50</v>
      </c>
      <c r="E1978" s="102">
        <v>3039</v>
      </c>
      <c r="F1978" s="102">
        <v>3334</v>
      </c>
      <c r="G1978" s="71">
        <v>-295</v>
      </c>
      <c r="H1978" s="71">
        <v>58</v>
      </c>
      <c r="I1978" s="102">
        <v>96</v>
      </c>
      <c r="J1978" s="71">
        <v>-38</v>
      </c>
      <c r="K1978" s="102">
        <v>3429</v>
      </c>
      <c r="L1978" s="102">
        <v>3812</v>
      </c>
      <c r="M1978" s="71">
        <v>-383</v>
      </c>
      <c r="O1978" s="33"/>
      <c r="P1978" s="98"/>
      <c r="Q1978" s="98"/>
      <c r="R1978" s="98"/>
      <c r="S1978" s="98"/>
      <c r="T1978" s="33"/>
      <c r="U1978" s="33"/>
      <c r="V1978" s="33"/>
      <c r="W1978" s="33"/>
      <c r="X1978" s="33"/>
      <c r="Y1978" s="33"/>
      <c r="Z1978" s="33"/>
      <c r="AA1978" s="33"/>
    </row>
    <row r="1979" spans="1:27" x14ac:dyDescent="0.35">
      <c r="A1979" s="71" t="s">
        <v>32</v>
      </c>
      <c r="B1979" s="71">
        <v>44</v>
      </c>
      <c r="C1979" s="102">
        <v>120</v>
      </c>
      <c r="D1979" s="71">
        <v>-76</v>
      </c>
      <c r="E1979" s="71">
        <v>291</v>
      </c>
      <c r="F1979" s="102">
        <v>472</v>
      </c>
      <c r="G1979" s="71">
        <v>-182</v>
      </c>
      <c r="H1979" s="71">
        <v>12</v>
      </c>
      <c r="I1979" s="102">
        <v>47</v>
      </c>
      <c r="J1979" s="71">
        <v>-36</v>
      </c>
      <c r="K1979" s="71">
        <v>346</v>
      </c>
      <c r="L1979" s="102">
        <v>640</v>
      </c>
      <c r="M1979" s="71">
        <v>-293</v>
      </c>
      <c r="O1979" s="33"/>
      <c r="P1979" s="98"/>
      <c r="Q1979" s="98"/>
      <c r="R1979" s="98"/>
      <c r="S1979" s="98"/>
      <c r="T1979" s="33"/>
      <c r="U1979" s="33"/>
      <c r="V1979" s="33"/>
      <c r="W1979" s="33"/>
      <c r="X1979" s="33"/>
      <c r="Y1979" s="33"/>
      <c r="Z1979" s="33"/>
      <c r="AA1979" s="33"/>
    </row>
    <row r="1980" spans="1:27" x14ac:dyDescent="0.35">
      <c r="A1980" s="71" t="s">
        <v>35</v>
      </c>
      <c r="B1980" s="71">
        <v>18</v>
      </c>
      <c r="C1980" s="102">
        <v>89</v>
      </c>
      <c r="D1980" s="71">
        <v>-72</v>
      </c>
      <c r="E1980" s="71">
        <v>175</v>
      </c>
      <c r="F1980" s="102">
        <v>328</v>
      </c>
      <c r="G1980" s="71">
        <v>-153</v>
      </c>
      <c r="H1980" s="71">
        <v>13</v>
      </c>
      <c r="I1980" s="102">
        <v>50</v>
      </c>
      <c r="J1980" s="71">
        <v>-37</v>
      </c>
      <c r="K1980" s="71">
        <v>205</v>
      </c>
      <c r="L1980" s="102">
        <v>466</v>
      </c>
      <c r="M1980" s="71">
        <v>-261</v>
      </c>
      <c r="O1980" s="33"/>
      <c r="P1980" s="98"/>
      <c r="Q1980" s="98"/>
      <c r="R1980" s="98"/>
      <c r="S1980" s="98"/>
      <c r="T1980" s="33"/>
      <c r="U1980" s="33"/>
      <c r="V1980" s="33"/>
      <c r="W1980" s="33"/>
      <c r="X1980" s="33"/>
      <c r="Y1980" s="33"/>
      <c r="Z1980" s="33"/>
      <c r="AA1980" s="33"/>
    </row>
    <row r="1981" spans="1:27" x14ac:dyDescent="0.35">
      <c r="A1981" s="71" t="s">
        <v>34</v>
      </c>
      <c r="B1981" s="71">
        <v>24</v>
      </c>
      <c r="C1981" s="102">
        <v>90</v>
      </c>
      <c r="D1981" s="71">
        <v>-66</v>
      </c>
      <c r="E1981" s="71">
        <v>217</v>
      </c>
      <c r="F1981" s="102">
        <v>337</v>
      </c>
      <c r="G1981" s="71">
        <v>-120</v>
      </c>
      <c r="H1981" s="71">
        <v>13</v>
      </c>
      <c r="I1981" s="102">
        <v>56</v>
      </c>
      <c r="J1981" s="71">
        <v>-43</v>
      </c>
      <c r="K1981" s="71">
        <v>254</v>
      </c>
      <c r="L1981" s="102">
        <v>483</v>
      </c>
      <c r="M1981" s="71">
        <v>-229</v>
      </c>
      <c r="O1981" s="33"/>
      <c r="P1981" s="98"/>
      <c r="Q1981" s="98"/>
      <c r="R1981" s="98"/>
      <c r="S1981" s="98"/>
      <c r="T1981" s="33"/>
      <c r="U1981" s="33"/>
      <c r="V1981" s="33"/>
      <c r="W1981" s="33"/>
      <c r="X1981" s="33"/>
      <c r="Y1981" s="33"/>
      <c r="Z1981" s="33"/>
      <c r="AA1981" s="33"/>
    </row>
    <row r="1982" spans="1:27" x14ac:dyDescent="0.35">
      <c r="A1982" s="71" t="s">
        <v>29</v>
      </c>
      <c r="B1982" s="71">
        <v>8</v>
      </c>
      <c r="C1982" s="102">
        <v>43</v>
      </c>
      <c r="D1982" s="71">
        <v>-36</v>
      </c>
      <c r="E1982" s="71">
        <v>300</v>
      </c>
      <c r="F1982" s="102">
        <v>441</v>
      </c>
      <c r="G1982" s="71">
        <v>-142</v>
      </c>
      <c r="H1982" s="71">
        <v>10</v>
      </c>
      <c r="I1982" s="102">
        <v>12</v>
      </c>
      <c r="J1982" s="71">
        <v>-2</v>
      </c>
      <c r="K1982" s="71">
        <v>317</v>
      </c>
      <c r="L1982" s="102">
        <v>497</v>
      </c>
      <c r="M1982" s="71">
        <v>-180</v>
      </c>
      <c r="O1982" s="33"/>
      <c r="P1982" s="98"/>
      <c r="Q1982" s="98"/>
      <c r="R1982" s="98"/>
      <c r="S1982" s="98"/>
      <c r="T1982" s="33"/>
      <c r="U1982" s="33"/>
      <c r="V1982" s="33"/>
      <c r="W1982" s="33"/>
      <c r="X1982" s="33"/>
      <c r="Y1982" s="33"/>
      <c r="Z1982" s="33"/>
      <c r="AA1982" s="33"/>
    </row>
    <row r="1983" spans="1:27" x14ac:dyDescent="0.35">
      <c r="A1983" s="71" t="s">
        <v>18</v>
      </c>
      <c r="B1983" s="71">
        <v>14</v>
      </c>
      <c r="C1983" s="102">
        <v>52</v>
      </c>
      <c r="D1983" s="71">
        <v>-38</v>
      </c>
      <c r="E1983" s="71">
        <v>110</v>
      </c>
      <c r="F1983" s="102">
        <v>221</v>
      </c>
      <c r="G1983" s="71">
        <v>-110</v>
      </c>
      <c r="H1983" s="71">
        <v>9</v>
      </c>
      <c r="I1983" s="102">
        <v>23</v>
      </c>
      <c r="J1983" s="71">
        <v>-14</v>
      </c>
      <c r="K1983" s="71">
        <v>134</v>
      </c>
      <c r="L1983" s="102">
        <v>296</v>
      </c>
      <c r="M1983" s="71">
        <v>-162</v>
      </c>
      <c r="O1983" s="33"/>
      <c r="P1983" s="98"/>
      <c r="Q1983" s="98"/>
      <c r="R1983" s="98"/>
      <c r="S1983" s="98"/>
      <c r="T1983" s="33"/>
      <c r="U1983" s="33"/>
      <c r="V1983" s="33"/>
      <c r="W1983" s="33"/>
      <c r="X1983" s="33"/>
      <c r="Y1983" s="33"/>
      <c r="Z1983" s="33"/>
      <c r="AA1983" s="33"/>
    </row>
    <row r="1984" spans="1:27" x14ac:dyDescent="0.35">
      <c r="A1984" s="71" t="s">
        <v>16</v>
      </c>
      <c r="B1984" s="71">
        <v>21</v>
      </c>
      <c r="C1984" s="102">
        <v>63</v>
      </c>
      <c r="D1984" s="71">
        <v>-42</v>
      </c>
      <c r="E1984" s="71">
        <v>311</v>
      </c>
      <c r="F1984" s="102">
        <v>401</v>
      </c>
      <c r="G1984" s="71">
        <v>-89</v>
      </c>
      <c r="H1984" s="71">
        <v>10</v>
      </c>
      <c r="I1984" s="102">
        <v>39</v>
      </c>
      <c r="J1984" s="71">
        <v>-28</v>
      </c>
      <c r="K1984" s="71">
        <v>343</v>
      </c>
      <c r="L1984" s="102">
        <v>502</v>
      </c>
      <c r="M1984" s="71">
        <v>-159</v>
      </c>
      <c r="O1984" s="33"/>
      <c r="P1984" s="98"/>
      <c r="Q1984" s="98"/>
      <c r="R1984" s="98"/>
      <c r="S1984" s="98"/>
      <c r="T1984" s="33"/>
      <c r="U1984" s="33"/>
      <c r="V1984" s="33"/>
      <c r="W1984" s="33"/>
      <c r="X1984" s="33"/>
      <c r="Y1984" s="33"/>
      <c r="Z1984" s="33"/>
      <c r="AA1984" s="33"/>
    </row>
    <row r="1985" spans="1:27" x14ac:dyDescent="0.35">
      <c r="A1985" s="71" t="s">
        <v>17</v>
      </c>
      <c r="B1985" s="71">
        <v>20</v>
      </c>
      <c r="C1985" s="102">
        <v>67</v>
      </c>
      <c r="D1985" s="71">
        <v>-47</v>
      </c>
      <c r="E1985" s="71">
        <v>137</v>
      </c>
      <c r="F1985" s="102">
        <v>240</v>
      </c>
      <c r="G1985" s="71">
        <v>-104</v>
      </c>
      <c r="H1985" s="71">
        <v>13</v>
      </c>
      <c r="I1985" s="102">
        <v>21</v>
      </c>
      <c r="J1985" s="71">
        <v>-7</v>
      </c>
      <c r="K1985" s="71">
        <v>170</v>
      </c>
      <c r="L1985" s="102">
        <v>328</v>
      </c>
      <c r="M1985" s="71">
        <v>-158</v>
      </c>
      <c r="O1985" s="33"/>
      <c r="P1985" s="98"/>
      <c r="Q1985" s="98"/>
      <c r="R1985" s="98"/>
      <c r="S1985" s="98"/>
      <c r="T1985" s="33"/>
      <c r="U1985" s="33"/>
      <c r="V1985" s="33"/>
      <c r="W1985" s="33"/>
      <c r="X1985" s="33"/>
      <c r="Y1985" s="33"/>
      <c r="Z1985" s="33"/>
      <c r="AA1985" s="33"/>
    </row>
    <row r="1986" spans="1:27" x14ac:dyDescent="0.35">
      <c r="A1986" s="71" t="s">
        <v>14</v>
      </c>
      <c r="B1986" s="71">
        <v>16</v>
      </c>
      <c r="C1986" s="102">
        <v>69</v>
      </c>
      <c r="D1986" s="71">
        <v>-53</v>
      </c>
      <c r="E1986" s="71">
        <v>242</v>
      </c>
      <c r="F1986" s="102">
        <v>301</v>
      </c>
      <c r="G1986" s="71">
        <v>-59</v>
      </c>
      <c r="H1986" s="71">
        <v>9</v>
      </c>
      <c r="I1986" s="102">
        <v>35</v>
      </c>
      <c r="J1986" s="71">
        <v>-25</v>
      </c>
      <c r="K1986" s="71">
        <v>268</v>
      </c>
      <c r="L1986" s="102">
        <v>405</v>
      </c>
      <c r="M1986" s="71">
        <v>-138</v>
      </c>
      <c r="O1986" s="33"/>
      <c r="P1986" s="98"/>
      <c r="Q1986" s="98"/>
      <c r="R1986" s="98"/>
      <c r="S1986" s="98"/>
      <c r="T1986" s="33"/>
      <c r="U1986" s="33"/>
      <c r="V1986" s="33"/>
      <c r="W1986" s="33"/>
      <c r="X1986" s="33"/>
      <c r="Y1986" s="33"/>
      <c r="Z1986" s="33"/>
      <c r="AA1986" s="33"/>
    </row>
    <row r="1987" spans="1:27" x14ac:dyDescent="0.35">
      <c r="A1987" s="71" t="s">
        <v>22</v>
      </c>
      <c r="B1987" s="71">
        <v>10</v>
      </c>
      <c r="C1987" s="102">
        <v>44</v>
      </c>
      <c r="D1987" s="71">
        <v>-33</v>
      </c>
      <c r="E1987" s="71">
        <v>164</v>
      </c>
      <c r="F1987" s="102">
        <v>251</v>
      </c>
      <c r="G1987" s="71">
        <v>-87</v>
      </c>
      <c r="H1987" s="71">
        <v>4</v>
      </c>
      <c r="I1987" s="102">
        <v>13</v>
      </c>
      <c r="J1987" s="71">
        <v>-9</v>
      </c>
      <c r="K1987" s="71">
        <v>178</v>
      </c>
      <c r="L1987" s="102">
        <v>307</v>
      </c>
      <c r="M1987" s="71">
        <v>-129</v>
      </c>
      <c r="O1987" s="33"/>
      <c r="P1987" s="98"/>
      <c r="Q1987" s="98"/>
      <c r="R1987" s="98"/>
      <c r="S1987" s="98"/>
      <c r="T1987" s="33"/>
      <c r="U1987" s="33"/>
      <c r="V1987" s="33"/>
      <c r="W1987" s="33"/>
      <c r="X1987" s="33"/>
      <c r="Y1987" s="33"/>
      <c r="Z1987" s="33"/>
      <c r="AA1987" s="33"/>
    </row>
    <row r="1988" spans="1:27" x14ac:dyDescent="0.35">
      <c r="A1988" s="71" t="s">
        <v>26</v>
      </c>
      <c r="B1988" s="71">
        <v>28</v>
      </c>
      <c r="C1988" s="102">
        <v>57</v>
      </c>
      <c r="D1988" s="71">
        <v>-29</v>
      </c>
      <c r="E1988" s="71">
        <v>176</v>
      </c>
      <c r="F1988" s="102">
        <v>261</v>
      </c>
      <c r="G1988" s="71">
        <v>-85</v>
      </c>
      <c r="H1988" s="71">
        <v>4</v>
      </c>
      <c r="I1988" s="102">
        <v>12</v>
      </c>
      <c r="J1988" s="71">
        <v>-8</v>
      </c>
      <c r="K1988" s="71">
        <v>208</v>
      </c>
      <c r="L1988" s="102">
        <v>330</v>
      </c>
      <c r="M1988" s="71">
        <v>-122</v>
      </c>
      <c r="O1988" s="33"/>
      <c r="P1988" s="98"/>
      <c r="Q1988" s="98"/>
      <c r="R1988" s="98"/>
      <c r="S1988" s="98"/>
      <c r="T1988" s="33"/>
      <c r="U1988" s="33"/>
      <c r="V1988" s="33"/>
      <c r="W1988" s="33"/>
      <c r="X1988" s="33"/>
      <c r="Y1988" s="33"/>
      <c r="Z1988" s="33"/>
      <c r="AA1988" s="33"/>
    </row>
    <row r="1989" spans="1:27" x14ac:dyDescent="0.35">
      <c r="A1989" s="71" t="s">
        <v>21</v>
      </c>
      <c r="B1989" s="71">
        <v>27</v>
      </c>
      <c r="C1989" s="102">
        <v>57</v>
      </c>
      <c r="D1989" s="71">
        <v>-30</v>
      </c>
      <c r="E1989" s="71">
        <v>178</v>
      </c>
      <c r="F1989" s="102">
        <v>251</v>
      </c>
      <c r="G1989" s="71">
        <v>-73</v>
      </c>
      <c r="H1989" s="71">
        <v>11</v>
      </c>
      <c r="I1989" s="102">
        <v>20</v>
      </c>
      <c r="J1989" s="71">
        <v>-9</v>
      </c>
      <c r="K1989" s="71">
        <v>217</v>
      </c>
      <c r="L1989" s="102">
        <v>329</v>
      </c>
      <c r="M1989" s="71">
        <v>-112</v>
      </c>
      <c r="O1989" s="33"/>
      <c r="P1989" s="98"/>
      <c r="Q1989" s="98"/>
      <c r="R1989" s="98"/>
      <c r="S1989" s="98"/>
      <c r="T1989" s="33"/>
      <c r="U1989" s="33"/>
      <c r="V1989" s="33"/>
      <c r="W1989" s="33"/>
      <c r="X1989" s="33"/>
      <c r="Y1989" s="33"/>
      <c r="Z1989" s="33"/>
      <c r="AA1989" s="33"/>
    </row>
    <row r="1990" spans="1:27" x14ac:dyDescent="0.35">
      <c r="A1990" s="71" t="s">
        <v>42</v>
      </c>
      <c r="B1990" s="71">
        <v>125</v>
      </c>
      <c r="C1990" s="102">
        <v>227</v>
      </c>
      <c r="D1990" s="71">
        <v>-102</v>
      </c>
      <c r="E1990" s="102">
        <v>984</v>
      </c>
      <c r="F1990" s="102">
        <v>980</v>
      </c>
      <c r="G1990" s="71">
        <v>4</v>
      </c>
      <c r="H1990" s="71">
        <v>26</v>
      </c>
      <c r="I1990" s="102">
        <v>27</v>
      </c>
      <c r="J1990" s="71">
        <v>-1</v>
      </c>
      <c r="K1990" s="102">
        <v>1135</v>
      </c>
      <c r="L1990" s="102">
        <v>1234</v>
      </c>
      <c r="M1990" s="71">
        <v>-99</v>
      </c>
      <c r="O1990" s="33"/>
      <c r="P1990" s="98"/>
      <c r="Q1990" s="98"/>
      <c r="R1990" s="98"/>
      <c r="S1990" s="98"/>
      <c r="T1990" s="33"/>
      <c r="U1990" s="33"/>
      <c r="V1990" s="33"/>
      <c r="W1990" s="33"/>
      <c r="X1990" s="33"/>
      <c r="Y1990" s="33"/>
      <c r="Z1990" s="33"/>
      <c r="AA1990" s="33"/>
    </row>
    <row r="1991" spans="1:27" x14ac:dyDescent="0.35">
      <c r="A1991" s="71" t="s">
        <v>45</v>
      </c>
      <c r="B1991" s="71">
        <v>946</v>
      </c>
      <c r="C1991" s="102">
        <v>551</v>
      </c>
      <c r="D1991" s="71">
        <v>395</v>
      </c>
      <c r="E1991" s="102">
        <v>6365</v>
      </c>
      <c r="F1991" s="102">
        <v>6848</v>
      </c>
      <c r="G1991" s="71">
        <v>-483</v>
      </c>
      <c r="H1991" s="71">
        <v>71</v>
      </c>
      <c r="I1991" s="102">
        <v>79</v>
      </c>
      <c r="J1991" s="71">
        <v>-7</v>
      </c>
      <c r="K1991" s="102">
        <v>7382</v>
      </c>
      <c r="L1991" s="102">
        <v>7477</v>
      </c>
      <c r="M1991" s="71">
        <v>-95</v>
      </c>
      <c r="O1991" s="33"/>
      <c r="P1991" s="98"/>
      <c r="Q1991" s="98"/>
      <c r="R1991" s="98"/>
      <c r="S1991" s="98"/>
      <c r="T1991" s="33"/>
      <c r="U1991" s="33"/>
      <c r="V1991" s="33"/>
      <c r="W1991" s="33"/>
      <c r="X1991" s="33"/>
      <c r="Y1991" s="33"/>
      <c r="Z1991" s="33"/>
      <c r="AA1991" s="33"/>
    </row>
    <row r="1992" spans="1:27" x14ac:dyDescent="0.35">
      <c r="A1992" s="96" t="s">
        <v>53</v>
      </c>
      <c r="B1992" s="97">
        <v>91</v>
      </c>
      <c r="C1992" s="102">
        <v>97</v>
      </c>
      <c r="D1992" s="97">
        <v>-5</v>
      </c>
      <c r="E1992" s="97">
        <v>423</v>
      </c>
      <c r="F1992" s="102">
        <v>499</v>
      </c>
      <c r="G1992" s="97">
        <v>-76</v>
      </c>
      <c r="H1992" s="97">
        <v>16</v>
      </c>
      <c r="I1992" s="102">
        <v>24</v>
      </c>
      <c r="J1992" s="97">
        <v>-8</v>
      </c>
      <c r="K1992" s="97">
        <v>531</v>
      </c>
      <c r="L1992" s="102">
        <v>620</v>
      </c>
      <c r="M1992" s="97">
        <v>-89</v>
      </c>
      <c r="O1992" s="33"/>
      <c r="P1992" s="98"/>
      <c r="Q1992" s="98"/>
      <c r="R1992" s="98"/>
      <c r="S1992" s="98"/>
      <c r="T1992" s="33"/>
      <c r="U1992" s="33"/>
      <c r="V1992" s="33"/>
      <c r="W1992" s="33"/>
      <c r="X1992" s="33"/>
      <c r="Y1992" s="33"/>
      <c r="Z1992" s="33"/>
      <c r="AA1992" s="33"/>
    </row>
    <row r="1993" spans="1:27" x14ac:dyDescent="0.35">
      <c r="A1993" s="71" t="s">
        <v>27</v>
      </c>
      <c r="B1993" s="71">
        <v>9</v>
      </c>
      <c r="C1993" s="102">
        <v>32</v>
      </c>
      <c r="D1993" s="71">
        <v>-23</v>
      </c>
      <c r="E1993" s="71">
        <v>145</v>
      </c>
      <c r="F1993" s="102">
        <v>205</v>
      </c>
      <c r="G1993" s="71">
        <v>-61</v>
      </c>
      <c r="H1993" s="71">
        <v>0</v>
      </c>
      <c r="I1993" s="102">
        <v>3</v>
      </c>
      <c r="J1993" s="71">
        <v>-3</v>
      </c>
      <c r="K1993" s="71">
        <v>153</v>
      </c>
      <c r="L1993" s="102">
        <v>240</v>
      </c>
      <c r="M1993" s="71">
        <v>-87</v>
      </c>
      <c r="O1993" s="33"/>
      <c r="P1993" s="98"/>
      <c r="Q1993" s="98"/>
      <c r="R1993" s="98"/>
      <c r="S1993" s="98"/>
      <c r="T1993" s="33"/>
      <c r="U1993" s="33"/>
      <c r="V1993" s="33"/>
      <c r="W1993" s="33"/>
      <c r="X1993" s="33"/>
      <c r="Y1993" s="33"/>
      <c r="Z1993" s="33"/>
      <c r="AA1993" s="33"/>
    </row>
    <row r="1994" spans="1:27" x14ac:dyDescent="0.35">
      <c r="A1994" s="71" t="s">
        <v>50</v>
      </c>
      <c r="B1994" s="71">
        <v>124</v>
      </c>
      <c r="C1994" s="102">
        <v>150</v>
      </c>
      <c r="D1994" s="71">
        <v>-26</v>
      </c>
      <c r="E1994" s="102">
        <v>1378</v>
      </c>
      <c r="F1994" s="102">
        <v>1403</v>
      </c>
      <c r="G1994" s="71">
        <v>-25</v>
      </c>
      <c r="H1994" s="71">
        <v>70</v>
      </c>
      <c r="I1994" s="102">
        <v>105</v>
      </c>
      <c r="J1994" s="71">
        <v>-35</v>
      </c>
      <c r="K1994" s="102">
        <v>1573</v>
      </c>
      <c r="L1994" s="102">
        <v>1659</v>
      </c>
      <c r="M1994" s="71">
        <v>-85</v>
      </c>
      <c r="O1994" s="33"/>
      <c r="P1994" s="98"/>
      <c r="Q1994" s="98"/>
      <c r="R1994" s="98"/>
      <c r="S1994" s="98"/>
      <c r="T1994" s="33"/>
      <c r="U1994" s="33"/>
      <c r="V1994" s="33"/>
      <c r="W1994" s="33"/>
      <c r="X1994" s="33"/>
      <c r="Y1994" s="33"/>
      <c r="Z1994" s="33"/>
      <c r="AA1994" s="33"/>
    </row>
    <row r="1995" spans="1:27" x14ac:dyDescent="0.35">
      <c r="A1995" s="71" t="s">
        <v>31</v>
      </c>
      <c r="B1995" s="71">
        <v>5</v>
      </c>
      <c r="C1995" s="102">
        <v>22</v>
      </c>
      <c r="D1995" s="71">
        <v>-17</v>
      </c>
      <c r="E1995" s="71">
        <v>100</v>
      </c>
      <c r="F1995" s="102">
        <v>111</v>
      </c>
      <c r="G1995" s="71">
        <v>-10</v>
      </c>
      <c r="H1995" s="71">
        <v>5</v>
      </c>
      <c r="I1995" s="102">
        <v>28</v>
      </c>
      <c r="J1995" s="71">
        <v>-23</v>
      </c>
      <c r="K1995" s="71">
        <v>110</v>
      </c>
      <c r="L1995" s="102">
        <v>162</v>
      </c>
      <c r="M1995" s="71">
        <v>-51</v>
      </c>
      <c r="O1995" s="33"/>
      <c r="P1995" s="98"/>
      <c r="Q1995" s="98"/>
      <c r="R1995" s="98"/>
      <c r="S1995" s="98"/>
      <c r="T1995" s="33"/>
      <c r="U1995" s="33"/>
      <c r="V1995" s="33"/>
      <c r="W1995" s="33"/>
      <c r="X1995" s="33"/>
      <c r="Y1995" s="33"/>
      <c r="Z1995" s="33"/>
      <c r="AA1995" s="33"/>
    </row>
    <row r="1996" spans="1:27" x14ac:dyDescent="0.35">
      <c r="A1996" s="71" t="s">
        <v>23</v>
      </c>
      <c r="B1996" s="71">
        <v>0</v>
      </c>
      <c r="C1996" s="102">
        <v>21</v>
      </c>
      <c r="D1996" s="71">
        <v>-21</v>
      </c>
      <c r="E1996" s="71">
        <v>37</v>
      </c>
      <c r="F1996" s="102">
        <v>51</v>
      </c>
      <c r="G1996" s="71">
        <v>-15</v>
      </c>
      <c r="H1996" s="71">
        <v>0</v>
      </c>
      <c r="I1996" s="102">
        <v>2</v>
      </c>
      <c r="J1996" s="71">
        <v>-2</v>
      </c>
      <c r="K1996" s="71">
        <v>37</v>
      </c>
      <c r="L1996" s="102">
        <v>75</v>
      </c>
      <c r="M1996" s="71">
        <v>-38</v>
      </c>
      <c r="O1996" s="33"/>
      <c r="P1996" s="98"/>
      <c r="Q1996" s="98"/>
      <c r="R1996" s="98"/>
      <c r="S1996" s="98"/>
      <c r="T1996" s="33"/>
      <c r="U1996" s="33"/>
      <c r="V1996" s="33"/>
      <c r="W1996" s="33"/>
      <c r="X1996" s="33"/>
      <c r="Y1996" s="33"/>
      <c r="Z1996" s="33"/>
      <c r="AA1996" s="33"/>
    </row>
    <row r="1997" spans="1:27" x14ac:dyDescent="0.35">
      <c r="A1997" s="71" t="s">
        <v>52</v>
      </c>
      <c r="B1997" s="96">
        <v>11</v>
      </c>
      <c r="C1997" s="102">
        <v>24</v>
      </c>
      <c r="D1997" s="96">
        <v>-13</v>
      </c>
      <c r="E1997" s="96">
        <v>111</v>
      </c>
      <c r="F1997" s="102">
        <v>120</v>
      </c>
      <c r="G1997" s="96">
        <v>-9</v>
      </c>
      <c r="H1997" s="96">
        <v>4</v>
      </c>
      <c r="I1997" s="102">
        <v>11</v>
      </c>
      <c r="J1997" s="96">
        <v>-7</v>
      </c>
      <c r="K1997" s="96">
        <v>125</v>
      </c>
      <c r="L1997" s="102">
        <v>155</v>
      </c>
      <c r="M1997" s="96">
        <v>-30</v>
      </c>
      <c r="O1997" s="33"/>
      <c r="P1997" s="98"/>
      <c r="Q1997" s="98"/>
      <c r="R1997" s="98"/>
      <c r="S1997" s="98"/>
      <c r="T1997" s="33"/>
      <c r="U1997" s="33"/>
      <c r="V1997" s="33"/>
      <c r="W1997" s="33"/>
      <c r="X1997" s="33"/>
      <c r="Y1997" s="33"/>
      <c r="Z1997" s="33"/>
      <c r="AA1997" s="33"/>
    </row>
    <row r="1998" spans="1:27" x14ac:dyDescent="0.35">
      <c r="A1998" s="71" t="s">
        <v>33</v>
      </c>
      <c r="B1998" s="71">
        <v>16</v>
      </c>
      <c r="C1998" s="102">
        <v>42</v>
      </c>
      <c r="D1998" s="71">
        <v>-26</v>
      </c>
      <c r="E1998" s="71">
        <v>368</v>
      </c>
      <c r="F1998" s="102">
        <v>354</v>
      </c>
      <c r="G1998" s="71">
        <v>15</v>
      </c>
      <c r="H1998" s="71">
        <v>4</v>
      </c>
      <c r="I1998" s="102">
        <v>10</v>
      </c>
      <c r="J1998" s="71">
        <v>-6</v>
      </c>
      <c r="K1998" s="71">
        <v>388</v>
      </c>
      <c r="L1998" s="102">
        <v>405</v>
      </c>
      <c r="M1998" s="71">
        <v>-17</v>
      </c>
      <c r="O1998" s="33"/>
      <c r="P1998" s="98"/>
      <c r="Q1998" s="98"/>
      <c r="R1998" s="98"/>
      <c r="S1998" s="98"/>
      <c r="T1998" s="33"/>
      <c r="U1998" s="33"/>
      <c r="V1998" s="33"/>
      <c r="W1998" s="33"/>
      <c r="X1998" s="33"/>
      <c r="Y1998" s="33"/>
      <c r="Z1998" s="33"/>
      <c r="AA1998" s="33"/>
    </row>
    <row r="1999" spans="1:27" x14ac:dyDescent="0.35">
      <c r="A1999" s="71" t="s">
        <v>13</v>
      </c>
      <c r="B1999" s="71">
        <v>3</v>
      </c>
      <c r="C1999" s="102">
        <v>7</v>
      </c>
      <c r="D1999" s="71">
        <v>-5</v>
      </c>
      <c r="E1999" s="71">
        <v>161</v>
      </c>
      <c r="F1999" s="102">
        <v>143</v>
      </c>
      <c r="G1999" s="71">
        <v>18</v>
      </c>
      <c r="H1999" s="71">
        <v>7</v>
      </c>
      <c r="I1999" s="102">
        <v>17</v>
      </c>
      <c r="J1999" s="71">
        <v>-10</v>
      </c>
      <c r="K1999" s="71">
        <v>170</v>
      </c>
      <c r="L1999" s="102">
        <v>167</v>
      </c>
      <c r="M1999" s="71">
        <v>3</v>
      </c>
      <c r="O1999" s="33"/>
      <c r="P1999" s="98"/>
      <c r="Q1999" s="98"/>
      <c r="R1999" s="98"/>
      <c r="S1999" s="98"/>
      <c r="T1999" s="33"/>
      <c r="U1999" s="33"/>
      <c r="V1999" s="33"/>
      <c r="W1999" s="33"/>
      <c r="X1999" s="33"/>
      <c r="Y1999" s="33"/>
      <c r="Z1999" s="33"/>
      <c r="AA1999" s="33"/>
    </row>
    <row r="2000" spans="1:27" x14ac:dyDescent="0.35">
      <c r="A2000" s="71" t="s">
        <v>20</v>
      </c>
      <c r="B2000" s="71">
        <v>14</v>
      </c>
      <c r="C2000" s="102">
        <v>7</v>
      </c>
      <c r="D2000" s="71">
        <v>7</v>
      </c>
      <c r="E2000" s="71">
        <v>176</v>
      </c>
      <c r="F2000" s="102">
        <v>174</v>
      </c>
      <c r="G2000" s="71">
        <v>2</v>
      </c>
      <c r="H2000" s="71">
        <v>5</v>
      </c>
      <c r="I2000" s="102">
        <v>4</v>
      </c>
      <c r="J2000" s="71">
        <v>1</v>
      </c>
      <c r="K2000" s="71">
        <v>195</v>
      </c>
      <c r="L2000" s="102">
        <v>185</v>
      </c>
      <c r="M2000" s="71">
        <v>10</v>
      </c>
      <c r="O2000" s="33"/>
      <c r="P2000" s="98"/>
      <c r="Q2000" s="98"/>
      <c r="R2000" s="98"/>
      <c r="S2000" s="98"/>
      <c r="T2000" s="33"/>
      <c r="U2000" s="33"/>
      <c r="V2000" s="33"/>
      <c r="W2000" s="33"/>
      <c r="X2000" s="33"/>
      <c r="Y2000" s="33"/>
      <c r="Z2000" s="33"/>
      <c r="AA2000" s="33"/>
    </row>
    <row r="2001" spans="1:27" x14ac:dyDescent="0.35">
      <c r="A2001" s="71" t="s">
        <v>15</v>
      </c>
      <c r="B2001" s="71">
        <v>59</v>
      </c>
      <c r="C2001" s="102">
        <v>44</v>
      </c>
      <c r="D2001" s="71">
        <v>15</v>
      </c>
      <c r="E2001" s="71">
        <v>335</v>
      </c>
      <c r="F2001" s="102">
        <v>289</v>
      </c>
      <c r="G2001" s="71">
        <v>46</v>
      </c>
      <c r="H2001" s="71">
        <v>7</v>
      </c>
      <c r="I2001" s="102">
        <v>8</v>
      </c>
      <c r="J2001" s="71">
        <v>-2</v>
      </c>
      <c r="K2001" s="71">
        <v>401</v>
      </c>
      <c r="L2001" s="102">
        <v>342</v>
      </c>
      <c r="M2001" s="71">
        <v>59</v>
      </c>
      <c r="O2001" s="33"/>
      <c r="P2001" s="98"/>
      <c r="Q2001" s="98"/>
      <c r="R2001" s="98"/>
      <c r="S2001" s="98"/>
      <c r="T2001" s="33"/>
      <c r="U2001" s="33"/>
      <c r="V2001" s="33"/>
      <c r="W2001" s="33"/>
      <c r="X2001" s="33"/>
      <c r="Y2001" s="33"/>
      <c r="Z2001" s="33"/>
      <c r="AA2001" s="33"/>
    </row>
    <row r="2002" spans="1:27" x14ac:dyDescent="0.35">
      <c r="A2002" s="71" t="s">
        <v>44</v>
      </c>
      <c r="B2002" s="71">
        <v>367</v>
      </c>
      <c r="C2002" s="102">
        <v>392</v>
      </c>
      <c r="D2002" s="71">
        <v>-25</v>
      </c>
      <c r="E2002" s="102">
        <v>4658</v>
      </c>
      <c r="F2002" s="102">
        <v>4474</v>
      </c>
      <c r="G2002" s="71">
        <v>184</v>
      </c>
      <c r="H2002" s="71">
        <v>63</v>
      </c>
      <c r="I2002" s="102">
        <v>132</v>
      </c>
      <c r="J2002" s="71">
        <v>-69</v>
      </c>
      <c r="K2002" s="102">
        <v>5088</v>
      </c>
      <c r="L2002" s="102">
        <v>4998</v>
      </c>
      <c r="M2002" s="71">
        <v>90</v>
      </c>
      <c r="O2002" s="33"/>
      <c r="P2002" s="98"/>
      <c r="Q2002" s="98"/>
      <c r="R2002" s="98"/>
      <c r="S2002" s="98"/>
      <c r="T2002" s="33"/>
      <c r="U2002" s="33"/>
      <c r="V2002" s="33"/>
      <c r="W2002" s="33"/>
      <c r="X2002" s="33"/>
      <c r="Y2002" s="33"/>
      <c r="Z2002" s="33"/>
      <c r="AA2002" s="33"/>
    </row>
    <row r="2003" spans="1:27" x14ac:dyDescent="0.35">
      <c r="A2003" s="71" t="s">
        <v>46</v>
      </c>
      <c r="B2003" s="71">
        <v>99</v>
      </c>
      <c r="C2003" s="102">
        <v>93</v>
      </c>
      <c r="D2003" s="71">
        <v>5</v>
      </c>
      <c r="E2003" s="102">
        <v>678</v>
      </c>
      <c r="F2003" s="102">
        <v>511</v>
      </c>
      <c r="G2003" s="71">
        <v>167</v>
      </c>
      <c r="H2003" s="71">
        <v>11</v>
      </c>
      <c r="I2003" s="102">
        <v>18</v>
      </c>
      <c r="J2003" s="71">
        <v>-7</v>
      </c>
      <c r="K2003" s="102">
        <v>788</v>
      </c>
      <c r="L2003" s="102">
        <v>623</v>
      </c>
      <c r="M2003" s="71">
        <v>166</v>
      </c>
      <c r="O2003" s="33"/>
      <c r="P2003" s="98"/>
      <c r="Q2003" s="98"/>
      <c r="R2003" s="98"/>
      <c r="S2003" s="98"/>
      <c r="T2003" s="33"/>
      <c r="U2003" s="33"/>
      <c r="V2003" s="33"/>
      <c r="W2003" s="33"/>
      <c r="X2003" s="33"/>
      <c r="Y2003" s="33"/>
      <c r="Z2003" s="33"/>
      <c r="AA2003" s="33"/>
    </row>
    <row r="2004" spans="1:27" x14ac:dyDescent="0.35">
      <c r="A2004" s="71" t="s">
        <v>37</v>
      </c>
      <c r="B2004" s="71">
        <v>147</v>
      </c>
      <c r="C2004" s="102">
        <v>120</v>
      </c>
      <c r="D2004" s="71">
        <v>26</v>
      </c>
      <c r="E2004" s="102">
        <v>1116</v>
      </c>
      <c r="F2004" s="102">
        <v>964</v>
      </c>
      <c r="G2004" s="71">
        <v>152</v>
      </c>
      <c r="H2004" s="71">
        <v>20</v>
      </c>
      <c r="I2004" s="102">
        <v>17</v>
      </c>
      <c r="J2004" s="71">
        <v>3</v>
      </c>
      <c r="K2004" s="102">
        <v>1283</v>
      </c>
      <c r="L2004" s="102">
        <v>1102</v>
      </c>
      <c r="M2004" s="71">
        <v>181</v>
      </c>
      <c r="O2004" s="33"/>
      <c r="P2004" s="98"/>
      <c r="Q2004" s="98"/>
      <c r="R2004" s="98"/>
      <c r="S2004" s="98"/>
      <c r="T2004" s="33"/>
      <c r="U2004" s="33"/>
      <c r="V2004" s="33"/>
      <c r="W2004" s="33"/>
      <c r="X2004" s="33"/>
      <c r="Y2004" s="33"/>
      <c r="Z2004" s="33"/>
      <c r="AA2004" s="33"/>
    </row>
    <row r="2005" spans="1:27" x14ac:dyDescent="0.35">
      <c r="A2005" s="71" t="s">
        <v>51</v>
      </c>
      <c r="B2005" s="71">
        <v>308</v>
      </c>
      <c r="C2005" s="102">
        <v>320</v>
      </c>
      <c r="D2005" s="71">
        <v>-12</v>
      </c>
      <c r="E2005" s="102">
        <v>2485</v>
      </c>
      <c r="F2005" s="102">
        <v>2147</v>
      </c>
      <c r="G2005" s="71">
        <v>338</v>
      </c>
      <c r="H2005" s="71">
        <v>37</v>
      </c>
      <c r="I2005" s="102">
        <v>83</v>
      </c>
      <c r="J2005" s="71">
        <v>-46</v>
      </c>
      <c r="K2005" s="102">
        <v>2830</v>
      </c>
      <c r="L2005" s="102">
        <v>2550</v>
      </c>
      <c r="M2005" s="71">
        <v>280</v>
      </c>
      <c r="O2005" s="33"/>
      <c r="P2005" s="98"/>
      <c r="Q2005" s="98"/>
      <c r="R2005" s="98"/>
      <c r="S2005" s="98"/>
      <c r="T2005" s="33"/>
      <c r="U2005" s="33"/>
      <c r="V2005" s="33"/>
      <c r="W2005" s="33"/>
      <c r="X2005" s="33"/>
      <c r="Y2005" s="33"/>
      <c r="Z2005" s="33"/>
      <c r="AA2005" s="33"/>
    </row>
    <row r="2006" spans="1:27" x14ac:dyDescent="0.35">
      <c r="A2006" s="71" t="s">
        <v>43</v>
      </c>
      <c r="B2006" s="71">
        <v>249</v>
      </c>
      <c r="C2006" s="102">
        <v>253</v>
      </c>
      <c r="D2006" s="71">
        <v>-4</v>
      </c>
      <c r="E2006" s="102">
        <v>2800</v>
      </c>
      <c r="F2006" s="102">
        <v>2495</v>
      </c>
      <c r="G2006" s="71">
        <v>304</v>
      </c>
      <c r="H2006" s="71">
        <v>48</v>
      </c>
      <c r="I2006" s="102">
        <v>55</v>
      </c>
      <c r="J2006" s="71">
        <v>-7</v>
      </c>
      <c r="K2006" s="102">
        <v>3097</v>
      </c>
      <c r="L2006" s="102">
        <v>2804</v>
      </c>
      <c r="M2006" s="71">
        <v>293</v>
      </c>
      <c r="O2006" s="33"/>
      <c r="P2006" s="98"/>
      <c r="Q2006" s="98"/>
      <c r="R2006" s="98"/>
      <c r="S2006" s="98"/>
      <c r="T2006" s="33"/>
      <c r="U2006" s="33"/>
      <c r="V2006" s="33"/>
      <c r="W2006" s="33"/>
      <c r="X2006" s="33"/>
      <c r="Y2006" s="33"/>
      <c r="Z2006" s="33"/>
      <c r="AA2006" s="33"/>
    </row>
    <row r="2007" spans="1:27" x14ac:dyDescent="0.35">
      <c r="A2007" s="71" t="s">
        <v>48</v>
      </c>
      <c r="B2007" s="71">
        <v>397</v>
      </c>
      <c r="C2007" s="102">
        <v>352</v>
      </c>
      <c r="D2007" s="71">
        <v>45</v>
      </c>
      <c r="E2007" s="102">
        <v>4600</v>
      </c>
      <c r="F2007" s="102">
        <v>3769</v>
      </c>
      <c r="G2007" s="71">
        <v>831</v>
      </c>
      <c r="H2007" s="71">
        <v>76</v>
      </c>
      <c r="I2007" s="102">
        <v>123</v>
      </c>
      <c r="J2007" s="71">
        <v>-47</v>
      </c>
      <c r="K2007" s="102">
        <v>5073</v>
      </c>
      <c r="L2007" s="102">
        <v>4244</v>
      </c>
      <c r="M2007" s="71">
        <v>829</v>
      </c>
      <c r="P2007" s="98"/>
      <c r="Q2007" s="98"/>
      <c r="R2007" s="98"/>
      <c r="S2007" s="98"/>
    </row>
    <row r="2008" spans="1:27" x14ac:dyDescent="0.35">
      <c r="A2008" s="96" t="s">
        <v>459</v>
      </c>
      <c r="B2008" s="97">
        <v>6028</v>
      </c>
      <c r="C2008" s="97">
        <v>9330</v>
      </c>
      <c r="D2008" s="97">
        <v>-3302</v>
      </c>
      <c r="E2008" s="97">
        <v>44349</v>
      </c>
      <c r="F2008" s="97">
        <v>51462</v>
      </c>
      <c r="G2008" s="97">
        <v>-7113</v>
      </c>
      <c r="H2008" s="97">
        <v>1604</v>
      </c>
      <c r="I2008" s="97">
        <v>2749</v>
      </c>
      <c r="J2008" s="97">
        <v>-1145</v>
      </c>
      <c r="K2008" s="97">
        <v>51981</v>
      </c>
      <c r="L2008" s="97">
        <v>63541</v>
      </c>
      <c r="M2008" s="97">
        <v>-11560</v>
      </c>
      <c r="P2008" s="98"/>
      <c r="Q2008" s="98"/>
      <c r="R2008" s="98"/>
      <c r="S2008" s="98"/>
    </row>
  </sheetData>
  <sheetProtection sheet="1" objects="1" scenarios="1"/>
  <sortState xmlns:xlrd2="http://schemas.microsoft.com/office/spreadsheetml/2017/richdata2" ref="A1968:M2007">
    <sortCondition ref="M1968:M2007"/>
  </sortState>
  <pageMargins left="0.25" right="0.25" top="0.75" bottom="0.75" header="0.3" footer="0.3"/>
  <pageSetup paperSize="9" orientation="portrait" r:id="rId1"/>
  <headerFooter>
    <oddFooter>&amp;C&amp;8Transportation &amp; Connectivity, www.birmingham.gov.uk/census, brenda.henry@birmingham.gov.uk, 0121 303 4208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AA2008"/>
  <sheetViews>
    <sheetView workbookViewId="0">
      <selection activeCell="K3" sqref="K3:M3"/>
    </sheetView>
  </sheetViews>
  <sheetFormatPr defaultColWidth="9.1796875" defaultRowHeight="14.5" x14ac:dyDescent="0.35"/>
  <cols>
    <col min="1" max="1" width="19.7265625" style="96" customWidth="1"/>
    <col min="2" max="13" width="6.453125" style="96" customWidth="1"/>
    <col min="14" max="14" width="2" style="96" customWidth="1"/>
    <col min="15" max="15" width="6.81640625" style="96" customWidth="1"/>
    <col min="16" max="28" width="9.1796875" style="96"/>
    <col min="29" max="29" width="26" style="96" bestFit="1" customWidth="1"/>
    <col min="30" max="16384" width="9.1796875" style="96"/>
  </cols>
  <sheetData>
    <row r="1" spans="1:26" ht="15.5" x14ac:dyDescent="0.35">
      <c r="A1" s="77" t="s">
        <v>128</v>
      </c>
      <c r="P1" s="99" t="s">
        <v>128</v>
      </c>
      <c r="Z1" s="99" t="s">
        <v>460</v>
      </c>
    </row>
    <row r="2" spans="1:26" ht="10.5" customHeight="1" thickBot="1" x14ac:dyDescent="0.5">
      <c r="A2" s="15"/>
    </row>
    <row r="3" spans="1:26" s="16" customFormat="1" ht="10" customHeight="1" x14ac:dyDescent="0.35">
      <c r="A3" s="540" t="s">
        <v>4</v>
      </c>
      <c r="B3" s="452" t="s">
        <v>5</v>
      </c>
      <c r="C3" s="453"/>
      <c r="D3" s="454"/>
      <c r="E3" s="452" t="s">
        <v>6</v>
      </c>
      <c r="F3" s="453"/>
      <c r="G3" s="454"/>
      <c r="H3" s="452" t="s">
        <v>7</v>
      </c>
      <c r="I3" s="453"/>
      <c r="J3" s="454"/>
      <c r="K3" s="452" t="s">
        <v>8</v>
      </c>
      <c r="L3" s="453"/>
      <c r="M3" s="454"/>
      <c r="N3" s="86"/>
      <c r="O3" s="88"/>
    </row>
    <row r="4" spans="1:26" s="16" customFormat="1" ht="10" customHeight="1" thickBot="1" x14ac:dyDescent="0.4">
      <c r="A4" s="541"/>
      <c r="B4" s="38" t="s">
        <v>9</v>
      </c>
      <c r="C4" s="43" t="s">
        <v>10</v>
      </c>
      <c r="D4" s="44" t="s">
        <v>11</v>
      </c>
      <c r="E4" s="38" t="s">
        <v>9</v>
      </c>
      <c r="F4" s="45" t="s">
        <v>10</v>
      </c>
      <c r="G4" s="39" t="s">
        <v>11</v>
      </c>
      <c r="H4" s="38" t="s">
        <v>9</v>
      </c>
      <c r="I4" s="45" t="s">
        <v>10</v>
      </c>
      <c r="J4" s="39" t="s">
        <v>11</v>
      </c>
      <c r="K4" s="38" t="s">
        <v>9</v>
      </c>
      <c r="L4" s="45" t="s">
        <v>10</v>
      </c>
      <c r="M4" s="39" t="s">
        <v>11</v>
      </c>
      <c r="N4" s="87"/>
      <c r="O4" s="88"/>
    </row>
    <row r="5" spans="1:26" s="71" customFormat="1" ht="11.15" customHeight="1" x14ac:dyDescent="0.25">
      <c r="A5" s="41" t="s">
        <v>13</v>
      </c>
      <c r="B5" s="40">
        <v>10</v>
      </c>
      <c r="C5" s="37">
        <v>10</v>
      </c>
      <c r="D5" s="46">
        <v>0</v>
      </c>
      <c r="E5" s="40">
        <v>130</v>
      </c>
      <c r="F5" s="37">
        <v>170</v>
      </c>
      <c r="G5" s="46">
        <v>-40</v>
      </c>
      <c r="H5" s="40">
        <v>10</v>
      </c>
      <c r="I5" s="37">
        <v>10</v>
      </c>
      <c r="J5" s="46">
        <v>0</v>
      </c>
      <c r="K5" s="40">
        <v>150</v>
      </c>
      <c r="L5" s="37">
        <v>200</v>
      </c>
      <c r="M5" s="46">
        <v>-40</v>
      </c>
      <c r="N5" s="79"/>
      <c r="O5" s="88"/>
    </row>
    <row r="6" spans="1:26" s="71" customFormat="1" ht="11.15" customHeight="1" x14ac:dyDescent="0.25">
      <c r="A6" s="42" t="s">
        <v>14</v>
      </c>
      <c r="B6" s="40">
        <v>30</v>
      </c>
      <c r="C6" s="37">
        <v>70</v>
      </c>
      <c r="D6" s="46">
        <v>-40</v>
      </c>
      <c r="E6" s="40">
        <v>220</v>
      </c>
      <c r="F6" s="37">
        <v>340</v>
      </c>
      <c r="G6" s="46">
        <v>-120</v>
      </c>
      <c r="H6" s="40">
        <v>10</v>
      </c>
      <c r="I6" s="37">
        <v>10</v>
      </c>
      <c r="J6" s="46">
        <v>-10</v>
      </c>
      <c r="K6" s="40">
        <v>250</v>
      </c>
      <c r="L6" s="37">
        <v>420</v>
      </c>
      <c r="M6" s="46">
        <v>-170</v>
      </c>
      <c r="N6" s="79"/>
      <c r="O6" s="88"/>
    </row>
    <row r="7" spans="1:26" s="71" customFormat="1" ht="11.15" customHeight="1" x14ac:dyDescent="0.25">
      <c r="A7" s="42" t="s">
        <v>15</v>
      </c>
      <c r="B7" s="40">
        <v>50</v>
      </c>
      <c r="C7" s="37">
        <v>30</v>
      </c>
      <c r="D7" s="46">
        <v>20</v>
      </c>
      <c r="E7" s="40">
        <v>320</v>
      </c>
      <c r="F7" s="37">
        <v>300</v>
      </c>
      <c r="G7" s="46">
        <v>20</v>
      </c>
      <c r="H7" s="40">
        <v>0</v>
      </c>
      <c r="I7" s="37">
        <v>0</v>
      </c>
      <c r="J7" s="46">
        <v>0</v>
      </c>
      <c r="K7" s="40">
        <v>370</v>
      </c>
      <c r="L7" s="37">
        <v>340</v>
      </c>
      <c r="M7" s="46">
        <v>40</v>
      </c>
      <c r="N7" s="79"/>
      <c r="O7" s="88"/>
    </row>
    <row r="8" spans="1:26" s="71" customFormat="1" ht="11.15" customHeight="1" x14ac:dyDescent="0.25">
      <c r="A8" s="42" t="s">
        <v>16</v>
      </c>
      <c r="B8" s="40">
        <v>20</v>
      </c>
      <c r="C8" s="37">
        <v>70</v>
      </c>
      <c r="D8" s="46">
        <v>-50</v>
      </c>
      <c r="E8" s="40">
        <v>260</v>
      </c>
      <c r="F8" s="37">
        <v>390</v>
      </c>
      <c r="G8" s="46">
        <v>-120</v>
      </c>
      <c r="H8" s="40">
        <v>10</v>
      </c>
      <c r="I8" s="37">
        <v>40</v>
      </c>
      <c r="J8" s="46">
        <v>-30</v>
      </c>
      <c r="K8" s="40">
        <v>300</v>
      </c>
      <c r="L8" s="37">
        <v>500</v>
      </c>
      <c r="M8" s="46">
        <v>-200</v>
      </c>
      <c r="N8" s="79"/>
    </row>
    <row r="9" spans="1:26" s="71" customFormat="1" ht="11.15" customHeight="1" x14ac:dyDescent="0.25">
      <c r="A9" s="42" t="s">
        <v>17</v>
      </c>
      <c r="B9" s="40">
        <v>20</v>
      </c>
      <c r="C9" s="37">
        <v>50</v>
      </c>
      <c r="D9" s="46">
        <v>-40</v>
      </c>
      <c r="E9" s="40">
        <v>120</v>
      </c>
      <c r="F9" s="37">
        <v>260</v>
      </c>
      <c r="G9" s="46">
        <v>-140</v>
      </c>
      <c r="H9" s="40">
        <v>10</v>
      </c>
      <c r="I9" s="37">
        <v>20</v>
      </c>
      <c r="J9" s="46">
        <v>-20</v>
      </c>
      <c r="K9" s="40">
        <v>140</v>
      </c>
      <c r="L9" s="37">
        <v>340</v>
      </c>
      <c r="M9" s="46">
        <v>-190</v>
      </c>
      <c r="N9" s="79"/>
    </row>
    <row r="10" spans="1:26" s="71" customFormat="1" ht="11.15" customHeight="1" x14ac:dyDescent="0.25">
      <c r="A10" s="42" t="s">
        <v>18</v>
      </c>
      <c r="B10" s="40">
        <v>30</v>
      </c>
      <c r="C10" s="37">
        <v>40</v>
      </c>
      <c r="D10" s="46">
        <v>-10</v>
      </c>
      <c r="E10" s="40">
        <v>170</v>
      </c>
      <c r="F10" s="37">
        <v>190</v>
      </c>
      <c r="G10" s="46">
        <v>-20</v>
      </c>
      <c r="H10" s="40">
        <v>10</v>
      </c>
      <c r="I10" s="37">
        <v>20</v>
      </c>
      <c r="J10" s="46">
        <v>-10</v>
      </c>
      <c r="K10" s="40">
        <v>200</v>
      </c>
      <c r="L10" s="37">
        <v>240</v>
      </c>
      <c r="M10" s="46">
        <v>-40</v>
      </c>
      <c r="N10" s="79"/>
    </row>
    <row r="11" spans="1:26" s="71" customFormat="1" ht="11.15" customHeight="1" x14ac:dyDescent="0.25">
      <c r="A11" s="42" t="s">
        <v>19</v>
      </c>
      <c r="B11" s="40">
        <v>50</v>
      </c>
      <c r="C11" s="37">
        <v>170</v>
      </c>
      <c r="D11" s="46">
        <v>-120</v>
      </c>
      <c r="E11" s="40">
        <v>300</v>
      </c>
      <c r="F11" s="37">
        <v>750</v>
      </c>
      <c r="G11" s="46">
        <v>-450</v>
      </c>
      <c r="H11" s="40">
        <v>70</v>
      </c>
      <c r="I11" s="37">
        <v>140</v>
      </c>
      <c r="J11" s="46">
        <v>-70</v>
      </c>
      <c r="K11" s="40">
        <v>420</v>
      </c>
      <c r="L11" s="37">
        <v>1070</v>
      </c>
      <c r="M11" s="46">
        <v>-640</v>
      </c>
      <c r="N11" s="79"/>
    </row>
    <row r="12" spans="1:26" s="71" customFormat="1" ht="11.15" customHeight="1" x14ac:dyDescent="0.25">
      <c r="A12" s="42" t="s">
        <v>20</v>
      </c>
      <c r="B12" s="40">
        <v>10</v>
      </c>
      <c r="C12" s="37">
        <v>10</v>
      </c>
      <c r="D12" s="46">
        <v>0</v>
      </c>
      <c r="E12" s="40">
        <v>140</v>
      </c>
      <c r="F12" s="37">
        <v>180</v>
      </c>
      <c r="G12" s="46">
        <v>-40</v>
      </c>
      <c r="H12" s="40">
        <v>0</v>
      </c>
      <c r="I12" s="37">
        <v>0</v>
      </c>
      <c r="J12" s="46">
        <v>0</v>
      </c>
      <c r="K12" s="40">
        <v>150</v>
      </c>
      <c r="L12" s="37">
        <v>190</v>
      </c>
      <c r="M12" s="46">
        <v>-40</v>
      </c>
      <c r="N12" s="79"/>
    </row>
    <row r="13" spans="1:26" s="71" customFormat="1" ht="11.15" customHeight="1" x14ac:dyDescent="0.25">
      <c r="A13" s="42" t="s">
        <v>21</v>
      </c>
      <c r="B13" s="40">
        <v>10</v>
      </c>
      <c r="C13" s="37">
        <v>20</v>
      </c>
      <c r="D13" s="46">
        <v>-10</v>
      </c>
      <c r="E13" s="40">
        <v>190</v>
      </c>
      <c r="F13" s="37">
        <v>220</v>
      </c>
      <c r="G13" s="46">
        <v>-20</v>
      </c>
      <c r="H13" s="40">
        <v>10</v>
      </c>
      <c r="I13" s="37">
        <v>20</v>
      </c>
      <c r="J13" s="46">
        <v>-10</v>
      </c>
      <c r="K13" s="40">
        <v>210</v>
      </c>
      <c r="L13" s="37">
        <v>260</v>
      </c>
      <c r="M13" s="46">
        <v>-50</v>
      </c>
      <c r="N13" s="79"/>
    </row>
    <row r="14" spans="1:26" s="71" customFormat="1" ht="11.15" customHeight="1" x14ac:dyDescent="0.25">
      <c r="A14" s="42" t="s">
        <v>22</v>
      </c>
      <c r="B14" s="40">
        <v>20</v>
      </c>
      <c r="C14" s="37">
        <v>40</v>
      </c>
      <c r="D14" s="46">
        <v>-20</v>
      </c>
      <c r="E14" s="40">
        <v>180</v>
      </c>
      <c r="F14" s="37">
        <v>260</v>
      </c>
      <c r="G14" s="46">
        <v>-70</v>
      </c>
      <c r="H14" s="40">
        <v>10</v>
      </c>
      <c r="I14" s="37">
        <v>20</v>
      </c>
      <c r="J14" s="46">
        <v>-10</v>
      </c>
      <c r="K14" s="40">
        <v>210</v>
      </c>
      <c r="L14" s="37">
        <v>320</v>
      </c>
      <c r="M14" s="46">
        <v>-110</v>
      </c>
      <c r="N14" s="79"/>
    </row>
    <row r="15" spans="1:26" s="71" customFormat="1" ht="11.15" customHeight="1" x14ac:dyDescent="0.25">
      <c r="A15" s="42" t="s">
        <v>23</v>
      </c>
      <c r="B15" s="40">
        <v>0</v>
      </c>
      <c r="C15" s="37">
        <v>0</v>
      </c>
      <c r="D15" s="46">
        <v>0</v>
      </c>
      <c r="E15" s="40">
        <v>40</v>
      </c>
      <c r="F15" s="37">
        <v>30</v>
      </c>
      <c r="G15" s="46">
        <v>10</v>
      </c>
      <c r="H15" s="40">
        <v>0</v>
      </c>
      <c r="I15" s="37">
        <v>0</v>
      </c>
      <c r="J15" s="46">
        <v>0</v>
      </c>
      <c r="K15" s="40">
        <v>50</v>
      </c>
      <c r="L15" s="37">
        <v>40</v>
      </c>
      <c r="M15" s="46">
        <v>10</v>
      </c>
      <c r="N15" s="79"/>
    </row>
    <row r="16" spans="1:26" s="71" customFormat="1" ht="11.15" customHeight="1" x14ac:dyDescent="0.25">
      <c r="A16" s="42" t="s">
        <v>24</v>
      </c>
      <c r="B16" s="40">
        <v>40</v>
      </c>
      <c r="C16" s="37">
        <v>120</v>
      </c>
      <c r="D16" s="46">
        <v>-80</v>
      </c>
      <c r="E16" s="40">
        <v>220</v>
      </c>
      <c r="F16" s="37">
        <v>460</v>
      </c>
      <c r="G16" s="46">
        <v>-240</v>
      </c>
      <c r="H16" s="40">
        <v>20</v>
      </c>
      <c r="I16" s="37">
        <v>40</v>
      </c>
      <c r="J16" s="46">
        <v>-20</v>
      </c>
      <c r="K16" s="40">
        <v>280</v>
      </c>
      <c r="L16" s="37">
        <v>620</v>
      </c>
      <c r="M16" s="46">
        <v>-350</v>
      </c>
      <c r="N16" s="79"/>
    </row>
    <row r="17" spans="1:14" s="71" customFormat="1" ht="11.15" customHeight="1" x14ac:dyDescent="0.25">
      <c r="A17" s="42" t="s">
        <v>25</v>
      </c>
      <c r="B17" s="40">
        <v>50</v>
      </c>
      <c r="C17" s="37">
        <v>170</v>
      </c>
      <c r="D17" s="46">
        <v>-120</v>
      </c>
      <c r="E17" s="40">
        <v>250</v>
      </c>
      <c r="F17" s="37">
        <v>560</v>
      </c>
      <c r="G17" s="46">
        <v>-310</v>
      </c>
      <c r="H17" s="40">
        <v>30</v>
      </c>
      <c r="I17" s="37">
        <v>70</v>
      </c>
      <c r="J17" s="46">
        <v>-40</v>
      </c>
      <c r="K17" s="40">
        <v>330</v>
      </c>
      <c r="L17" s="37">
        <v>800</v>
      </c>
      <c r="M17" s="46">
        <v>-470</v>
      </c>
      <c r="N17" s="79"/>
    </row>
    <row r="18" spans="1:14" s="71" customFormat="1" ht="11.15" customHeight="1" x14ac:dyDescent="0.25">
      <c r="A18" s="42" t="s">
        <v>26</v>
      </c>
      <c r="B18" s="40">
        <v>40</v>
      </c>
      <c r="C18" s="37">
        <v>40</v>
      </c>
      <c r="D18" s="46">
        <v>-10</v>
      </c>
      <c r="E18" s="40">
        <v>180</v>
      </c>
      <c r="F18" s="37">
        <v>230</v>
      </c>
      <c r="G18" s="46">
        <v>-50</v>
      </c>
      <c r="H18" s="40">
        <v>10</v>
      </c>
      <c r="I18" s="37">
        <v>10</v>
      </c>
      <c r="J18" s="46">
        <v>0</v>
      </c>
      <c r="K18" s="40">
        <v>230</v>
      </c>
      <c r="L18" s="37">
        <v>290</v>
      </c>
      <c r="M18" s="46">
        <v>-60</v>
      </c>
      <c r="N18" s="79"/>
    </row>
    <row r="19" spans="1:14" s="71" customFormat="1" ht="11.15" customHeight="1" x14ac:dyDescent="0.25">
      <c r="A19" s="42" t="s">
        <v>27</v>
      </c>
      <c r="B19" s="40">
        <v>10</v>
      </c>
      <c r="C19" s="37">
        <v>20</v>
      </c>
      <c r="D19" s="46">
        <v>-10</v>
      </c>
      <c r="E19" s="40">
        <v>130</v>
      </c>
      <c r="F19" s="37">
        <v>160</v>
      </c>
      <c r="G19" s="46">
        <v>-30</v>
      </c>
      <c r="H19" s="40">
        <v>0</v>
      </c>
      <c r="I19" s="37">
        <v>0</v>
      </c>
      <c r="J19" s="46">
        <v>0</v>
      </c>
      <c r="K19" s="40">
        <v>140</v>
      </c>
      <c r="L19" s="37">
        <v>190</v>
      </c>
      <c r="M19" s="46">
        <v>-40</v>
      </c>
      <c r="N19" s="79"/>
    </row>
    <row r="20" spans="1:14" s="71" customFormat="1" ht="11.15" customHeight="1" x14ac:dyDescent="0.25">
      <c r="A20" s="42" t="s">
        <v>28</v>
      </c>
      <c r="B20" s="40">
        <v>20</v>
      </c>
      <c r="C20" s="37">
        <v>80</v>
      </c>
      <c r="D20" s="46">
        <v>-60</v>
      </c>
      <c r="E20" s="40">
        <v>210</v>
      </c>
      <c r="F20" s="37">
        <v>400</v>
      </c>
      <c r="G20" s="46">
        <v>-190</v>
      </c>
      <c r="H20" s="40">
        <v>20</v>
      </c>
      <c r="I20" s="37">
        <v>50</v>
      </c>
      <c r="J20" s="46">
        <v>-40</v>
      </c>
      <c r="K20" s="40">
        <v>250</v>
      </c>
      <c r="L20" s="37">
        <v>540</v>
      </c>
      <c r="M20" s="46">
        <v>-290</v>
      </c>
      <c r="N20" s="79"/>
    </row>
    <row r="21" spans="1:14" s="71" customFormat="1" ht="11.15" customHeight="1" x14ac:dyDescent="0.25">
      <c r="A21" s="42" t="s">
        <v>29</v>
      </c>
      <c r="B21" s="40">
        <v>10</v>
      </c>
      <c r="C21" s="37">
        <v>50</v>
      </c>
      <c r="D21" s="46">
        <v>-40</v>
      </c>
      <c r="E21" s="40">
        <v>320</v>
      </c>
      <c r="F21" s="37">
        <v>420</v>
      </c>
      <c r="G21" s="46">
        <v>-110</v>
      </c>
      <c r="H21" s="40">
        <v>10</v>
      </c>
      <c r="I21" s="37">
        <v>20</v>
      </c>
      <c r="J21" s="46">
        <v>-10</v>
      </c>
      <c r="K21" s="40">
        <v>340</v>
      </c>
      <c r="L21" s="37">
        <v>500</v>
      </c>
      <c r="M21" s="46">
        <v>-160</v>
      </c>
      <c r="N21" s="79"/>
    </row>
    <row r="22" spans="1:14" s="71" customFormat="1" ht="11.15" customHeight="1" x14ac:dyDescent="0.25">
      <c r="A22" s="42" t="s">
        <v>30</v>
      </c>
      <c r="B22" s="40">
        <v>130</v>
      </c>
      <c r="C22" s="37">
        <v>490</v>
      </c>
      <c r="D22" s="46">
        <v>-360</v>
      </c>
      <c r="E22" s="40">
        <v>650</v>
      </c>
      <c r="F22" s="37">
        <v>1400</v>
      </c>
      <c r="G22" s="46">
        <v>-750</v>
      </c>
      <c r="H22" s="40">
        <v>120</v>
      </c>
      <c r="I22" s="37">
        <v>190</v>
      </c>
      <c r="J22" s="46">
        <v>-70</v>
      </c>
      <c r="K22" s="40">
        <v>900</v>
      </c>
      <c r="L22" s="37">
        <v>2080</v>
      </c>
      <c r="M22" s="46">
        <v>-1180</v>
      </c>
      <c r="N22" s="79"/>
    </row>
    <row r="23" spans="1:14" s="71" customFormat="1" ht="11.15" customHeight="1" x14ac:dyDescent="0.25">
      <c r="A23" s="42" t="s">
        <v>31</v>
      </c>
      <c r="B23" s="40">
        <v>10</v>
      </c>
      <c r="C23" s="37">
        <v>20</v>
      </c>
      <c r="D23" s="46">
        <v>-20</v>
      </c>
      <c r="E23" s="40">
        <v>100</v>
      </c>
      <c r="F23" s="37">
        <v>140</v>
      </c>
      <c r="G23" s="46">
        <v>-40</v>
      </c>
      <c r="H23" s="40">
        <v>10</v>
      </c>
      <c r="I23" s="37">
        <v>30</v>
      </c>
      <c r="J23" s="46">
        <v>-20</v>
      </c>
      <c r="K23" s="40">
        <v>110</v>
      </c>
      <c r="L23" s="37">
        <v>190</v>
      </c>
      <c r="M23" s="46">
        <v>-70</v>
      </c>
      <c r="N23" s="79"/>
    </row>
    <row r="24" spans="1:14" s="71" customFormat="1" ht="11.15" customHeight="1" x14ac:dyDescent="0.25">
      <c r="A24" s="42" t="s">
        <v>32</v>
      </c>
      <c r="B24" s="40">
        <v>40</v>
      </c>
      <c r="C24" s="37">
        <v>120</v>
      </c>
      <c r="D24" s="46">
        <v>-70</v>
      </c>
      <c r="E24" s="40">
        <v>330</v>
      </c>
      <c r="F24" s="37">
        <v>450</v>
      </c>
      <c r="G24" s="46">
        <v>-120</v>
      </c>
      <c r="H24" s="40">
        <v>10</v>
      </c>
      <c r="I24" s="37">
        <v>20</v>
      </c>
      <c r="J24" s="46">
        <v>0</v>
      </c>
      <c r="K24" s="40">
        <v>380</v>
      </c>
      <c r="L24" s="37">
        <v>580</v>
      </c>
      <c r="M24" s="46">
        <v>-200</v>
      </c>
      <c r="N24" s="79"/>
    </row>
    <row r="25" spans="1:14" s="71" customFormat="1" ht="11.15" customHeight="1" x14ac:dyDescent="0.25">
      <c r="A25" s="42" t="s">
        <v>33</v>
      </c>
      <c r="B25" s="40">
        <v>10</v>
      </c>
      <c r="C25" s="37">
        <v>30</v>
      </c>
      <c r="D25" s="46">
        <v>-20</v>
      </c>
      <c r="E25" s="40">
        <v>340</v>
      </c>
      <c r="F25" s="37">
        <v>360</v>
      </c>
      <c r="G25" s="46">
        <v>-30</v>
      </c>
      <c r="H25" s="40">
        <v>0</v>
      </c>
      <c r="I25" s="37">
        <v>10</v>
      </c>
      <c r="J25" s="46">
        <v>-10</v>
      </c>
      <c r="K25" s="40">
        <v>350</v>
      </c>
      <c r="L25" s="37">
        <v>410</v>
      </c>
      <c r="M25" s="46">
        <v>-60</v>
      </c>
      <c r="N25" s="79"/>
    </row>
    <row r="26" spans="1:14" s="71" customFormat="1" ht="11.15" customHeight="1" x14ac:dyDescent="0.25">
      <c r="A26" s="42" t="s">
        <v>34</v>
      </c>
      <c r="B26" s="40">
        <v>10</v>
      </c>
      <c r="C26" s="37">
        <v>60</v>
      </c>
      <c r="D26" s="46">
        <v>-50</v>
      </c>
      <c r="E26" s="40">
        <v>160</v>
      </c>
      <c r="F26" s="37">
        <v>310</v>
      </c>
      <c r="G26" s="46">
        <v>-150</v>
      </c>
      <c r="H26" s="40">
        <v>10</v>
      </c>
      <c r="I26" s="37">
        <v>40</v>
      </c>
      <c r="J26" s="46">
        <v>-30</v>
      </c>
      <c r="K26" s="40">
        <v>180</v>
      </c>
      <c r="L26" s="37">
        <v>410</v>
      </c>
      <c r="M26" s="46">
        <v>-230</v>
      </c>
      <c r="N26" s="79"/>
    </row>
    <row r="27" spans="1:14" s="71" customFormat="1" ht="11.15" customHeight="1" x14ac:dyDescent="0.25">
      <c r="A27" s="42" t="s">
        <v>35</v>
      </c>
      <c r="B27" s="40">
        <v>20</v>
      </c>
      <c r="C27" s="37">
        <v>70</v>
      </c>
      <c r="D27" s="46">
        <v>-50</v>
      </c>
      <c r="E27" s="40">
        <v>190</v>
      </c>
      <c r="F27" s="37">
        <v>320</v>
      </c>
      <c r="G27" s="46">
        <v>-130</v>
      </c>
      <c r="H27" s="40">
        <v>20</v>
      </c>
      <c r="I27" s="37">
        <v>50</v>
      </c>
      <c r="J27" s="46">
        <v>-30</v>
      </c>
      <c r="K27" s="40">
        <v>230</v>
      </c>
      <c r="L27" s="37">
        <v>440</v>
      </c>
      <c r="M27" s="46">
        <v>-210</v>
      </c>
      <c r="N27" s="79"/>
    </row>
    <row r="28" spans="1:14" s="71" customFormat="1" ht="11.15" customHeight="1" x14ac:dyDescent="0.25">
      <c r="A28" s="42" t="s">
        <v>37</v>
      </c>
      <c r="B28" s="40">
        <v>90</v>
      </c>
      <c r="C28" s="37">
        <v>120</v>
      </c>
      <c r="D28" s="46">
        <v>-20</v>
      </c>
      <c r="E28" s="40">
        <v>1120</v>
      </c>
      <c r="F28" s="37">
        <v>1010</v>
      </c>
      <c r="G28" s="46">
        <v>100</v>
      </c>
      <c r="H28" s="40">
        <v>20</v>
      </c>
      <c r="I28" s="37">
        <v>20</v>
      </c>
      <c r="J28" s="46">
        <v>0</v>
      </c>
      <c r="K28" s="40">
        <v>1230</v>
      </c>
      <c r="L28" s="37">
        <v>1150</v>
      </c>
      <c r="M28" s="46">
        <v>80</v>
      </c>
      <c r="N28" s="79"/>
    </row>
    <row r="29" spans="1:14" s="71" customFormat="1" ht="11.15" customHeight="1" x14ac:dyDescent="0.25">
      <c r="A29" s="42" t="s">
        <v>38</v>
      </c>
      <c r="B29" s="40">
        <v>140</v>
      </c>
      <c r="C29" s="37">
        <v>410</v>
      </c>
      <c r="D29" s="46">
        <v>-260</v>
      </c>
      <c r="E29" s="40">
        <v>860</v>
      </c>
      <c r="F29" s="37">
        <v>1540</v>
      </c>
      <c r="G29" s="46">
        <v>-680</v>
      </c>
      <c r="H29" s="40">
        <v>50</v>
      </c>
      <c r="I29" s="37">
        <v>80</v>
      </c>
      <c r="J29" s="46">
        <v>-40</v>
      </c>
      <c r="K29" s="40">
        <v>1050</v>
      </c>
      <c r="L29" s="37">
        <v>2030</v>
      </c>
      <c r="M29" s="46">
        <v>-980</v>
      </c>
      <c r="N29" s="79"/>
    </row>
    <row r="30" spans="1:14" s="71" customFormat="1" ht="11.15" customHeight="1" x14ac:dyDescent="0.25">
      <c r="A30" s="42" t="s">
        <v>39</v>
      </c>
      <c r="B30" s="40">
        <v>870</v>
      </c>
      <c r="C30" s="37">
        <v>1270</v>
      </c>
      <c r="D30" s="46">
        <v>-400</v>
      </c>
      <c r="E30" s="40">
        <v>2870</v>
      </c>
      <c r="F30" s="37">
        <v>4040</v>
      </c>
      <c r="G30" s="46">
        <v>-1170</v>
      </c>
      <c r="H30" s="40">
        <v>150</v>
      </c>
      <c r="I30" s="37">
        <v>200</v>
      </c>
      <c r="J30" s="46">
        <v>-60</v>
      </c>
      <c r="K30" s="40">
        <v>3880</v>
      </c>
      <c r="L30" s="37">
        <v>5520</v>
      </c>
      <c r="M30" s="46">
        <v>-1640</v>
      </c>
      <c r="N30" s="79"/>
    </row>
    <row r="31" spans="1:14" s="71" customFormat="1" ht="11.15" customHeight="1" x14ac:dyDescent="0.25">
      <c r="A31" s="42" t="s">
        <v>40</v>
      </c>
      <c r="B31" s="40">
        <v>550</v>
      </c>
      <c r="C31" s="37">
        <v>1290</v>
      </c>
      <c r="D31" s="46">
        <v>-740</v>
      </c>
      <c r="E31" s="40">
        <v>2330</v>
      </c>
      <c r="F31" s="37">
        <v>3590</v>
      </c>
      <c r="G31" s="46">
        <v>-1260</v>
      </c>
      <c r="H31" s="40">
        <v>290</v>
      </c>
      <c r="I31" s="37">
        <v>390</v>
      </c>
      <c r="J31" s="46">
        <v>-100</v>
      </c>
      <c r="K31" s="40">
        <v>3170</v>
      </c>
      <c r="L31" s="37">
        <v>5270</v>
      </c>
      <c r="M31" s="46">
        <v>-2110</v>
      </c>
      <c r="N31" s="79"/>
    </row>
    <row r="32" spans="1:14" s="71" customFormat="1" ht="11.15" customHeight="1" x14ac:dyDescent="0.25">
      <c r="A32" s="42" t="s">
        <v>41</v>
      </c>
      <c r="B32" s="40">
        <v>380</v>
      </c>
      <c r="C32" s="37">
        <v>780</v>
      </c>
      <c r="D32" s="46">
        <v>-390</v>
      </c>
      <c r="E32" s="40">
        <v>1340</v>
      </c>
      <c r="F32" s="37">
        <v>2340</v>
      </c>
      <c r="G32" s="46">
        <v>-990</v>
      </c>
      <c r="H32" s="40">
        <v>110</v>
      </c>
      <c r="I32" s="37">
        <v>170</v>
      </c>
      <c r="J32" s="46">
        <v>-60</v>
      </c>
      <c r="K32" s="40">
        <v>1830</v>
      </c>
      <c r="L32" s="37">
        <v>3280</v>
      </c>
      <c r="M32" s="46">
        <v>-1450</v>
      </c>
      <c r="N32" s="79"/>
    </row>
    <row r="33" spans="1:14" s="71" customFormat="1" ht="11.15" customHeight="1" x14ac:dyDescent="0.25">
      <c r="A33" s="42" t="s">
        <v>42</v>
      </c>
      <c r="B33" s="40">
        <v>160</v>
      </c>
      <c r="C33" s="37">
        <v>220</v>
      </c>
      <c r="D33" s="46">
        <v>-60</v>
      </c>
      <c r="E33" s="40">
        <v>840</v>
      </c>
      <c r="F33" s="37">
        <v>950</v>
      </c>
      <c r="G33" s="46">
        <v>-110</v>
      </c>
      <c r="H33" s="40">
        <v>20</v>
      </c>
      <c r="I33" s="37">
        <v>30</v>
      </c>
      <c r="J33" s="46">
        <v>-10</v>
      </c>
      <c r="K33" s="40">
        <v>1020</v>
      </c>
      <c r="L33" s="37">
        <v>1200</v>
      </c>
      <c r="M33" s="46">
        <v>-170</v>
      </c>
      <c r="N33" s="79"/>
    </row>
    <row r="34" spans="1:14" s="71" customFormat="1" ht="11.15" customHeight="1" x14ac:dyDescent="0.25">
      <c r="A34" s="42" t="s">
        <v>43</v>
      </c>
      <c r="B34" s="40">
        <v>300</v>
      </c>
      <c r="C34" s="37">
        <v>210</v>
      </c>
      <c r="D34" s="46">
        <v>90</v>
      </c>
      <c r="E34" s="40">
        <v>2540</v>
      </c>
      <c r="F34" s="37">
        <v>2390</v>
      </c>
      <c r="G34" s="46">
        <v>160</v>
      </c>
      <c r="H34" s="40">
        <v>50</v>
      </c>
      <c r="I34" s="37">
        <v>60</v>
      </c>
      <c r="J34" s="46">
        <v>-10</v>
      </c>
      <c r="K34" s="40">
        <v>2890</v>
      </c>
      <c r="L34" s="37">
        <v>2650</v>
      </c>
      <c r="M34" s="46">
        <v>240</v>
      </c>
      <c r="N34" s="79"/>
    </row>
    <row r="35" spans="1:14" s="71" customFormat="1" ht="11.15" customHeight="1" x14ac:dyDescent="0.25">
      <c r="A35" s="42" t="s">
        <v>44</v>
      </c>
      <c r="B35" s="40">
        <v>350</v>
      </c>
      <c r="C35" s="37">
        <v>370</v>
      </c>
      <c r="D35" s="46">
        <v>-10</v>
      </c>
      <c r="E35" s="40">
        <v>4390</v>
      </c>
      <c r="F35" s="37">
        <v>4230</v>
      </c>
      <c r="G35" s="46">
        <v>150</v>
      </c>
      <c r="H35" s="40">
        <v>80</v>
      </c>
      <c r="I35" s="37">
        <v>140</v>
      </c>
      <c r="J35" s="46">
        <v>-60</v>
      </c>
      <c r="K35" s="40">
        <v>4820</v>
      </c>
      <c r="L35" s="37">
        <v>4740</v>
      </c>
      <c r="M35" s="46">
        <v>80</v>
      </c>
      <c r="N35" s="79"/>
    </row>
    <row r="36" spans="1:14" s="71" customFormat="1" ht="11.15" customHeight="1" x14ac:dyDescent="0.25">
      <c r="A36" s="42" t="s">
        <v>45</v>
      </c>
      <c r="B36" s="40">
        <v>1220</v>
      </c>
      <c r="C36" s="37">
        <v>510</v>
      </c>
      <c r="D36" s="46">
        <v>710</v>
      </c>
      <c r="E36" s="40">
        <v>6430</v>
      </c>
      <c r="F36" s="37">
        <v>6450</v>
      </c>
      <c r="G36" s="46">
        <v>-10</v>
      </c>
      <c r="H36" s="40">
        <v>110</v>
      </c>
      <c r="I36" s="37">
        <v>80</v>
      </c>
      <c r="J36" s="46">
        <v>30</v>
      </c>
      <c r="K36" s="40">
        <v>7770</v>
      </c>
      <c r="L36" s="37">
        <v>7040</v>
      </c>
      <c r="M36" s="46">
        <v>730</v>
      </c>
      <c r="N36" s="79"/>
    </row>
    <row r="37" spans="1:14" s="71" customFormat="1" ht="11.15" customHeight="1" x14ac:dyDescent="0.25">
      <c r="A37" s="42" t="s">
        <v>46</v>
      </c>
      <c r="B37" s="40">
        <v>80</v>
      </c>
      <c r="C37" s="37">
        <v>90</v>
      </c>
      <c r="D37" s="46">
        <v>-10</v>
      </c>
      <c r="E37" s="40">
        <v>590</v>
      </c>
      <c r="F37" s="37">
        <v>550</v>
      </c>
      <c r="G37" s="46">
        <v>40</v>
      </c>
      <c r="H37" s="40">
        <v>10</v>
      </c>
      <c r="I37" s="37">
        <v>20</v>
      </c>
      <c r="J37" s="46">
        <v>-10</v>
      </c>
      <c r="K37" s="40">
        <v>680</v>
      </c>
      <c r="L37" s="37">
        <v>660</v>
      </c>
      <c r="M37" s="46">
        <v>20</v>
      </c>
      <c r="N37" s="79"/>
    </row>
    <row r="38" spans="1:14" s="71" customFormat="1" ht="11.15" customHeight="1" x14ac:dyDescent="0.25">
      <c r="A38" s="42" t="s">
        <v>47</v>
      </c>
      <c r="B38" s="40">
        <v>360</v>
      </c>
      <c r="C38" s="37">
        <v>390</v>
      </c>
      <c r="D38" s="46">
        <v>-40</v>
      </c>
      <c r="E38" s="40">
        <v>3060</v>
      </c>
      <c r="F38" s="37">
        <v>3200</v>
      </c>
      <c r="G38" s="46">
        <v>-140</v>
      </c>
      <c r="H38" s="40">
        <v>50</v>
      </c>
      <c r="I38" s="37">
        <v>90</v>
      </c>
      <c r="J38" s="46">
        <v>-40</v>
      </c>
      <c r="K38" s="40">
        <v>3460</v>
      </c>
      <c r="L38" s="37">
        <v>3680</v>
      </c>
      <c r="M38" s="46">
        <v>-220</v>
      </c>
      <c r="N38" s="79"/>
    </row>
    <row r="39" spans="1:14" s="71" customFormat="1" ht="11.15" customHeight="1" x14ac:dyDescent="0.25">
      <c r="A39" s="42" t="s">
        <v>48</v>
      </c>
      <c r="B39" s="40">
        <v>380</v>
      </c>
      <c r="C39" s="37">
        <v>320</v>
      </c>
      <c r="D39" s="46">
        <v>70</v>
      </c>
      <c r="E39" s="40">
        <v>4320</v>
      </c>
      <c r="F39" s="37">
        <v>3770</v>
      </c>
      <c r="G39" s="46">
        <v>550</v>
      </c>
      <c r="H39" s="40">
        <v>80</v>
      </c>
      <c r="I39" s="37">
        <v>110</v>
      </c>
      <c r="J39" s="46">
        <v>-30</v>
      </c>
      <c r="K39" s="40">
        <v>4790</v>
      </c>
      <c r="L39" s="37">
        <v>4200</v>
      </c>
      <c r="M39" s="46">
        <v>580</v>
      </c>
      <c r="N39" s="79"/>
    </row>
    <row r="40" spans="1:14" s="71" customFormat="1" ht="11.15" customHeight="1" x14ac:dyDescent="0.25">
      <c r="A40" s="42" t="s">
        <v>49</v>
      </c>
      <c r="B40" s="40">
        <v>210</v>
      </c>
      <c r="C40" s="37">
        <v>320</v>
      </c>
      <c r="D40" s="46">
        <v>-110</v>
      </c>
      <c r="E40" s="40">
        <v>2580</v>
      </c>
      <c r="F40" s="37">
        <v>2870</v>
      </c>
      <c r="G40" s="46">
        <v>-280</v>
      </c>
      <c r="H40" s="40">
        <v>90</v>
      </c>
      <c r="I40" s="37">
        <v>230</v>
      </c>
      <c r="J40" s="46">
        <v>-140</v>
      </c>
      <c r="K40" s="40">
        <v>2890</v>
      </c>
      <c r="L40" s="37">
        <v>3420</v>
      </c>
      <c r="M40" s="46">
        <v>-530</v>
      </c>
      <c r="N40" s="79"/>
    </row>
    <row r="41" spans="1:14" s="71" customFormat="1" ht="11.15" customHeight="1" x14ac:dyDescent="0.25">
      <c r="A41" s="42" t="s">
        <v>50</v>
      </c>
      <c r="B41" s="40">
        <v>110</v>
      </c>
      <c r="C41" s="37">
        <v>170</v>
      </c>
      <c r="D41" s="46">
        <v>-60</v>
      </c>
      <c r="E41" s="40">
        <v>1190</v>
      </c>
      <c r="F41" s="37">
        <v>1290</v>
      </c>
      <c r="G41" s="46">
        <v>-100</v>
      </c>
      <c r="H41" s="40">
        <v>40</v>
      </c>
      <c r="I41" s="37">
        <v>90</v>
      </c>
      <c r="J41" s="46">
        <v>-50</v>
      </c>
      <c r="K41" s="40">
        <v>1340</v>
      </c>
      <c r="L41" s="37">
        <v>1550</v>
      </c>
      <c r="M41" s="46">
        <v>-210</v>
      </c>
      <c r="N41" s="79"/>
    </row>
    <row r="42" spans="1:14" s="71" customFormat="1" ht="11.15" customHeight="1" x14ac:dyDescent="0.25">
      <c r="A42" s="42" t="s">
        <v>51</v>
      </c>
      <c r="B42" s="40">
        <v>290</v>
      </c>
      <c r="C42" s="37">
        <v>360</v>
      </c>
      <c r="D42" s="46">
        <v>-70</v>
      </c>
      <c r="E42" s="40">
        <v>2320</v>
      </c>
      <c r="F42" s="37">
        <v>2180</v>
      </c>
      <c r="G42" s="46">
        <v>140</v>
      </c>
      <c r="H42" s="40">
        <v>50</v>
      </c>
      <c r="I42" s="37">
        <v>60</v>
      </c>
      <c r="J42" s="46">
        <v>-10</v>
      </c>
      <c r="K42" s="40">
        <v>2660</v>
      </c>
      <c r="L42" s="37">
        <v>2600</v>
      </c>
      <c r="M42" s="46">
        <v>50</v>
      </c>
      <c r="N42" s="79"/>
    </row>
    <row r="43" spans="1:14" s="71" customFormat="1" ht="11.15" customHeight="1" x14ac:dyDescent="0.25">
      <c r="A43" s="42" t="s">
        <v>52</v>
      </c>
      <c r="B43" s="40">
        <v>20</v>
      </c>
      <c r="C43" s="37">
        <v>10</v>
      </c>
      <c r="D43" s="46">
        <v>10</v>
      </c>
      <c r="E43" s="40">
        <v>110</v>
      </c>
      <c r="F43" s="37">
        <v>130</v>
      </c>
      <c r="G43" s="46">
        <v>-20</v>
      </c>
      <c r="H43" s="40">
        <v>0</v>
      </c>
      <c r="I43" s="37">
        <v>10</v>
      </c>
      <c r="J43" s="46">
        <v>-10</v>
      </c>
      <c r="K43" s="40">
        <v>130</v>
      </c>
      <c r="L43" s="37">
        <v>150</v>
      </c>
      <c r="M43" s="46">
        <v>-20</v>
      </c>
      <c r="N43" s="79"/>
    </row>
    <row r="44" spans="1:14" s="71" customFormat="1" ht="11.15" customHeight="1" thickBot="1" x14ac:dyDescent="0.3">
      <c r="A44" s="49" t="s">
        <v>53</v>
      </c>
      <c r="B44" s="50">
        <v>60</v>
      </c>
      <c r="C44" s="51">
        <v>90</v>
      </c>
      <c r="D44" s="52">
        <v>-30</v>
      </c>
      <c r="E44" s="50">
        <v>390</v>
      </c>
      <c r="F44" s="51">
        <v>480</v>
      </c>
      <c r="G44" s="52">
        <v>-80</v>
      </c>
      <c r="H44" s="50">
        <v>10</v>
      </c>
      <c r="I44" s="51">
        <v>30</v>
      </c>
      <c r="J44" s="52">
        <v>-20</v>
      </c>
      <c r="K44" s="50">
        <v>470</v>
      </c>
      <c r="L44" s="51">
        <v>600</v>
      </c>
      <c r="M44" s="52">
        <v>-130</v>
      </c>
      <c r="N44" s="79"/>
    </row>
    <row r="45" spans="1:14" s="71" customFormat="1" ht="11.15" customHeight="1" thickBot="1" x14ac:dyDescent="0.3">
      <c r="A45" s="53" t="s">
        <v>36</v>
      </c>
      <c r="B45" s="54">
        <v>6210</v>
      </c>
      <c r="C45" s="55">
        <v>8730</v>
      </c>
      <c r="D45" s="56">
        <v>-2520</v>
      </c>
      <c r="E45" s="54">
        <v>42450</v>
      </c>
      <c r="F45" s="55">
        <v>49310</v>
      </c>
      <c r="G45" s="56">
        <v>-6860</v>
      </c>
      <c r="H45" s="54">
        <v>1610</v>
      </c>
      <c r="I45" s="55">
        <v>2660</v>
      </c>
      <c r="J45" s="56">
        <v>-1040</v>
      </c>
      <c r="K45" s="54">
        <v>50270</v>
      </c>
      <c r="L45" s="55">
        <v>60690</v>
      </c>
      <c r="M45" s="56">
        <v>-10420</v>
      </c>
      <c r="N45" s="79"/>
    </row>
    <row r="46" spans="1:14" s="71" customFormat="1" ht="11.15" customHeight="1" thickTop="1" x14ac:dyDescent="0.25">
      <c r="A46" s="107" t="s">
        <v>1</v>
      </c>
      <c r="B46" s="108"/>
      <c r="C46" s="108"/>
      <c r="D46" s="108"/>
      <c r="E46" s="108"/>
      <c r="F46" s="108"/>
      <c r="G46" s="108"/>
      <c r="H46" s="108"/>
      <c r="I46" s="108"/>
      <c r="J46" s="108"/>
      <c r="K46" s="108"/>
      <c r="L46" s="108"/>
      <c r="M46" s="109" t="s">
        <v>101</v>
      </c>
      <c r="N46" s="79"/>
    </row>
    <row r="47" spans="1:14" s="71" customFormat="1" ht="11.15" customHeight="1" x14ac:dyDescent="0.25">
      <c r="A47" s="107" t="s">
        <v>2</v>
      </c>
      <c r="B47" s="108"/>
      <c r="C47" s="108"/>
      <c r="D47" s="108"/>
      <c r="E47" s="108"/>
      <c r="F47" s="108"/>
      <c r="G47" s="108"/>
      <c r="H47" s="108"/>
      <c r="I47" s="108"/>
      <c r="J47" s="108"/>
      <c r="K47" s="108"/>
      <c r="L47" s="108"/>
      <c r="M47" s="109" t="s">
        <v>104</v>
      </c>
      <c r="N47" s="79"/>
    </row>
    <row r="48" spans="1:14" s="71" customFormat="1" ht="11.15" customHeight="1" x14ac:dyDescent="0.25">
      <c r="A48" s="110"/>
      <c r="B48" s="108"/>
      <c r="C48" s="108"/>
      <c r="D48" s="108"/>
      <c r="E48" s="108"/>
      <c r="F48" s="108"/>
      <c r="G48" s="108"/>
      <c r="H48" s="108"/>
      <c r="I48" s="108"/>
      <c r="J48" s="108"/>
      <c r="K48" s="108"/>
      <c r="L48" s="108"/>
      <c r="M48" s="109" t="s">
        <v>102</v>
      </c>
      <c r="N48" s="79"/>
    </row>
    <row r="49" spans="1:26" s="71" customFormat="1" ht="11.15" customHeight="1" x14ac:dyDescent="0.3">
      <c r="A49" s="104"/>
      <c r="B49" s="79"/>
      <c r="C49" s="79"/>
      <c r="D49" s="79"/>
      <c r="E49" s="79"/>
      <c r="F49" s="79"/>
      <c r="G49" s="79"/>
      <c r="H49" s="79"/>
      <c r="I49" s="79"/>
      <c r="J49" s="79"/>
      <c r="K49" s="79"/>
      <c r="L49" s="79"/>
      <c r="M49" s="79"/>
      <c r="N49" s="79"/>
    </row>
    <row r="50" spans="1:26" s="71" customFormat="1" ht="39" customHeight="1" x14ac:dyDescent="0.25">
      <c r="A50" s="171" t="s">
        <v>458</v>
      </c>
      <c r="B50" s="171"/>
      <c r="C50" s="171"/>
      <c r="D50" s="171"/>
      <c r="E50" s="171"/>
      <c r="F50" s="171"/>
      <c r="G50" s="171"/>
      <c r="H50" s="171"/>
      <c r="I50" s="171"/>
      <c r="J50" s="171"/>
      <c r="K50" s="171"/>
      <c r="L50" s="171"/>
      <c r="M50" s="171"/>
      <c r="N50" s="171"/>
    </row>
    <row r="51" spans="1:26" ht="13" customHeight="1" x14ac:dyDescent="0.35">
      <c r="A51" s="171"/>
      <c r="B51" s="171"/>
      <c r="C51" s="171"/>
      <c r="D51" s="171"/>
      <c r="E51" s="171"/>
      <c r="F51" s="171"/>
      <c r="G51" s="171"/>
      <c r="H51" s="171"/>
      <c r="I51" s="171"/>
      <c r="J51" s="171"/>
      <c r="K51" s="171"/>
      <c r="L51" s="171"/>
      <c r="M51" s="171"/>
      <c r="N51" s="171"/>
    </row>
    <row r="52" spans="1:26" ht="13" customHeight="1" x14ac:dyDescent="0.35">
      <c r="A52" s="171"/>
      <c r="B52" s="171"/>
      <c r="C52" s="171"/>
      <c r="D52" s="171"/>
      <c r="E52" s="171"/>
      <c r="F52" s="171"/>
      <c r="G52" s="171"/>
      <c r="H52" s="171"/>
      <c r="I52" s="171"/>
      <c r="J52" s="171"/>
      <c r="K52" s="171"/>
      <c r="L52" s="171"/>
      <c r="M52" s="171"/>
      <c r="N52" s="171"/>
    </row>
    <row r="53" spans="1:26" ht="13" customHeight="1" x14ac:dyDescent="0.35">
      <c r="A53" s="171"/>
      <c r="B53" s="171"/>
      <c r="C53" s="171"/>
      <c r="D53" s="171"/>
      <c r="E53" s="171"/>
      <c r="F53" s="171"/>
      <c r="G53" s="171"/>
      <c r="H53" s="171"/>
      <c r="I53" s="171"/>
      <c r="J53" s="171"/>
      <c r="K53" s="171"/>
      <c r="L53" s="171"/>
      <c r="M53" s="171"/>
      <c r="N53" s="171"/>
    </row>
    <row r="54" spans="1:26" ht="13" customHeight="1" x14ac:dyDescent="0.35">
      <c r="A54" s="170"/>
      <c r="B54" s="171"/>
      <c r="C54" s="171"/>
      <c r="D54" s="171"/>
      <c r="E54" s="171"/>
      <c r="F54" s="171"/>
      <c r="G54" s="171"/>
      <c r="H54" s="171"/>
      <c r="I54" s="171"/>
      <c r="J54" s="171"/>
      <c r="K54" s="171"/>
      <c r="L54" s="171"/>
      <c r="M54" s="171"/>
      <c r="N54" s="171"/>
    </row>
    <row r="55" spans="1:26" ht="13" customHeight="1" x14ac:dyDescent="0.35">
      <c r="A55" s="171" t="s">
        <v>457</v>
      </c>
      <c r="B55" s="171"/>
      <c r="C55" s="171"/>
      <c r="D55" s="171"/>
      <c r="E55" s="171"/>
      <c r="F55" s="171"/>
      <c r="G55" s="171"/>
      <c r="H55" s="171"/>
      <c r="I55" s="171"/>
      <c r="J55" s="171"/>
      <c r="K55" s="171"/>
      <c r="L55" s="171"/>
      <c r="M55" s="171"/>
      <c r="N55" s="171"/>
      <c r="O55" s="97"/>
    </row>
    <row r="56" spans="1:26" ht="13" customHeight="1" x14ac:dyDescent="0.35">
      <c r="A56" s="171"/>
      <c r="B56" s="171"/>
      <c r="C56" s="171"/>
      <c r="D56" s="171"/>
      <c r="E56" s="171"/>
      <c r="F56" s="171"/>
      <c r="G56" s="171"/>
      <c r="H56" s="171"/>
      <c r="I56" s="171"/>
      <c r="J56" s="171"/>
      <c r="K56" s="171"/>
      <c r="L56" s="171"/>
      <c r="M56" s="171"/>
      <c r="N56" s="171"/>
      <c r="O56" s="97"/>
    </row>
    <row r="57" spans="1:26" ht="13" customHeight="1" x14ac:dyDescent="0.35">
      <c r="A57" s="171"/>
      <c r="B57" s="171"/>
      <c r="C57" s="171"/>
      <c r="D57" s="171"/>
      <c r="E57" s="171"/>
      <c r="F57" s="171"/>
      <c r="G57" s="171"/>
      <c r="H57" s="171"/>
      <c r="I57" s="171"/>
      <c r="J57" s="171"/>
      <c r="K57" s="171"/>
      <c r="L57" s="171"/>
      <c r="M57" s="171"/>
      <c r="N57" s="171"/>
      <c r="O57" s="97"/>
    </row>
    <row r="58" spans="1:26" ht="13" customHeight="1" x14ac:dyDescent="0.35">
      <c r="A58" s="171"/>
      <c r="B58" s="171"/>
      <c r="C58" s="171"/>
      <c r="D58" s="171"/>
      <c r="E58" s="171"/>
      <c r="F58" s="171"/>
      <c r="G58" s="171"/>
      <c r="H58" s="171"/>
      <c r="I58" s="171"/>
      <c r="J58" s="171"/>
      <c r="K58" s="171"/>
      <c r="L58" s="171"/>
      <c r="M58" s="171"/>
      <c r="N58" s="171"/>
      <c r="O58" s="97"/>
    </row>
    <row r="59" spans="1:26" ht="13" customHeight="1" x14ac:dyDescent="0.35">
      <c r="A59" s="169"/>
      <c r="B59" s="103"/>
      <c r="C59" s="103"/>
      <c r="D59" s="103"/>
      <c r="E59" s="103"/>
      <c r="F59" s="103"/>
      <c r="G59" s="103"/>
      <c r="H59" s="103"/>
      <c r="I59" s="103"/>
      <c r="J59" s="103"/>
      <c r="K59" s="103"/>
      <c r="L59" s="103"/>
      <c r="M59" s="103"/>
      <c r="N59" s="105"/>
      <c r="O59" s="97"/>
    </row>
    <row r="60" spans="1:26" ht="13" customHeight="1" x14ac:dyDescent="0.35">
      <c r="A60" s="119"/>
      <c r="B60" s="103"/>
      <c r="C60" s="103"/>
      <c r="D60" s="103"/>
      <c r="E60" s="103"/>
      <c r="F60" s="103"/>
      <c r="G60" s="103"/>
      <c r="H60" s="103"/>
      <c r="I60" s="103"/>
      <c r="J60" s="103"/>
      <c r="K60" s="103"/>
      <c r="L60" s="103"/>
      <c r="M60" s="103"/>
      <c r="N60" s="105"/>
      <c r="O60" s="97"/>
    </row>
    <row r="61" spans="1:26" ht="13" customHeight="1" x14ac:dyDescent="0.35">
      <c r="A61" s="120"/>
      <c r="B61" s="103"/>
      <c r="C61" s="103"/>
      <c r="D61" s="103"/>
      <c r="E61" s="103"/>
      <c r="F61" s="103"/>
      <c r="G61" s="103"/>
      <c r="H61" s="103"/>
      <c r="I61" s="103"/>
      <c r="J61" s="103"/>
      <c r="K61" s="103"/>
      <c r="L61" s="103"/>
      <c r="M61" s="103"/>
      <c r="N61" s="105"/>
      <c r="O61" s="97"/>
    </row>
    <row r="62" spans="1:26" ht="13" customHeight="1" x14ac:dyDescent="0.35">
      <c r="A62" s="120"/>
      <c r="B62" s="103"/>
      <c r="C62" s="103"/>
      <c r="D62" s="103"/>
      <c r="E62" s="103"/>
      <c r="F62" s="103"/>
      <c r="G62" s="103"/>
      <c r="H62" s="103"/>
      <c r="I62" s="103"/>
      <c r="J62" s="103"/>
      <c r="K62" s="103"/>
      <c r="L62" s="103"/>
      <c r="M62" s="103"/>
      <c r="N62" s="105"/>
      <c r="O62" s="97"/>
    </row>
    <row r="63" spans="1:26" ht="13" customHeight="1" x14ac:dyDescent="0.35">
      <c r="A63" s="120"/>
      <c r="B63" s="103"/>
      <c r="C63" s="103"/>
      <c r="D63" s="103"/>
      <c r="E63" s="103"/>
      <c r="F63" s="103"/>
      <c r="G63" s="103"/>
      <c r="H63" s="103"/>
      <c r="I63" s="103"/>
      <c r="J63" s="103"/>
      <c r="K63" s="103"/>
      <c r="L63" s="103"/>
      <c r="M63" s="103"/>
      <c r="N63" s="105"/>
      <c r="O63" s="97"/>
    </row>
    <row r="64" spans="1:26" ht="15.5" x14ac:dyDescent="0.35">
      <c r="B64" s="103"/>
      <c r="C64" s="103"/>
      <c r="D64" s="103"/>
      <c r="E64" s="103"/>
      <c r="F64" s="103"/>
      <c r="G64" s="103"/>
      <c r="H64" s="103"/>
      <c r="I64" s="103"/>
      <c r="J64" s="103"/>
      <c r="K64" s="103"/>
      <c r="L64" s="103"/>
      <c r="M64" s="103"/>
      <c r="N64" s="105"/>
      <c r="O64" s="97"/>
      <c r="P64" s="99" t="s">
        <v>128</v>
      </c>
      <c r="Z64" s="99" t="s">
        <v>128</v>
      </c>
    </row>
    <row r="65" spans="1:15" x14ac:dyDescent="0.35">
      <c r="A65" s="169"/>
      <c r="N65" s="79"/>
      <c r="O65" s="97"/>
    </row>
    <row r="66" spans="1:15" x14ac:dyDescent="0.35">
      <c r="N66" s="79"/>
      <c r="O66" s="97"/>
    </row>
    <row r="67" spans="1:15" x14ac:dyDescent="0.35">
      <c r="N67" s="79"/>
      <c r="O67" s="97"/>
    </row>
    <row r="68" spans="1:15" x14ac:dyDescent="0.35">
      <c r="N68" s="79"/>
      <c r="O68" s="97"/>
    </row>
    <row r="69" spans="1:15" x14ac:dyDescent="0.35">
      <c r="N69" s="79"/>
      <c r="O69" s="97"/>
    </row>
    <row r="70" spans="1:15" x14ac:dyDescent="0.35">
      <c r="N70" s="79"/>
      <c r="O70" s="97"/>
    </row>
    <row r="71" spans="1:15" x14ac:dyDescent="0.35">
      <c r="N71" s="79"/>
      <c r="O71" s="97"/>
    </row>
    <row r="72" spans="1:15" x14ac:dyDescent="0.35">
      <c r="N72" s="79"/>
      <c r="O72" s="97"/>
    </row>
    <row r="73" spans="1:15" x14ac:dyDescent="0.35">
      <c r="N73" s="79"/>
      <c r="O73" s="97"/>
    </row>
    <row r="74" spans="1:15" x14ac:dyDescent="0.35">
      <c r="N74" s="79"/>
      <c r="O74" s="97"/>
    </row>
    <row r="75" spans="1:15" x14ac:dyDescent="0.35">
      <c r="N75" s="79"/>
      <c r="O75" s="97"/>
    </row>
    <row r="76" spans="1:15" x14ac:dyDescent="0.35">
      <c r="N76" s="79"/>
      <c r="O76" s="97"/>
    </row>
    <row r="77" spans="1:15" x14ac:dyDescent="0.35">
      <c r="N77" s="79"/>
      <c r="O77" s="97"/>
    </row>
    <row r="78" spans="1:15" x14ac:dyDescent="0.35">
      <c r="N78" s="79"/>
      <c r="O78" s="97"/>
    </row>
    <row r="79" spans="1:15" x14ac:dyDescent="0.35">
      <c r="N79" s="79"/>
      <c r="O79" s="97"/>
    </row>
    <row r="80" spans="1:15" x14ac:dyDescent="0.35">
      <c r="N80" s="79"/>
      <c r="O80" s="97"/>
    </row>
    <row r="81" spans="1:15" x14ac:dyDescent="0.35">
      <c r="N81" s="79"/>
      <c r="O81" s="97"/>
    </row>
    <row r="82" spans="1:15" x14ac:dyDescent="0.35">
      <c r="N82" s="79"/>
      <c r="O82" s="97"/>
    </row>
    <row r="83" spans="1:15" x14ac:dyDescent="0.35">
      <c r="N83" s="79"/>
      <c r="O83" s="97"/>
    </row>
    <row r="84" spans="1:15" x14ac:dyDescent="0.35">
      <c r="N84" s="79"/>
      <c r="O84" s="97"/>
    </row>
    <row r="85" spans="1:15" x14ac:dyDescent="0.35">
      <c r="N85" s="79"/>
      <c r="O85" s="97"/>
    </row>
    <row r="86" spans="1:15" x14ac:dyDescent="0.35">
      <c r="N86" s="79"/>
      <c r="O86" s="97"/>
    </row>
    <row r="87" spans="1:15" x14ac:dyDescent="0.35">
      <c r="N87" s="79"/>
      <c r="O87" s="97"/>
    </row>
    <row r="88" spans="1:15" x14ac:dyDescent="0.35">
      <c r="N88" s="79"/>
      <c r="O88" s="97"/>
    </row>
    <row r="89" spans="1:15" x14ac:dyDescent="0.35">
      <c r="N89" s="79"/>
      <c r="O89" s="97"/>
    </row>
    <row r="90" spans="1:15" x14ac:dyDescent="0.35">
      <c r="N90" s="79"/>
      <c r="O90" s="97"/>
    </row>
    <row r="91" spans="1:15" x14ac:dyDescent="0.35">
      <c r="N91" s="79"/>
      <c r="O91" s="97"/>
    </row>
    <row r="92" spans="1:15" x14ac:dyDescent="0.35">
      <c r="N92" s="79"/>
      <c r="O92" s="97"/>
    </row>
    <row r="93" spans="1:15" x14ac:dyDescent="0.35">
      <c r="N93" s="79"/>
      <c r="O93" s="97"/>
    </row>
    <row r="94" spans="1:15" x14ac:dyDescent="0.35">
      <c r="N94" s="79"/>
      <c r="O94" s="97"/>
    </row>
    <row r="95" spans="1:15" x14ac:dyDescent="0.35">
      <c r="A95" s="71"/>
      <c r="B95" s="71"/>
      <c r="C95" s="71"/>
      <c r="D95" s="71"/>
      <c r="E95" s="71"/>
    </row>
    <row r="96" spans="1:15" x14ac:dyDescent="0.35">
      <c r="A96" s="71"/>
      <c r="B96" s="79"/>
      <c r="C96" s="79"/>
      <c r="D96" s="79"/>
      <c r="E96" s="71"/>
    </row>
    <row r="1965" spans="1:27" ht="15" thickBot="1" x14ac:dyDescent="0.4"/>
    <row r="1966" spans="1:27" x14ac:dyDescent="0.35">
      <c r="A1966" s="89" t="s">
        <v>4</v>
      </c>
      <c r="B1966" s="452" t="s">
        <v>5</v>
      </c>
      <c r="C1966" s="453"/>
      <c r="D1966" s="454"/>
      <c r="E1966" s="452" t="s">
        <v>6</v>
      </c>
      <c r="F1966" s="453"/>
      <c r="G1966" s="454"/>
      <c r="H1966" s="452" t="s">
        <v>7</v>
      </c>
      <c r="I1966" s="453"/>
      <c r="J1966" s="454"/>
      <c r="K1966" s="452" t="s">
        <v>8</v>
      </c>
      <c r="L1966" s="453"/>
      <c r="M1966" s="454"/>
    </row>
    <row r="1967" spans="1:27" ht="15" thickBot="1" x14ac:dyDescent="0.4">
      <c r="A1967" s="90"/>
      <c r="B1967" s="38" t="s">
        <v>9</v>
      </c>
      <c r="C1967" s="45" t="s">
        <v>10</v>
      </c>
      <c r="D1967" s="39" t="s">
        <v>11</v>
      </c>
      <c r="E1967" s="38" t="s">
        <v>9</v>
      </c>
      <c r="F1967" s="45" t="s">
        <v>10</v>
      </c>
      <c r="G1967" s="39" t="s">
        <v>11</v>
      </c>
      <c r="H1967" s="38" t="s">
        <v>103</v>
      </c>
      <c r="I1967" s="45" t="s">
        <v>10</v>
      </c>
      <c r="J1967" s="39" t="s">
        <v>11</v>
      </c>
      <c r="K1967" s="38" t="s">
        <v>9</v>
      </c>
      <c r="L1967" s="45" t="s">
        <v>10</v>
      </c>
      <c r="M1967" s="39" t="s">
        <v>11</v>
      </c>
      <c r="O1967" s="87"/>
      <c r="P1967" s="87"/>
      <c r="Q1967" s="87"/>
      <c r="R1967" s="87"/>
      <c r="S1967" s="87"/>
      <c r="T1967" s="87"/>
      <c r="U1967" s="87"/>
      <c r="V1967" s="87"/>
      <c r="W1967" s="87"/>
      <c r="X1967" s="87"/>
      <c r="Y1967" s="87"/>
      <c r="Z1967" s="87"/>
      <c r="AA1967" s="33"/>
    </row>
    <row r="1968" spans="1:27" x14ac:dyDescent="0.35">
      <c r="A1968" s="71" t="str">
        <f t="shared" ref="A1968:B1987" si="0">A5</f>
        <v>Herefordshire, County of</v>
      </c>
      <c r="B1968" s="71">
        <f t="shared" si="0"/>
        <v>10</v>
      </c>
      <c r="C1968" s="102">
        <f t="shared" ref="C1968:C2007" si="1">-C5</f>
        <v>-10</v>
      </c>
      <c r="D1968" s="71">
        <f t="shared" ref="D1968:E1987" si="2">D5</f>
        <v>0</v>
      </c>
      <c r="E1968" s="71">
        <f t="shared" si="2"/>
        <v>130</v>
      </c>
      <c r="F1968" s="102">
        <f t="shared" ref="F1968:F2007" si="3">-F5</f>
        <v>-170</v>
      </c>
      <c r="G1968" s="71">
        <f t="shared" ref="G1968:H1987" si="4">G5</f>
        <v>-40</v>
      </c>
      <c r="H1968" s="71">
        <f t="shared" si="4"/>
        <v>10</v>
      </c>
      <c r="I1968" s="102">
        <f t="shared" ref="I1968:I2007" si="5">-I5</f>
        <v>-10</v>
      </c>
      <c r="J1968" s="71">
        <f t="shared" ref="J1968:K1987" si="6">J5</f>
        <v>0</v>
      </c>
      <c r="K1968" s="71">
        <f t="shared" si="6"/>
        <v>150</v>
      </c>
      <c r="L1968" s="102">
        <f t="shared" ref="L1968:L2007" si="7">-L5</f>
        <v>-200</v>
      </c>
      <c r="M1968" s="71">
        <f t="shared" ref="M1968:M2007" si="8">M5</f>
        <v>-40</v>
      </c>
      <c r="O1968" s="33"/>
      <c r="P1968" s="33"/>
      <c r="Q1968" s="33"/>
      <c r="R1968" s="33"/>
      <c r="S1968" s="33"/>
      <c r="T1968" s="33"/>
      <c r="U1968" s="33"/>
      <c r="V1968" s="33"/>
      <c r="W1968" s="33"/>
      <c r="X1968" s="33"/>
      <c r="Y1968" s="33"/>
      <c r="Z1968" s="33"/>
      <c r="AA1968" s="33"/>
    </row>
    <row r="1969" spans="1:27" x14ac:dyDescent="0.35">
      <c r="A1969" s="71" t="str">
        <f t="shared" si="0"/>
        <v>Telford and Wrekin</v>
      </c>
      <c r="B1969" s="71">
        <f t="shared" si="0"/>
        <v>30</v>
      </c>
      <c r="C1969" s="102">
        <f t="shared" si="1"/>
        <v>-70</v>
      </c>
      <c r="D1969" s="71">
        <f t="shared" si="2"/>
        <v>-40</v>
      </c>
      <c r="E1969" s="71">
        <f t="shared" si="2"/>
        <v>220</v>
      </c>
      <c r="F1969" s="102">
        <f t="shared" si="3"/>
        <v>-340</v>
      </c>
      <c r="G1969" s="71">
        <f t="shared" si="4"/>
        <v>-120</v>
      </c>
      <c r="H1969" s="71">
        <f t="shared" si="4"/>
        <v>10</v>
      </c>
      <c r="I1969" s="102">
        <f t="shared" si="5"/>
        <v>-10</v>
      </c>
      <c r="J1969" s="71">
        <f t="shared" si="6"/>
        <v>-10</v>
      </c>
      <c r="K1969" s="71">
        <f t="shared" si="6"/>
        <v>250</v>
      </c>
      <c r="L1969" s="102">
        <f t="shared" si="7"/>
        <v>-420</v>
      </c>
      <c r="M1969" s="71">
        <f t="shared" si="8"/>
        <v>-170</v>
      </c>
      <c r="O1969" s="33"/>
      <c r="P1969" s="33"/>
      <c r="Q1969" s="33"/>
      <c r="R1969" s="33"/>
      <c r="S1969" s="33"/>
      <c r="T1969" s="33"/>
      <c r="U1969" s="33"/>
      <c r="V1969" s="33"/>
      <c r="W1969" s="33"/>
      <c r="X1969" s="33"/>
      <c r="Y1969" s="33"/>
      <c r="Z1969" s="33"/>
      <c r="AA1969" s="33"/>
    </row>
    <row r="1970" spans="1:27" x14ac:dyDescent="0.35">
      <c r="A1970" s="71" t="str">
        <f t="shared" si="0"/>
        <v>Stoke-on-Trent</v>
      </c>
      <c r="B1970" s="71">
        <f t="shared" si="0"/>
        <v>50</v>
      </c>
      <c r="C1970" s="102">
        <f t="shared" si="1"/>
        <v>-30</v>
      </c>
      <c r="D1970" s="71">
        <f t="shared" si="2"/>
        <v>20</v>
      </c>
      <c r="E1970" s="71">
        <f t="shared" si="2"/>
        <v>320</v>
      </c>
      <c r="F1970" s="102">
        <f t="shared" si="3"/>
        <v>-300</v>
      </c>
      <c r="G1970" s="71">
        <f t="shared" si="4"/>
        <v>20</v>
      </c>
      <c r="H1970" s="71">
        <f t="shared" si="4"/>
        <v>0</v>
      </c>
      <c r="I1970" s="102">
        <f t="shared" si="5"/>
        <v>0</v>
      </c>
      <c r="J1970" s="71">
        <f t="shared" si="6"/>
        <v>0</v>
      </c>
      <c r="K1970" s="71">
        <f t="shared" si="6"/>
        <v>370</v>
      </c>
      <c r="L1970" s="102">
        <f t="shared" si="7"/>
        <v>-340</v>
      </c>
      <c r="M1970" s="71">
        <f t="shared" si="8"/>
        <v>40</v>
      </c>
      <c r="O1970" s="33"/>
      <c r="P1970" s="33"/>
      <c r="Q1970" s="33"/>
      <c r="R1970" s="33"/>
      <c r="S1970" s="33"/>
      <c r="T1970" s="33"/>
      <c r="U1970" s="33"/>
      <c r="V1970" s="33"/>
      <c r="W1970" s="33"/>
      <c r="X1970" s="33"/>
      <c r="Y1970" s="33"/>
      <c r="Z1970" s="33"/>
      <c r="AA1970" s="33"/>
    </row>
    <row r="1971" spans="1:27" x14ac:dyDescent="0.35">
      <c r="A1971" s="71" t="str">
        <f t="shared" si="0"/>
        <v>Shropshire</v>
      </c>
      <c r="B1971" s="71">
        <f t="shared" si="0"/>
        <v>20</v>
      </c>
      <c r="C1971" s="102">
        <f t="shared" si="1"/>
        <v>-70</v>
      </c>
      <c r="D1971" s="71">
        <f t="shared" si="2"/>
        <v>-50</v>
      </c>
      <c r="E1971" s="71">
        <f t="shared" si="2"/>
        <v>260</v>
      </c>
      <c r="F1971" s="102">
        <f t="shared" si="3"/>
        <v>-390</v>
      </c>
      <c r="G1971" s="71">
        <f t="shared" si="4"/>
        <v>-120</v>
      </c>
      <c r="H1971" s="71">
        <f t="shared" si="4"/>
        <v>10</v>
      </c>
      <c r="I1971" s="102">
        <f t="shared" si="5"/>
        <v>-40</v>
      </c>
      <c r="J1971" s="71">
        <f t="shared" si="6"/>
        <v>-30</v>
      </c>
      <c r="K1971" s="71">
        <f t="shared" si="6"/>
        <v>300</v>
      </c>
      <c r="L1971" s="102">
        <f t="shared" si="7"/>
        <v>-500</v>
      </c>
      <c r="M1971" s="71">
        <f t="shared" si="8"/>
        <v>-200</v>
      </c>
      <c r="O1971" s="33"/>
      <c r="P1971" s="33"/>
      <c r="Q1971" s="33"/>
      <c r="R1971" s="33"/>
      <c r="S1971" s="33"/>
      <c r="T1971" s="33"/>
      <c r="U1971" s="33"/>
      <c r="V1971" s="33"/>
      <c r="W1971" s="33"/>
      <c r="X1971" s="33"/>
      <c r="Y1971" s="33"/>
      <c r="Z1971" s="33"/>
      <c r="AA1971" s="33"/>
    </row>
    <row r="1972" spans="1:27" x14ac:dyDescent="0.35">
      <c r="A1972" s="71" t="str">
        <f t="shared" si="0"/>
        <v>Cannock Chase</v>
      </c>
      <c r="B1972" s="71">
        <f t="shared" si="0"/>
        <v>20</v>
      </c>
      <c r="C1972" s="102">
        <f t="shared" si="1"/>
        <v>-50</v>
      </c>
      <c r="D1972" s="71">
        <f t="shared" si="2"/>
        <v>-40</v>
      </c>
      <c r="E1972" s="71">
        <f t="shared" si="2"/>
        <v>120</v>
      </c>
      <c r="F1972" s="102">
        <f t="shared" si="3"/>
        <v>-260</v>
      </c>
      <c r="G1972" s="71">
        <f t="shared" si="4"/>
        <v>-140</v>
      </c>
      <c r="H1972" s="71">
        <f t="shared" si="4"/>
        <v>10</v>
      </c>
      <c r="I1972" s="102">
        <f t="shared" si="5"/>
        <v>-20</v>
      </c>
      <c r="J1972" s="71">
        <f t="shared" si="6"/>
        <v>-20</v>
      </c>
      <c r="K1972" s="71">
        <f t="shared" si="6"/>
        <v>140</v>
      </c>
      <c r="L1972" s="102">
        <f t="shared" si="7"/>
        <v>-340</v>
      </c>
      <c r="M1972" s="71">
        <f t="shared" si="8"/>
        <v>-190</v>
      </c>
      <c r="O1972" s="33"/>
      <c r="P1972" s="33"/>
      <c r="Q1972" s="33"/>
      <c r="R1972" s="33"/>
      <c r="S1972" s="33"/>
      <c r="T1972" s="33"/>
      <c r="U1972" s="33"/>
      <c r="V1972" s="33"/>
      <c r="W1972" s="33"/>
      <c r="X1972" s="33"/>
      <c r="Y1972" s="33"/>
      <c r="Z1972" s="33"/>
      <c r="AA1972" s="33"/>
    </row>
    <row r="1973" spans="1:27" x14ac:dyDescent="0.35">
      <c r="A1973" s="71" t="str">
        <f t="shared" si="0"/>
        <v>East Staffordshire</v>
      </c>
      <c r="B1973" s="71">
        <f t="shared" si="0"/>
        <v>30</v>
      </c>
      <c r="C1973" s="102">
        <f t="shared" si="1"/>
        <v>-40</v>
      </c>
      <c r="D1973" s="71">
        <f t="shared" si="2"/>
        <v>-10</v>
      </c>
      <c r="E1973" s="71">
        <f t="shared" si="2"/>
        <v>170</v>
      </c>
      <c r="F1973" s="102">
        <f t="shared" si="3"/>
        <v>-190</v>
      </c>
      <c r="G1973" s="71">
        <f t="shared" si="4"/>
        <v>-20</v>
      </c>
      <c r="H1973" s="71">
        <f t="shared" si="4"/>
        <v>10</v>
      </c>
      <c r="I1973" s="102">
        <f t="shared" si="5"/>
        <v>-20</v>
      </c>
      <c r="J1973" s="71">
        <f t="shared" si="6"/>
        <v>-10</v>
      </c>
      <c r="K1973" s="71">
        <f t="shared" si="6"/>
        <v>200</v>
      </c>
      <c r="L1973" s="102">
        <f t="shared" si="7"/>
        <v>-240</v>
      </c>
      <c r="M1973" s="71">
        <f t="shared" si="8"/>
        <v>-40</v>
      </c>
      <c r="O1973" s="33"/>
      <c r="P1973" s="33"/>
      <c r="Q1973" s="33"/>
      <c r="R1973" s="33"/>
      <c r="S1973" s="33"/>
      <c r="T1973" s="33"/>
      <c r="U1973" s="33"/>
      <c r="V1973" s="33"/>
      <c r="W1973" s="33"/>
      <c r="X1973" s="33"/>
      <c r="Y1973" s="33"/>
      <c r="Z1973" s="33"/>
      <c r="AA1973" s="33"/>
    </row>
    <row r="1974" spans="1:27" x14ac:dyDescent="0.35">
      <c r="A1974" s="71" t="str">
        <f t="shared" si="0"/>
        <v>Lichfield</v>
      </c>
      <c r="B1974" s="71">
        <f t="shared" si="0"/>
        <v>50</v>
      </c>
      <c r="C1974" s="102">
        <f t="shared" si="1"/>
        <v>-170</v>
      </c>
      <c r="D1974" s="71">
        <f t="shared" si="2"/>
        <v>-120</v>
      </c>
      <c r="E1974" s="71">
        <f t="shared" si="2"/>
        <v>300</v>
      </c>
      <c r="F1974" s="102">
        <f t="shared" si="3"/>
        <v>-750</v>
      </c>
      <c r="G1974" s="71">
        <f t="shared" si="4"/>
        <v>-450</v>
      </c>
      <c r="H1974" s="71">
        <f t="shared" si="4"/>
        <v>70</v>
      </c>
      <c r="I1974" s="102">
        <f t="shared" si="5"/>
        <v>-140</v>
      </c>
      <c r="J1974" s="71">
        <f t="shared" si="6"/>
        <v>-70</v>
      </c>
      <c r="K1974" s="71">
        <f t="shared" si="6"/>
        <v>420</v>
      </c>
      <c r="L1974" s="102">
        <f t="shared" si="7"/>
        <v>-1070</v>
      </c>
      <c r="M1974" s="71">
        <f t="shared" si="8"/>
        <v>-640</v>
      </c>
      <c r="O1974" s="33"/>
      <c r="P1974" s="33"/>
      <c r="Q1974" s="33"/>
      <c r="R1974" s="33"/>
      <c r="S1974" s="33"/>
      <c r="T1974" s="33"/>
      <c r="U1974" s="33"/>
      <c r="V1974" s="33"/>
      <c r="W1974" s="33"/>
      <c r="X1974" s="33"/>
      <c r="Y1974" s="33"/>
      <c r="Z1974" s="33"/>
      <c r="AA1974" s="33"/>
    </row>
    <row r="1975" spans="1:27" x14ac:dyDescent="0.35">
      <c r="A1975" s="71" t="str">
        <f t="shared" si="0"/>
        <v>Newcastle-under-Lyme</v>
      </c>
      <c r="B1975" s="71">
        <f t="shared" si="0"/>
        <v>10</v>
      </c>
      <c r="C1975" s="102">
        <f t="shared" si="1"/>
        <v>-10</v>
      </c>
      <c r="D1975" s="71">
        <f t="shared" si="2"/>
        <v>0</v>
      </c>
      <c r="E1975" s="71">
        <f t="shared" si="2"/>
        <v>140</v>
      </c>
      <c r="F1975" s="102">
        <f t="shared" si="3"/>
        <v>-180</v>
      </c>
      <c r="G1975" s="71">
        <f t="shared" si="4"/>
        <v>-40</v>
      </c>
      <c r="H1975" s="71">
        <f t="shared" si="4"/>
        <v>0</v>
      </c>
      <c r="I1975" s="102">
        <f t="shared" si="5"/>
        <v>0</v>
      </c>
      <c r="J1975" s="71">
        <f t="shared" si="6"/>
        <v>0</v>
      </c>
      <c r="K1975" s="71">
        <f t="shared" si="6"/>
        <v>150</v>
      </c>
      <c r="L1975" s="102">
        <f t="shared" si="7"/>
        <v>-190</v>
      </c>
      <c r="M1975" s="71">
        <f t="shared" si="8"/>
        <v>-40</v>
      </c>
      <c r="O1975" s="33"/>
      <c r="P1975" s="33"/>
      <c r="Q1975" s="33"/>
      <c r="R1975" s="33"/>
      <c r="S1975" s="33"/>
      <c r="T1975" s="33"/>
      <c r="U1975" s="33"/>
      <c r="V1975" s="33"/>
      <c r="W1975" s="33"/>
      <c r="X1975" s="33"/>
      <c r="Y1975" s="33"/>
      <c r="Z1975" s="33"/>
      <c r="AA1975" s="33"/>
    </row>
    <row r="1976" spans="1:27" x14ac:dyDescent="0.35">
      <c r="A1976" s="71" t="str">
        <f t="shared" si="0"/>
        <v>South Staffordshire</v>
      </c>
      <c r="B1976" s="71">
        <f t="shared" si="0"/>
        <v>10</v>
      </c>
      <c r="C1976" s="102">
        <f t="shared" si="1"/>
        <v>-20</v>
      </c>
      <c r="D1976" s="71">
        <f t="shared" si="2"/>
        <v>-10</v>
      </c>
      <c r="E1976" s="71">
        <f t="shared" si="2"/>
        <v>190</v>
      </c>
      <c r="F1976" s="102">
        <f t="shared" si="3"/>
        <v>-220</v>
      </c>
      <c r="G1976" s="71">
        <f t="shared" si="4"/>
        <v>-20</v>
      </c>
      <c r="H1976" s="71">
        <f t="shared" si="4"/>
        <v>10</v>
      </c>
      <c r="I1976" s="102">
        <f t="shared" si="5"/>
        <v>-20</v>
      </c>
      <c r="J1976" s="71">
        <f t="shared" si="6"/>
        <v>-10</v>
      </c>
      <c r="K1976" s="71">
        <f t="shared" si="6"/>
        <v>210</v>
      </c>
      <c r="L1976" s="102">
        <f t="shared" si="7"/>
        <v>-260</v>
      </c>
      <c r="M1976" s="71">
        <f t="shared" si="8"/>
        <v>-50</v>
      </c>
      <c r="O1976" s="33"/>
      <c r="P1976" s="33"/>
      <c r="Q1976" s="33"/>
      <c r="R1976" s="33"/>
      <c r="S1976" s="33"/>
      <c r="T1976" s="33"/>
      <c r="U1976" s="33"/>
      <c r="V1976" s="33"/>
      <c r="W1976" s="33"/>
      <c r="X1976" s="33"/>
      <c r="Y1976" s="33"/>
      <c r="Z1976" s="33"/>
      <c r="AA1976" s="33"/>
    </row>
    <row r="1977" spans="1:27" x14ac:dyDescent="0.35">
      <c r="A1977" s="71" t="str">
        <f t="shared" si="0"/>
        <v>Stafford</v>
      </c>
      <c r="B1977" s="71">
        <f t="shared" si="0"/>
        <v>20</v>
      </c>
      <c r="C1977" s="102">
        <f t="shared" si="1"/>
        <v>-40</v>
      </c>
      <c r="D1977" s="71">
        <f t="shared" si="2"/>
        <v>-20</v>
      </c>
      <c r="E1977" s="71">
        <f t="shared" si="2"/>
        <v>180</v>
      </c>
      <c r="F1977" s="102">
        <f t="shared" si="3"/>
        <v>-260</v>
      </c>
      <c r="G1977" s="71">
        <f t="shared" si="4"/>
        <v>-70</v>
      </c>
      <c r="H1977" s="71">
        <f t="shared" si="4"/>
        <v>10</v>
      </c>
      <c r="I1977" s="102">
        <f t="shared" si="5"/>
        <v>-20</v>
      </c>
      <c r="J1977" s="71">
        <f t="shared" si="6"/>
        <v>-10</v>
      </c>
      <c r="K1977" s="71">
        <f t="shared" si="6"/>
        <v>210</v>
      </c>
      <c r="L1977" s="102">
        <f t="shared" si="7"/>
        <v>-320</v>
      </c>
      <c r="M1977" s="71">
        <f t="shared" si="8"/>
        <v>-110</v>
      </c>
      <c r="O1977" s="33"/>
      <c r="P1977" s="33"/>
      <c r="Q1977" s="33"/>
      <c r="R1977" s="33"/>
      <c r="S1977" s="33"/>
      <c r="T1977" s="33"/>
      <c r="U1977" s="33"/>
      <c r="V1977" s="33"/>
      <c r="W1977" s="33"/>
      <c r="X1977" s="33"/>
      <c r="Y1977" s="33"/>
      <c r="Z1977" s="33"/>
      <c r="AA1977" s="33"/>
    </row>
    <row r="1978" spans="1:27" x14ac:dyDescent="0.35">
      <c r="A1978" s="71" t="str">
        <f t="shared" si="0"/>
        <v>Staffordshire Moorlands</v>
      </c>
      <c r="B1978" s="71">
        <f t="shared" si="0"/>
        <v>0</v>
      </c>
      <c r="C1978" s="102">
        <f t="shared" si="1"/>
        <v>0</v>
      </c>
      <c r="D1978" s="71">
        <f t="shared" si="2"/>
        <v>0</v>
      </c>
      <c r="E1978" s="71">
        <f t="shared" si="2"/>
        <v>40</v>
      </c>
      <c r="F1978" s="102">
        <f t="shared" si="3"/>
        <v>-30</v>
      </c>
      <c r="G1978" s="71">
        <f t="shared" si="4"/>
        <v>10</v>
      </c>
      <c r="H1978" s="71">
        <f t="shared" si="4"/>
        <v>0</v>
      </c>
      <c r="I1978" s="102">
        <f t="shared" si="5"/>
        <v>0</v>
      </c>
      <c r="J1978" s="71">
        <f t="shared" si="6"/>
        <v>0</v>
      </c>
      <c r="K1978" s="71">
        <f t="shared" si="6"/>
        <v>50</v>
      </c>
      <c r="L1978" s="102">
        <f t="shared" si="7"/>
        <v>-40</v>
      </c>
      <c r="M1978" s="71">
        <f t="shared" si="8"/>
        <v>10</v>
      </c>
      <c r="O1978" s="33"/>
      <c r="P1978" s="33"/>
      <c r="Q1978" s="33"/>
      <c r="R1978" s="33"/>
      <c r="S1978" s="33"/>
      <c r="T1978" s="33"/>
      <c r="U1978" s="33"/>
      <c r="V1978" s="33"/>
      <c r="W1978" s="33"/>
      <c r="X1978" s="33"/>
      <c r="Y1978" s="33"/>
      <c r="Z1978" s="33"/>
      <c r="AA1978" s="33"/>
    </row>
    <row r="1979" spans="1:27" x14ac:dyDescent="0.35">
      <c r="A1979" s="71" t="str">
        <f t="shared" si="0"/>
        <v>Tamworth</v>
      </c>
      <c r="B1979" s="71">
        <f t="shared" si="0"/>
        <v>40</v>
      </c>
      <c r="C1979" s="102">
        <f t="shared" si="1"/>
        <v>-120</v>
      </c>
      <c r="D1979" s="71">
        <f t="shared" si="2"/>
        <v>-80</v>
      </c>
      <c r="E1979" s="71">
        <f t="shared" si="2"/>
        <v>220</v>
      </c>
      <c r="F1979" s="102">
        <f t="shared" si="3"/>
        <v>-460</v>
      </c>
      <c r="G1979" s="71">
        <f t="shared" si="4"/>
        <v>-240</v>
      </c>
      <c r="H1979" s="71">
        <f t="shared" si="4"/>
        <v>20</v>
      </c>
      <c r="I1979" s="102">
        <f t="shared" si="5"/>
        <v>-40</v>
      </c>
      <c r="J1979" s="71">
        <f t="shared" si="6"/>
        <v>-20</v>
      </c>
      <c r="K1979" s="71">
        <f t="shared" si="6"/>
        <v>280</v>
      </c>
      <c r="L1979" s="102">
        <f t="shared" si="7"/>
        <v>-620</v>
      </c>
      <c r="M1979" s="71">
        <f t="shared" si="8"/>
        <v>-350</v>
      </c>
      <c r="O1979" s="33"/>
      <c r="P1979" s="33"/>
      <c r="Q1979" s="33"/>
      <c r="R1979" s="33"/>
      <c r="S1979" s="33"/>
      <c r="T1979" s="33"/>
      <c r="U1979" s="33"/>
      <c r="V1979" s="33"/>
      <c r="W1979" s="33"/>
      <c r="X1979" s="33"/>
      <c r="Y1979" s="33"/>
      <c r="Z1979" s="33"/>
      <c r="AA1979" s="33"/>
    </row>
    <row r="1980" spans="1:27" x14ac:dyDescent="0.35">
      <c r="A1980" s="71" t="str">
        <f t="shared" si="0"/>
        <v>North Warwickshire</v>
      </c>
      <c r="B1980" s="71">
        <f t="shared" si="0"/>
        <v>50</v>
      </c>
      <c r="C1980" s="102">
        <f t="shared" si="1"/>
        <v>-170</v>
      </c>
      <c r="D1980" s="71">
        <f t="shared" si="2"/>
        <v>-120</v>
      </c>
      <c r="E1980" s="71">
        <f t="shared" si="2"/>
        <v>250</v>
      </c>
      <c r="F1980" s="102">
        <f t="shared" si="3"/>
        <v>-560</v>
      </c>
      <c r="G1980" s="71">
        <f t="shared" si="4"/>
        <v>-310</v>
      </c>
      <c r="H1980" s="71">
        <f t="shared" si="4"/>
        <v>30</v>
      </c>
      <c r="I1980" s="102">
        <f t="shared" si="5"/>
        <v>-70</v>
      </c>
      <c r="J1980" s="71">
        <f t="shared" si="6"/>
        <v>-40</v>
      </c>
      <c r="K1980" s="71">
        <f t="shared" si="6"/>
        <v>330</v>
      </c>
      <c r="L1980" s="102">
        <f t="shared" si="7"/>
        <v>-800</v>
      </c>
      <c r="M1980" s="71">
        <f t="shared" si="8"/>
        <v>-470</v>
      </c>
      <c r="O1980" s="33"/>
      <c r="P1980" s="33"/>
      <c r="Q1980" s="33"/>
      <c r="R1980" s="33"/>
      <c r="S1980" s="33"/>
      <c r="T1980" s="33"/>
      <c r="U1980" s="33"/>
      <c r="V1980" s="33"/>
      <c r="W1980" s="33"/>
      <c r="X1980" s="33"/>
      <c r="Y1980" s="33"/>
      <c r="Z1980" s="33"/>
      <c r="AA1980" s="33"/>
    </row>
    <row r="1981" spans="1:27" x14ac:dyDescent="0.35">
      <c r="A1981" s="71" t="str">
        <f t="shared" si="0"/>
        <v>Nuneaton and Bedworth</v>
      </c>
      <c r="B1981" s="71">
        <f t="shared" si="0"/>
        <v>40</v>
      </c>
      <c r="C1981" s="102">
        <f t="shared" si="1"/>
        <v>-40</v>
      </c>
      <c r="D1981" s="71">
        <f t="shared" si="2"/>
        <v>-10</v>
      </c>
      <c r="E1981" s="71">
        <f t="shared" si="2"/>
        <v>180</v>
      </c>
      <c r="F1981" s="102">
        <f t="shared" si="3"/>
        <v>-230</v>
      </c>
      <c r="G1981" s="71">
        <f t="shared" si="4"/>
        <v>-50</v>
      </c>
      <c r="H1981" s="71">
        <f t="shared" si="4"/>
        <v>10</v>
      </c>
      <c r="I1981" s="102">
        <f t="shared" si="5"/>
        <v>-10</v>
      </c>
      <c r="J1981" s="71">
        <f t="shared" si="6"/>
        <v>0</v>
      </c>
      <c r="K1981" s="71">
        <f t="shared" si="6"/>
        <v>230</v>
      </c>
      <c r="L1981" s="102">
        <f t="shared" si="7"/>
        <v>-290</v>
      </c>
      <c r="M1981" s="71">
        <f t="shared" si="8"/>
        <v>-60</v>
      </c>
      <c r="O1981" s="33"/>
      <c r="P1981" s="33"/>
      <c r="Q1981" s="33"/>
      <c r="R1981" s="33"/>
      <c r="S1981" s="33"/>
      <c r="T1981" s="33"/>
      <c r="U1981" s="33"/>
      <c r="V1981" s="33"/>
      <c r="W1981" s="33"/>
      <c r="X1981" s="33"/>
      <c r="Y1981" s="33"/>
      <c r="Z1981" s="33"/>
      <c r="AA1981" s="33"/>
    </row>
    <row r="1982" spans="1:27" x14ac:dyDescent="0.35">
      <c r="A1982" s="71" t="str">
        <f t="shared" si="0"/>
        <v>Rugby</v>
      </c>
      <c r="B1982" s="71">
        <f t="shared" si="0"/>
        <v>10</v>
      </c>
      <c r="C1982" s="102">
        <f t="shared" si="1"/>
        <v>-20</v>
      </c>
      <c r="D1982" s="71">
        <f t="shared" si="2"/>
        <v>-10</v>
      </c>
      <c r="E1982" s="71">
        <f t="shared" si="2"/>
        <v>130</v>
      </c>
      <c r="F1982" s="102">
        <f t="shared" si="3"/>
        <v>-160</v>
      </c>
      <c r="G1982" s="71">
        <f t="shared" si="4"/>
        <v>-30</v>
      </c>
      <c r="H1982" s="71">
        <f t="shared" si="4"/>
        <v>0</v>
      </c>
      <c r="I1982" s="102">
        <f t="shared" si="5"/>
        <v>0</v>
      </c>
      <c r="J1982" s="71">
        <f t="shared" si="6"/>
        <v>0</v>
      </c>
      <c r="K1982" s="71">
        <f t="shared" si="6"/>
        <v>140</v>
      </c>
      <c r="L1982" s="102">
        <f t="shared" si="7"/>
        <v>-190</v>
      </c>
      <c r="M1982" s="71">
        <f t="shared" si="8"/>
        <v>-40</v>
      </c>
      <c r="O1982" s="33"/>
      <c r="P1982" s="33"/>
      <c r="Q1982" s="33"/>
      <c r="R1982" s="33"/>
      <c r="S1982" s="33"/>
      <c r="T1982" s="33"/>
      <c r="U1982" s="33"/>
      <c r="V1982" s="33"/>
      <c r="W1982" s="33"/>
      <c r="X1982" s="33"/>
      <c r="Y1982" s="33"/>
      <c r="Z1982" s="33"/>
      <c r="AA1982" s="33"/>
    </row>
    <row r="1983" spans="1:27" x14ac:dyDescent="0.35">
      <c r="A1983" s="71" t="str">
        <f t="shared" si="0"/>
        <v>Stratford-on-Avon</v>
      </c>
      <c r="B1983" s="71">
        <f t="shared" si="0"/>
        <v>20</v>
      </c>
      <c r="C1983" s="102">
        <f t="shared" si="1"/>
        <v>-80</v>
      </c>
      <c r="D1983" s="71">
        <f t="shared" si="2"/>
        <v>-60</v>
      </c>
      <c r="E1983" s="71">
        <f t="shared" si="2"/>
        <v>210</v>
      </c>
      <c r="F1983" s="102">
        <f t="shared" si="3"/>
        <v>-400</v>
      </c>
      <c r="G1983" s="71">
        <f t="shared" si="4"/>
        <v>-190</v>
      </c>
      <c r="H1983" s="71">
        <f t="shared" si="4"/>
        <v>20</v>
      </c>
      <c r="I1983" s="102">
        <f t="shared" si="5"/>
        <v>-50</v>
      </c>
      <c r="J1983" s="71">
        <f t="shared" si="6"/>
        <v>-40</v>
      </c>
      <c r="K1983" s="71">
        <f t="shared" si="6"/>
        <v>250</v>
      </c>
      <c r="L1983" s="102">
        <f t="shared" si="7"/>
        <v>-540</v>
      </c>
      <c r="M1983" s="71">
        <f t="shared" si="8"/>
        <v>-290</v>
      </c>
      <c r="O1983" s="33"/>
      <c r="P1983" s="33"/>
      <c r="Q1983" s="33"/>
      <c r="R1983" s="33"/>
      <c r="S1983" s="33"/>
      <c r="T1983" s="33"/>
      <c r="U1983" s="33"/>
      <c r="V1983" s="33"/>
      <c r="W1983" s="33"/>
      <c r="X1983" s="33"/>
      <c r="Y1983" s="33"/>
      <c r="Z1983" s="33"/>
      <c r="AA1983" s="33"/>
    </row>
    <row r="1984" spans="1:27" x14ac:dyDescent="0.35">
      <c r="A1984" s="71" t="str">
        <f t="shared" si="0"/>
        <v>Warwick</v>
      </c>
      <c r="B1984" s="71">
        <f t="shared" si="0"/>
        <v>10</v>
      </c>
      <c r="C1984" s="102">
        <f t="shared" si="1"/>
        <v>-50</v>
      </c>
      <c r="D1984" s="71">
        <f t="shared" si="2"/>
        <v>-40</v>
      </c>
      <c r="E1984" s="71">
        <f t="shared" si="2"/>
        <v>320</v>
      </c>
      <c r="F1984" s="102">
        <f t="shared" si="3"/>
        <v>-420</v>
      </c>
      <c r="G1984" s="71">
        <f t="shared" si="4"/>
        <v>-110</v>
      </c>
      <c r="H1984" s="71">
        <f t="shared" si="4"/>
        <v>10</v>
      </c>
      <c r="I1984" s="102">
        <f t="shared" si="5"/>
        <v>-20</v>
      </c>
      <c r="J1984" s="71">
        <f t="shared" si="6"/>
        <v>-10</v>
      </c>
      <c r="K1984" s="71">
        <f t="shared" si="6"/>
        <v>340</v>
      </c>
      <c r="L1984" s="102">
        <f t="shared" si="7"/>
        <v>-500</v>
      </c>
      <c r="M1984" s="71">
        <f t="shared" si="8"/>
        <v>-160</v>
      </c>
      <c r="O1984" s="33"/>
      <c r="P1984" s="33"/>
      <c r="Q1984" s="33"/>
      <c r="R1984" s="33"/>
      <c r="S1984" s="33"/>
      <c r="T1984" s="33"/>
      <c r="U1984" s="33"/>
      <c r="V1984" s="33"/>
      <c r="W1984" s="33"/>
      <c r="X1984" s="33"/>
      <c r="Y1984" s="33"/>
      <c r="Z1984" s="33"/>
      <c r="AA1984" s="33"/>
    </row>
    <row r="1985" spans="1:27" x14ac:dyDescent="0.35">
      <c r="A1985" s="71" t="str">
        <f t="shared" si="0"/>
        <v>Bromsgrove</v>
      </c>
      <c r="B1985" s="71">
        <f t="shared" si="0"/>
        <v>130</v>
      </c>
      <c r="C1985" s="102">
        <f t="shared" si="1"/>
        <v>-490</v>
      </c>
      <c r="D1985" s="71">
        <f t="shared" si="2"/>
        <v>-360</v>
      </c>
      <c r="E1985" s="71">
        <f t="shared" si="2"/>
        <v>650</v>
      </c>
      <c r="F1985" s="102">
        <f t="shared" si="3"/>
        <v>-1400</v>
      </c>
      <c r="G1985" s="71">
        <f t="shared" si="4"/>
        <v>-750</v>
      </c>
      <c r="H1985" s="71">
        <f t="shared" si="4"/>
        <v>120</v>
      </c>
      <c r="I1985" s="102">
        <f t="shared" si="5"/>
        <v>-190</v>
      </c>
      <c r="J1985" s="71">
        <f t="shared" si="6"/>
        <v>-70</v>
      </c>
      <c r="K1985" s="71">
        <f t="shared" si="6"/>
        <v>900</v>
      </c>
      <c r="L1985" s="102">
        <f t="shared" si="7"/>
        <v>-2080</v>
      </c>
      <c r="M1985" s="71">
        <f t="shared" si="8"/>
        <v>-1180</v>
      </c>
      <c r="O1985" s="33"/>
      <c r="P1985" s="33"/>
      <c r="Q1985" s="33"/>
      <c r="R1985" s="33"/>
      <c r="S1985" s="33"/>
      <c r="T1985" s="33"/>
      <c r="U1985" s="33"/>
      <c r="V1985" s="33"/>
      <c r="W1985" s="33"/>
      <c r="X1985" s="33"/>
      <c r="Y1985" s="33"/>
      <c r="Z1985" s="33"/>
      <c r="AA1985" s="33"/>
    </row>
    <row r="1986" spans="1:27" x14ac:dyDescent="0.35">
      <c r="A1986" s="71" t="str">
        <f t="shared" si="0"/>
        <v>Malvern Hills</v>
      </c>
      <c r="B1986" s="71">
        <f t="shared" si="0"/>
        <v>10</v>
      </c>
      <c r="C1986" s="102">
        <f t="shared" si="1"/>
        <v>-20</v>
      </c>
      <c r="D1986" s="71">
        <f t="shared" si="2"/>
        <v>-20</v>
      </c>
      <c r="E1986" s="71">
        <f t="shared" si="2"/>
        <v>100</v>
      </c>
      <c r="F1986" s="102">
        <f t="shared" si="3"/>
        <v>-140</v>
      </c>
      <c r="G1986" s="71">
        <f t="shared" si="4"/>
        <v>-40</v>
      </c>
      <c r="H1986" s="71">
        <f t="shared" si="4"/>
        <v>10</v>
      </c>
      <c r="I1986" s="102">
        <f t="shared" si="5"/>
        <v>-30</v>
      </c>
      <c r="J1986" s="71">
        <f t="shared" si="6"/>
        <v>-20</v>
      </c>
      <c r="K1986" s="71">
        <f t="shared" si="6"/>
        <v>110</v>
      </c>
      <c r="L1986" s="102">
        <f t="shared" si="7"/>
        <v>-190</v>
      </c>
      <c r="M1986" s="71">
        <f t="shared" si="8"/>
        <v>-70</v>
      </c>
      <c r="O1986" s="33"/>
      <c r="P1986" s="33"/>
      <c r="Q1986" s="33"/>
      <c r="R1986" s="33"/>
      <c r="S1986" s="33"/>
      <c r="T1986" s="33"/>
      <c r="U1986" s="33"/>
      <c r="V1986" s="33"/>
      <c r="W1986" s="33"/>
      <c r="X1986" s="33"/>
      <c r="Y1986" s="33"/>
      <c r="Z1986" s="33"/>
      <c r="AA1986" s="33"/>
    </row>
    <row r="1987" spans="1:27" x14ac:dyDescent="0.35">
      <c r="A1987" s="71" t="str">
        <f t="shared" si="0"/>
        <v>Redditch</v>
      </c>
      <c r="B1987" s="71">
        <f t="shared" si="0"/>
        <v>40</v>
      </c>
      <c r="C1987" s="102">
        <f t="shared" si="1"/>
        <v>-120</v>
      </c>
      <c r="D1987" s="71">
        <f t="shared" si="2"/>
        <v>-70</v>
      </c>
      <c r="E1987" s="71">
        <f t="shared" si="2"/>
        <v>330</v>
      </c>
      <c r="F1987" s="102">
        <f t="shared" si="3"/>
        <v>-450</v>
      </c>
      <c r="G1987" s="71">
        <f t="shared" si="4"/>
        <v>-120</v>
      </c>
      <c r="H1987" s="71">
        <f t="shared" si="4"/>
        <v>10</v>
      </c>
      <c r="I1987" s="102">
        <f t="shared" si="5"/>
        <v>-20</v>
      </c>
      <c r="J1987" s="71">
        <f t="shared" si="6"/>
        <v>0</v>
      </c>
      <c r="K1987" s="71">
        <f t="shared" si="6"/>
        <v>380</v>
      </c>
      <c r="L1987" s="102">
        <f t="shared" si="7"/>
        <v>-580</v>
      </c>
      <c r="M1987" s="71">
        <f t="shared" si="8"/>
        <v>-200</v>
      </c>
      <c r="O1987" s="33"/>
      <c r="P1987" s="33"/>
      <c r="Q1987" s="33"/>
      <c r="R1987" s="33"/>
      <c r="S1987" s="33"/>
      <c r="T1987" s="33"/>
      <c r="U1987" s="33"/>
      <c r="V1987" s="33"/>
      <c r="W1987" s="33"/>
      <c r="X1987" s="33"/>
      <c r="Y1987" s="33"/>
      <c r="Z1987" s="33"/>
      <c r="AA1987" s="33"/>
    </row>
    <row r="1988" spans="1:27" x14ac:dyDescent="0.35">
      <c r="A1988" s="71" t="str">
        <f t="shared" ref="A1988:B2007" si="9">A25</f>
        <v>Worcester</v>
      </c>
      <c r="B1988" s="71">
        <f t="shared" si="9"/>
        <v>10</v>
      </c>
      <c r="C1988" s="102">
        <f t="shared" si="1"/>
        <v>-30</v>
      </c>
      <c r="D1988" s="71">
        <f t="shared" ref="D1988:E2007" si="10">D25</f>
        <v>-20</v>
      </c>
      <c r="E1988" s="71">
        <f t="shared" si="10"/>
        <v>340</v>
      </c>
      <c r="F1988" s="102">
        <f t="shared" si="3"/>
        <v>-360</v>
      </c>
      <c r="G1988" s="71">
        <f t="shared" ref="G1988:H2007" si="11">G25</f>
        <v>-30</v>
      </c>
      <c r="H1988" s="71">
        <f t="shared" si="11"/>
        <v>0</v>
      </c>
      <c r="I1988" s="102">
        <f t="shared" si="5"/>
        <v>-10</v>
      </c>
      <c r="J1988" s="71">
        <f t="shared" ref="J1988:K2007" si="12">J25</f>
        <v>-10</v>
      </c>
      <c r="K1988" s="71">
        <f t="shared" si="12"/>
        <v>350</v>
      </c>
      <c r="L1988" s="102">
        <f t="shared" si="7"/>
        <v>-410</v>
      </c>
      <c r="M1988" s="71">
        <f t="shared" si="8"/>
        <v>-60</v>
      </c>
      <c r="O1988" s="33"/>
      <c r="P1988" s="33"/>
      <c r="Q1988" s="33"/>
      <c r="R1988" s="33"/>
      <c r="S1988" s="33"/>
      <c r="T1988" s="33"/>
      <c r="U1988" s="33"/>
      <c r="V1988" s="33"/>
      <c r="W1988" s="33"/>
      <c r="X1988" s="33"/>
      <c r="Y1988" s="33"/>
      <c r="Z1988" s="33"/>
      <c r="AA1988" s="33"/>
    </row>
    <row r="1989" spans="1:27" x14ac:dyDescent="0.35">
      <c r="A1989" s="71" t="str">
        <f t="shared" si="9"/>
        <v>Wychavon</v>
      </c>
      <c r="B1989" s="71">
        <f t="shared" si="9"/>
        <v>10</v>
      </c>
      <c r="C1989" s="102">
        <f t="shared" si="1"/>
        <v>-60</v>
      </c>
      <c r="D1989" s="71">
        <f t="shared" si="10"/>
        <v>-50</v>
      </c>
      <c r="E1989" s="71">
        <f t="shared" si="10"/>
        <v>160</v>
      </c>
      <c r="F1989" s="102">
        <f t="shared" si="3"/>
        <v>-310</v>
      </c>
      <c r="G1989" s="71">
        <f t="shared" si="11"/>
        <v>-150</v>
      </c>
      <c r="H1989" s="71">
        <f t="shared" si="11"/>
        <v>10</v>
      </c>
      <c r="I1989" s="102">
        <f t="shared" si="5"/>
        <v>-40</v>
      </c>
      <c r="J1989" s="71">
        <f t="shared" si="12"/>
        <v>-30</v>
      </c>
      <c r="K1989" s="71">
        <f t="shared" si="12"/>
        <v>180</v>
      </c>
      <c r="L1989" s="102">
        <f t="shared" si="7"/>
        <v>-410</v>
      </c>
      <c r="M1989" s="71">
        <f t="shared" si="8"/>
        <v>-230</v>
      </c>
      <c r="O1989" s="33"/>
      <c r="P1989" s="33"/>
      <c r="Q1989" s="33"/>
      <c r="R1989" s="33"/>
      <c r="S1989" s="33"/>
      <c r="T1989" s="33"/>
      <c r="U1989" s="33"/>
      <c r="V1989" s="33"/>
      <c r="W1989" s="33"/>
      <c r="X1989" s="33"/>
      <c r="Y1989" s="33"/>
      <c r="Z1989" s="33"/>
      <c r="AA1989" s="33"/>
    </row>
    <row r="1990" spans="1:27" x14ac:dyDescent="0.35">
      <c r="A1990" s="71" t="str">
        <f t="shared" si="9"/>
        <v>Wyre Forest</v>
      </c>
      <c r="B1990" s="71">
        <f t="shared" si="9"/>
        <v>20</v>
      </c>
      <c r="C1990" s="102">
        <f t="shared" si="1"/>
        <v>-70</v>
      </c>
      <c r="D1990" s="71">
        <f t="shared" si="10"/>
        <v>-50</v>
      </c>
      <c r="E1990" s="71">
        <f t="shared" si="10"/>
        <v>190</v>
      </c>
      <c r="F1990" s="102">
        <f t="shared" si="3"/>
        <v>-320</v>
      </c>
      <c r="G1990" s="71">
        <f t="shared" si="11"/>
        <v>-130</v>
      </c>
      <c r="H1990" s="71">
        <f t="shared" si="11"/>
        <v>20</v>
      </c>
      <c r="I1990" s="102">
        <f t="shared" si="5"/>
        <v>-50</v>
      </c>
      <c r="J1990" s="71">
        <f t="shared" si="12"/>
        <v>-30</v>
      </c>
      <c r="K1990" s="71">
        <f t="shared" si="12"/>
        <v>230</v>
      </c>
      <c r="L1990" s="102">
        <f t="shared" si="7"/>
        <v>-440</v>
      </c>
      <c r="M1990" s="71">
        <f t="shared" si="8"/>
        <v>-210</v>
      </c>
      <c r="O1990" s="33"/>
      <c r="P1990" s="33"/>
      <c r="Q1990" s="33"/>
      <c r="R1990" s="33"/>
      <c r="S1990" s="33"/>
      <c r="T1990" s="33"/>
      <c r="U1990" s="33"/>
      <c r="V1990" s="33"/>
      <c r="W1990" s="33"/>
      <c r="X1990" s="33"/>
      <c r="Y1990" s="33"/>
      <c r="Z1990" s="33"/>
      <c r="AA1990" s="33"/>
    </row>
    <row r="1991" spans="1:27" x14ac:dyDescent="0.35">
      <c r="A1991" s="71" t="str">
        <f t="shared" si="9"/>
        <v>Coventry</v>
      </c>
      <c r="B1991" s="71">
        <f t="shared" si="9"/>
        <v>90</v>
      </c>
      <c r="C1991" s="102">
        <f t="shared" si="1"/>
        <v>-120</v>
      </c>
      <c r="D1991" s="71">
        <f t="shared" si="10"/>
        <v>-20</v>
      </c>
      <c r="E1991" s="71">
        <f t="shared" si="10"/>
        <v>1120</v>
      </c>
      <c r="F1991" s="102">
        <f t="shared" si="3"/>
        <v>-1010</v>
      </c>
      <c r="G1991" s="71">
        <f t="shared" si="11"/>
        <v>100</v>
      </c>
      <c r="H1991" s="71">
        <f t="shared" si="11"/>
        <v>20</v>
      </c>
      <c r="I1991" s="102">
        <f t="shared" si="5"/>
        <v>-20</v>
      </c>
      <c r="J1991" s="71">
        <f t="shared" si="12"/>
        <v>0</v>
      </c>
      <c r="K1991" s="71">
        <f t="shared" si="12"/>
        <v>1230</v>
      </c>
      <c r="L1991" s="102">
        <f t="shared" si="7"/>
        <v>-1150</v>
      </c>
      <c r="M1991" s="71">
        <f t="shared" si="8"/>
        <v>80</v>
      </c>
      <c r="O1991" s="33"/>
      <c r="P1991" s="33"/>
      <c r="Q1991" s="33"/>
      <c r="R1991" s="33"/>
      <c r="S1991" s="33"/>
      <c r="T1991" s="33"/>
      <c r="U1991" s="33"/>
      <c r="V1991" s="33"/>
      <c r="W1991" s="33"/>
      <c r="X1991" s="33"/>
      <c r="Y1991" s="33"/>
      <c r="Z1991" s="33"/>
      <c r="AA1991" s="33"/>
    </row>
    <row r="1992" spans="1:27" x14ac:dyDescent="0.35">
      <c r="A1992" s="71" t="str">
        <f t="shared" si="9"/>
        <v>Dudley</v>
      </c>
      <c r="B1992" s="71">
        <f t="shared" si="9"/>
        <v>140</v>
      </c>
      <c r="C1992" s="102">
        <f t="shared" si="1"/>
        <v>-410</v>
      </c>
      <c r="D1992" s="71">
        <f t="shared" si="10"/>
        <v>-260</v>
      </c>
      <c r="E1992" s="71">
        <f t="shared" si="10"/>
        <v>860</v>
      </c>
      <c r="F1992" s="102">
        <f t="shared" si="3"/>
        <v>-1540</v>
      </c>
      <c r="G1992" s="71">
        <f t="shared" si="11"/>
        <v>-680</v>
      </c>
      <c r="H1992" s="71">
        <f t="shared" si="11"/>
        <v>50</v>
      </c>
      <c r="I1992" s="102">
        <f t="shared" si="5"/>
        <v>-80</v>
      </c>
      <c r="J1992" s="71">
        <f t="shared" si="12"/>
        <v>-40</v>
      </c>
      <c r="K1992" s="71">
        <f t="shared" si="12"/>
        <v>1050</v>
      </c>
      <c r="L1992" s="102">
        <f t="shared" si="7"/>
        <v>-2030</v>
      </c>
      <c r="M1992" s="71">
        <f t="shared" si="8"/>
        <v>-980</v>
      </c>
      <c r="O1992" s="33"/>
      <c r="P1992" s="33"/>
      <c r="Q1992" s="33"/>
      <c r="R1992" s="33"/>
      <c r="S1992" s="33"/>
      <c r="T1992" s="33"/>
      <c r="U1992" s="33"/>
      <c r="V1992" s="33"/>
      <c r="W1992" s="33"/>
      <c r="X1992" s="33"/>
      <c r="Y1992" s="33"/>
      <c r="Z1992" s="33"/>
      <c r="AA1992" s="33"/>
    </row>
    <row r="1993" spans="1:27" x14ac:dyDescent="0.35">
      <c r="A1993" s="71" t="str">
        <f t="shared" si="9"/>
        <v>Sandwell</v>
      </c>
      <c r="B1993" s="71">
        <f t="shared" si="9"/>
        <v>870</v>
      </c>
      <c r="C1993" s="102">
        <f t="shared" si="1"/>
        <v>-1270</v>
      </c>
      <c r="D1993" s="71">
        <f t="shared" si="10"/>
        <v>-400</v>
      </c>
      <c r="E1993" s="71">
        <f t="shared" si="10"/>
        <v>2870</v>
      </c>
      <c r="F1993" s="102">
        <f t="shared" si="3"/>
        <v>-4040</v>
      </c>
      <c r="G1993" s="71">
        <f t="shared" si="11"/>
        <v>-1170</v>
      </c>
      <c r="H1993" s="71">
        <f t="shared" si="11"/>
        <v>150</v>
      </c>
      <c r="I1993" s="102">
        <f t="shared" si="5"/>
        <v>-200</v>
      </c>
      <c r="J1993" s="71">
        <f t="shared" si="12"/>
        <v>-60</v>
      </c>
      <c r="K1993" s="71">
        <f t="shared" si="12"/>
        <v>3880</v>
      </c>
      <c r="L1993" s="102">
        <f t="shared" si="7"/>
        <v>-5520</v>
      </c>
      <c r="M1993" s="71">
        <f t="shared" si="8"/>
        <v>-1640</v>
      </c>
      <c r="O1993" s="33"/>
      <c r="P1993" s="33"/>
      <c r="Q1993" s="33"/>
      <c r="R1993" s="33"/>
      <c r="S1993" s="33"/>
      <c r="T1993" s="33"/>
      <c r="U1993" s="33"/>
      <c r="V1993" s="33"/>
      <c r="W1993" s="33"/>
      <c r="X1993" s="33"/>
      <c r="Y1993" s="33"/>
      <c r="Z1993" s="33"/>
      <c r="AA1993" s="33"/>
    </row>
    <row r="1994" spans="1:27" x14ac:dyDescent="0.35">
      <c r="A1994" s="71" t="str">
        <f t="shared" si="9"/>
        <v>Solihull</v>
      </c>
      <c r="B1994" s="71">
        <f t="shared" si="9"/>
        <v>550</v>
      </c>
      <c r="C1994" s="102">
        <f t="shared" si="1"/>
        <v>-1290</v>
      </c>
      <c r="D1994" s="71">
        <f t="shared" si="10"/>
        <v>-740</v>
      </c>
      <c r="E1994" s="71">
        <f t="shared" si="10"/>
        <v>2330</v>
      </c>
      <c r="F1994" s="102">
        <f t="shared" si="3"/>
        <v>-3590</v>
      </c>
      <c r="G1994" s="71">
        <f t="shared" si="11"/>
        <v>-1260</v>
      </c>
      <c r="H1994" s="71">
        <f t="shared" si="11"/>
        <v>290</v>
      </c>
      <c r="I1994" s="102">
        <f t="shared" si="5"/>
        <v>-390</v>
      </c>
      <c r="J1994" s="71">
        <f t="shared" si="12"/>
        <v>-100</v>
      </c>
      <c r="K1994" s="71">
        <f t="shared" si="12"/>
        <v>3170</v>
      </c>
      <c r="L1994" s="102">
        <f t="shared" si="7"/>
        <v>-5270</v>
      </c>
      <c r="M1994" s="71">
        <f t="shared" si="8"/>
        <v>-2110</v>
      </c>
      <c r="O1994" s="33"/>
      <c r="P1994" s="33"/>
      <c r="Q1994" s="33"/>
      <c r="R1994" s="33"/>
      <c r="S1994" s="33"/>
      <c r="T1994" s="33"/>
      <c r="U1994" s="33"/>
      <c r="V1994" s="33"/>
      <c r="W1994" s="33"/>
      <c r="X1994" s="33"/>
      <c r="Y1994" s="33"/>
      <c r="Z1994" s="33"/>
      <c r="AA1994" s="33"/>
    </row>
    <row r="1995" spans="1:27" x14ac:dyDescent="0.35">
      <c r="A1995" s="71" t="str">
        <f t="shared" si="9"/>
        <v>Walsall</v>
      </c>
      <c r="B1995" s="71">
        <f t="shared" si="9"/>
        <v>380</v>
      </c>
      <c r="C1995" s="102">
        <f t="shared" si="1"/>
        <v>-780</v>
      </c>
      <c r="D1995" s="71">
        <f t="shared" si="10"/>
        <v>-390</v>
      </c>
      <c r="E1995" s="71">
        <f t="shared" si="10"/>
        <v>1340</v>
      </c>
      <c r="F1995" s="102">
        <f t="shared" si="3"/>
        <v>-2340</v>
      </c>
      <c r="G1995" s="71">
        <f t="shared" si="11"/>
        <v>-990</v>
      </c>
      <c r="H1995" s="71">
        <f t="shared" si="11"/>
        <v>110</v>
      </c>
      <c r="I1995" s="102">
        <f t="shared" si="5"/>
        <v>-170</v>
      </c>
      <c r="J1995" s="71">
        <f t="shared" si="12"/>
        <v>-60</v>
      </c>
      <c r="K1995" s="71">
        <f t="shared" si="12"/>
        <v>1830</v>
      </c>
      <c r="L1995" s="102">
        <f t="shared" si="7"/>
        <v>-3280</v>
      </c>
      <c r="M1995" s="71">
        <f t="shared" si="8"/>
        <v>-1450</v>
      </c>
      <c r="O1995" s="33"/>
      <c r="P1995" s="33"/>
      <c r="Q1995" s="33"/>
      <c r="R1995" s="33"/>
      <c r="S1995" s="33"/>
      <c r="T1995" s="33"/>
      <c r="U1995" s="33"/>
      <c r="V1995" s="33"/>
      <c r="W1995" s="33"/>
      <c r="X1995" s="33"/>
      <c r="Y1995" s="33"/>
      <c r="Z1995" s="33"/>
      <c r="AA1995" s="33"/>
    </row>
    <row r="1996" spans="1:27" x14ac:dyDescent="0.35">
      <c r="A1996" s="71" t="str">
        <f t="shared" si="9"/>
        <v>Wolverhampton</v>
      </c>
      <c r="B1996" s="71">
        <f t="shared" si="9"/>
        <v>160</v>
      </c>
      <c r="C1996" s="102">
        <f t="shared" si="1"/>
        <v>-220</v>
      </c>
      <c r="D1996" s="71">
        <f t="shared" si="10"/>
        <v>-60</v>
      </c>
      <c r="E1996" s="71">
        <f t="shared" si="10"/>
        <v>840</v>
      </c>
      <c r="F1996" s="102">
        <f t="shared" si="3"/>
        <v>-950</v>
      </c>
      <c r="G1996" s="71">
        <f t="shared" si="11"/>
        <v>-110</v>
      </c>
      <c r="H1996" s="71">
        <f t="shared" si="11"/>
        <v>20</v>
      </c>
      <c r="I1996" s="102">
        <f t="shared" si="5"/>
        <v>-30</v>
      </c>
      <c r="J1996" s="71">
        <f t="shared" si="12"/>
        <v>-10</v>
      </c>
      <c r="K1996" s="71">
        <f t="shared" si="12"/>
        <v>1020</v>
      </c>
      <c r="L1996" s="102">
        <f t="shared" si="7"/>
        <v>-1200</v>
      </c>
      <c r="M1996" s="71">
        <f t="shared" si="8"/>
        <v>-170</v>
      </c>
      <c r="O1996" s="33"/>
      <c r="P1996" s="33"/>
      <c r="Q1996" s="33"/>
      <c r="R1996" s="33"/>
      <c r="S1996" s="33"/>
      <c r="T1996" s="33"/>
      <c r="U1996" s="33"/>
      <c r="V1996" s="33"/>
      <c r="W1996" s="33"/>
      <c r="X1996" s="33"/>
      <c r="Y1996" s="33"/>
      <c r="Z1996" s="33"/>
      <c r="AA1996" s="33"/>
    </row>
    <row r="1997" spans="1:27" x14ac:dyDescent="0.35">
      <c r="A1997" s="71" t="str">
        <f t="shared" si="9"/>
        <v>East</v>
      </c>
      <c r="B1997" s="71">
        <f t="shared" si="9"/>
        <v>300</v>
      </c>
      <c r="C1997" s="102">
        <f t="shared" si="1"/>
        <v>-210</v>
      </c>
      <c r="D1997" s="71">
        <f t="shared" si="10"/>
        <v>90</v>
      </c>
      <c r="E1997" s="71">
        <f t="shared" si="10"/>
        <v>2540</v>
      </c>
      <c r="F1997" s="102">
        <f t="shared" si="3"/>
        <v>-2390</v>
      </c>
      <c r="G1997" s="71">
        <f t="shared" si="11"/>
        <v>160</v>
      </c>
      <c r="H1997" s="71">
        <f t="shared" si="11"/>
        <v>50</v>
      </c>
      <c r="I1997" s="102">
        <f t="shared" si="5"/>
        <v>-60</v>
      </c>
      <c r="J1997" s="71">
        <f t="shared" si="12"/>
        <v>-10</v>
      </c>
      <c r="K1997" s="71">
        <f t="shared" si="12"/>
        <v>2890</v>
      </c>
      <c r="L1997" s="102">
        <f t="shared" si="7"/>
        <v>-2650</v>
      </c>
      <c r="M1997" s="71">
        <f t="shared" si="8"/>
        <v>240</v>
      </c>
      <c r="O1997" s="33"/>
      <c r="P1997" s="33"/>
      <c r="Q1997" s="33"/>
      <c r="R1997" s="33"/>
      <c r="S1997" s="33"/>
      <c r="T1997" s="33"/>
      <c r="U1997" s="33"/>
      <c r="V1997" s="33"/>
      <c r="W1997" s="33"/>
      <c r="X1997" s="33"/>
      <c r="Y1997" s="33"/>
      <c r="Z1997" s="33"/>
      <c r="AA1997" s="33"/>
    </row>
    <row r="1998" spans="1:27" x14ac:dyDescent="0.35">
      <c r="A1998" s="71" t="str">
        <f t="shared" si="9"/>
        <v>East Midlands</v>
      </c>
      <c r="B1998" s="71">
        <f t="shared" si="9"/>
        <v>350</v>
      </c>
      <c r="C1998" s="102">
        <f t="shared" si="1"/>
        <v>-370</v>
      </c>
      <c r="D1998" s="71">
        <f t="shared" si="10"/>
        <v>-10</v>
      </c>
      <c r="E1998" s="71">
        <f t="shared" si="10"/>
        <v>4390</v>
      </c>
      <c r="F1998" s="102">
        <f t="shared" si="3"/>
        <v>-4230</v>
      </c>
      <c r="G1998" s="71">
        <f t="shared" si="11"/>
        <v>150</v>
      </c>
      <c r="H1998" s="71">
        <f t="shared" si="11"/>
        <v>80</v>
      </c>
      <c r="I1998" s="102">
        <f t="shared" si="5"/>
        <v>-140</v>
      </c>
      <c r="J1998" s="71">
        <f t="shared" si="12"/>
        <v>-60</v>
      </c>
      <c r="K1998" s="71">
        <f t="shared" si="12"/>
        <v>4820</v>
      </c>
      <c r="L1998" s="102">
        <f t="shared" si="7"/>
        <v>-4740</v>
      </c>
      <c r="M1998" s="71">
        <f t="shared" si="8"/>
        <v>80</v>
      </c>
      <c r="O1998" s="33"/>
      <c r="P1998" s="33"/>
      <c r="Q1998" s="33"/>
      <c r="R1998" s="33"/>
      <c r="S1998" s="33"/>
      <c r="T1998" s="33"/>
      <c r="U1998" s="33"/>
      <c r="V1998" s="33"/>
      <c r="W1998" s="33"/>
      <c r="X1998" s="33"/>
      <c r="Y1998" s="33"/>
      <c r="Z1998" s="33"/>
      <c r="AA1998" s="33"/>
    </row>
    <row r="1999" spans="1:27" x14ac:dyDescent="0.35">
      <c r="A1999" s="71" t="str">
        <f t="shared" si="9"/>
        <v>London</v>
      </c>
      <c r="B1999" s="71">
        <f t="shared" si="9"/>
        <v>1220</v>
      </c>
      <c r="C1999" s="102">
        <f t="shared" si="1"/>
        <v>-510</v>
      </c>
      <c r="D1999" s="71">
        <f t="shared" si="10"/>
        <v>710</v>
      </c>
      <c r="E1999" s="71">
        <f t="shared" si="10"/>
        <v>6430</v>
      </c>
      <c r="F1999" s="102">
        <f t="shared" si="3"/>
        <v>-6450</v>
      </c>
      <c r="G1999" s="71">
        <f t="shared" si="11"/>
        <v>-10</v>
      </c>
      <c r="H1999" s="71">
        <f t="shared" si="11"/>
        <v>110</v>
      </c>
      <c r="I1999" s="102">
        <f t="shared" si="5"/>
        <v>-80</v>
      </c>
      <c r="J1999" s="71">
        <f t="shared" si="12"/>
        <v>30</v>
      </c>
      <c r="K1999" s="71">
        <f t="shared" si="12"/>
        <v>7770</v>
      </c>
      <c r="L1999" s="102">
        <f t="shared" si="7"/>
        <v>-7040</v>
      </c>
      <c r="M1999" s="71">
        <f t="shared" si="8"/>
        <v>730</v>
      </c>
      <c r="O1999" s="33"/>
      <c r="P1999" s="33"/>
      <c r="Q1999" s="33"/>
      <c r="R1999" s="33"/>
      <c r="S1999" s="33"/>
      <c r="T1999" s="33"/>
      <c r="U1999" s="33"/>
      <c r="V1999" s="33"/>
      <c r="W1999" s="33"/>
      <c r="X1999" s="33"/>
      <c r="Y1999" s="33"/>
      <c r="Z1999" s="33"/>
      <c r="AA1999" s="33"/>
    </row>
    <row r="2000" spans="1:27" x14ac:dyDescent="0.35">
      <c r="A2000" s="71" t="str">
        <f t="shared" si="9"/>
        <v>North East</v>
      </c>
      <c r="B2000" s="71">
        <f t="shared" si="9"/>
        <v>80</v>
      </c>
      <c r="C2000" s="102">
        <f t="shared" si="1"/>
        <v>-90</v>
      </c>
      <c r="D2000" s="71">
        <f t="shared" si="10"/>
        <v>-10</v>
      </c>
      <c r="E2000" s="71">
        <f t="shared" si="10"/>
        <v>590</v>
      </c>
      <c r="F2000" s="102">
        <f t="shared" si="3"/>
        <v>-550</v>
      </c>
      <c r="G2000" s="71">
        <f t="shared" si="11"/>
        <v>40</v>
      </c>
      <c r="H2000" s="71">
        <f t="shared" si="11"/>
        <v>10</v>
      </c>
      <c r="I2000" s="102">
        <f t="shared" si="5"/>
        <v>-20</v>
      </c>
      <c r="J2000" s="71">
        <f t="shared" si="12"/>
        <v>-10</v>
      </c>
      <c r="K2000" s="71">
        <f t="shared" si="12"/>
        <v>680</v>
      </c>
      <c r="L2000" s="102">
        <f t="shared" si="7"/>
        <v>-660</v>
      </c>
      <c r="M2000" s="71">
        <f t="shared" si="8"/>
        <v>20</v>
      </c>
      <c r="O2000" s="33"/>
      <c r="P2000" s="33"/>
      <c r="Q2000" s="33"/>
      <c r="R2000" s="33"/>
      <c r="S2000" s="33"/>
      <c r="T2000" s="33"/>
      <c r="U2000" s="33"/>
      <c r="V2000" s="33"/>
      <c r="W2000" s="33"/>
      <c r="X2000" s="33"/>
      <c r="Y2000" s="33"/>
      <c r="Z2000" s="33"/>
      <c r="AA2000" s="33"/>
    </row>
    <row r="2001" spans="1:27" x14ac:dyDescent="0.35">
      <c r="A2001" s="71" t="str">
        <f t="shared" si="9"/>
        <v>North West</v>
      </c>
      <c r="B2001" s="71">
        <f t="shared" si="9"/>
        <v>360</v>
      </c>
      <c r="C2001" s="102">
        <f t="shared" si="1"/>
        <v>-390</v>
      </c>
      <c r="D2001" s="71">
        <f t="shared" si="10"/>
        <v>-40</v>
      </c>
      <c r="E2001" s="71">
        <f t="shared" si="10"/>
        <v>3060</v>
      </c>
      <c r="F2001" s="102">
        <f t="shared" si="3"/>
        <v>-3200</v>
      </c>
      <c r="G2001" s="71">
        <f t="shared" si="11"/>
        <v>-140</v>
      </c>
      <c r="H2001" s="71">
        <f t="shared" si="11"/>
        <v>50</v>
      </c>
      <c r="I2001" s="102">
        <f t="shared" si="5"/>
        <v>-90</v>
      </c>
      <c r="J2001" s="71">
        <f t="shared" si="12"/>
        <v>-40</v>
      </c>
      <c r="K2001" s="71">
        <f t="shared" si="12"/>
        <v>3460</v>
      </c>
      <c r="L2001" s="102">
        <f t="shared" si="7"/>
        <v>-3680</v>
      </c>
      <c r="M2001" s="71">
        <f t="shared" si="8"/>
        <v>-220</v>
      </c>
      <c r="O2001" s="33"/>
      <c r="P2001" s="33"/>
      <c r="Q2001" s="33"/>
      <c r="R2001" s="33"/>
      <c r="S2001" s="33"/>
      <c r="T2001" s="33"/>
      <c r="U2001" s="33"/>
      <c r="V2001" s="33"/>
      <c r="W2001" s="33"/>
      <c r="X2001" s="33"/>
      <c r="Y2001" s="33"/>
      <c r="Z2001" s="33"/>
      <c r="AA2001" s="33"/>
    </row>
    <row r="2002" spans="1:27" x14ac:dyDescent="0.35">
      <c r="A2002" s="71" t="str">
        <f t="shared" si="9"/>
        <v>South East</v>
      </c>
      <c r="B2002" s="71">
        <f t="shared" si="9"/>
        <v>380</v>
      </c>
      <c r="C2002" s="102">
        <f t="shared" si="1"/>
        <v>-320</v>
      </c>
      <c r="D2002" s="71">
        <f t="shared" si="10"/>
        <v>70</v>
      </c>
      <c r="E2002" s="71">
        <f t="shared" si="10"/>
        <v>4320</v>
      </c>
      <c r="F2002" s="102">
        <f t="shared" si="3"/>
        <v>-3770</v>
      </c>
      <c r="G2002" s="71">
        <f t="shared" si="11"/>
        <v>550</v>
      </c>
      <c r="H2002" s="71">
        <f t="shared" si="11"/>
        <v>80</v>
      </c>
      <c r="I2002" s="102">
        <f t="shared" si="5"/>
        <v>-110</v>
      </c>
      <c r="J2002" s="71">
        <f t="shared" si="12"/>
        <v>-30</v>
      </c>
      <c r="K2002" s="71">
        <f t="shared" si="12"/>
        <v>4790</v>
      </c>
      <c r="L2002" s="102">
        <f t="shared" si="7"/>
        <v>-4200</v>
      </c>
      <c r="M2002" s="71">
        <f t="shared" si="8"/>
        <v>580</v>
      </c>
      <c r="O2002" s="33"/>
      <c r="P2002" s="33"/>
      <c r="Q2002" s="33"/>
      <c r="R2002" s="33"/>
      <c r="S2002" s="33"/>
      <c r="T2002" s="33"/>
      <c r="U2002" s="33"/>
      <c r="V2002" s="33"/>
      <c r="W2002" s="33"/>
      <c r="X2002" s="33"/>
      <c r="Y2002" s="33"/>
      <c r="Z2002" s="33"/>
      <c r="AA2002" s="33"/>
    </row>
    <row r="2003" spans="1:27" x14ac:dyDescent="0.35">
      <c r="A2003" s="71" t="str">
        <f t="shared" si="9"/>
        <v>South West</v>
      </c>
      <c r="B2003" s="71">
        <f t="shared" si="9"/>
        <v>210</v>
      </c>
      <c r="C2003" s="102">
        <f t="shared" si="1"/>
        <v>-320</v>
      </c>
      <c r="D2003" s="71">
        <f t="shared" si="10"/>
        <v>-110</v>
      </c>
      <c r="E2003" s="71">
        <f t="shared" si="10"/>
        <v>2580</v>
      </c>
      <c r="F2003" s="102">
        <f t="shared" si="3"/>
        <v>-2870</v>
      </c>
      <c r="G2003" s="71">
        <f t="shared" si="11"/>
        <v>-280</v>
      </c>
      <c r="H2003" s="71">
        <f t="shared" si="11"/>
        <v>90</v>
      </c>
      <c r="I2003" s="102">
        <f t="shared" si="5"/>
        <v>-230</v>
      </c>
      <c r="J2003" s="71">
        <f t="shared" si="12"/>
        <v>-140</v>
      </c>
      <c r="K2003" s="71">
        <f t="shared" si="12"/>
        <v>2890</v>
      </c>
      <c r="L2003" s="102">
        <f t="shared" si="7"/>
        <v>-3420</v>
      </c>
      <c r="M2003" s="71">
        <f t="shared" si="8"/>
        <v>-530</v>
      </c>
      <c r="O2003" s="33"/>
      <c r="P2003" s="33"/>
      <c r="Q2003" s="33"/>
      <c r="R2003" s="33"/>
      <c r="S2003" s="33"/>
      <c r="T2003" s="33"/>
      <c r="U2003" s="33"/>
      <c r="V2003" s="33"/>
      <c r="W2003" s="33"/>
      <c r="X2003" s="33"/>
      <c r="Y2003" s="33"/>
      <c r="Z2003" s="33"/>
      <c r="AA2003" s="33"/>
    </row>
    <row r="2004" spans="1:27" x14ac:dyDescent="0.35">
      <c r="A2004" s="71" t="str">
        <f t="shared" si="9"/>
        <v>Wales</v>
      </c>
      <c r="B2004" s="71">
        <f t="shared" si="9"/>
        <v>110</v>
      </c>
      <c r="C2004" s="102">
        <f t="shared" si="1"/>
        <v>-170</v>
      </c>
      <c r="D2004" s="71">
        <f t="shared" si="10"/>
        <v>-60</v>
      </c>
      <c r="E2004" s="71">
        <f t="shared" si="10"/>
        <v>1190</v>
      </c>
      <c r="F2004" s="102">
        <f t="shared" si="3"/>
        <v>-1290</v>
      </c>
      <c r="G2004" s="71">
        <f t="shared" si="11"/>
        <v>-100</v>
      </c>
      <c r="H2004" s="71">
        <f t="shared" si="11"/>
        <v>40</v>
      </c>
      <c r="I2004" s="102">
        <f t="shared" si="5"/>
        <v>-90</v>
      </c>
      <c r="J2004" s="71">
        <f t="shared" si="12"/>
        <v>-50</v>
      </c>
      <c r="K2004" s="71">
        <f t="shared" si="12"/>
        <v>1340</v>
      </c>
      <c r="L2004" s="102">
        <f t="shared" si="7"/>
        <v>-1550</v>
      </c>
      <c r="M2004" s="71">
        <f t="shared" si="8"/>
        <v>-210</v>
      </c>
      <c r="O2004" s="33"/>
      <c r="P2004" s="33"/>
      <c r="Q2004" s="33"/>
      <c r="R2004" s="33"/>
      <c r="S2004" s="33"/>
      <c r="T2004" s="33"/>
      <c r="U2004" s="33"/>
      <c r="V2004" s="33"/>
      <c r="W2004" s="33"/>
      <c r="X2004" s="33"/>
      <c r="Y2004" s="33"/>
      <c r="Z2004" s="33"/>
      <c r="AA2004" s="33"/>
    </row>
    <row r="2005" spans="1:27" x14ac:dyDescent="0.35">
      <c r="A2005" s="71" t="str">
        <f t="shared" si="9"/>
        <v>Yorkshire and The Humber</v>
      </c>
      <c r="B2005" s="71">
        <f t="shared" si="9"/>
        <v>290</v>
      </c>
      <c r="C2005" s="102">
        <f t="shared" si="1"/>
        <v>-360</v>
      </c>
      <c r="D2005" s="71">
        <f t="shared" si="10"/>
        <v>-70</v>
      </c>
      <c r="E2005" s="71">
        <f t="shared" si="10"/>
        <v>2320</v>
      </c>
      <c r="F2005" s="102">
        <f t="shared" si="3"/>
        <v>-2180</v>
      </c>
      <c r="G2005" s="71">
        <f t="shared" si="11"/>
        <v>140</v>
      </c>
      <c r="H2005" s="71">
        <f t="shared" si="11"/>
        <v>50</v>
      </c>
      <c r="I2005" s="102">
        <f t="shared" si="5"/>
        <v>-60</v>
      </c>
      <c r="J2005" s="71">
        <f t="shared" si="12"/>
        <v>-10</v>
      </c>
      <c r="K2005" s="71">
        <f t="shared" si="12"/>
        <v>2660</v>
      </c>
      <c r="L2005" s="102">
        <f t="shared" si="7"/>
        <v>-2600</v>
      </c>
      <c r="M2005" s="71">
        <f t="shared" si="8"/>
        <v>50</v>
      </c>
      <c r="O2005" s="33"/>
      <c r="P2005" s="33"/>
      <c r="Q2005" s="33"/>
      <c r="R2005" s="33"/>
      <c r="S2005" s="33"/>
      <c r="T2005" s="33"/>
      <c r="U2005" s="33"/>
      <c r="V2005" s="33"/>
      <c r="W2005" s="33"/>
      <c r="X2005" s="33"/>
      <c r="Y2005" s="33"/>
      <c r="Z2005" s="33"/>
      <c r="AA2005" s="33"/>
    </row>
    <row r="2006" spans="1:27" x14ac:dyDescent="0.35">
      <c r="A2006" s="71" t="str">
        <f t="shared" si="9"/>
        <v>Northern Ireland</v>
      </c>
      <c r="B2006" s="71">
        <f t="shared" si="9"/>
        <v>20</v>
      </c>
      <c r="C2006" s="102">
        <f t="shared" si="1"/>
        <v>-10</v>
      </c>
      <c r="D2006" s="71">
        <f t="shared" si="10"/>
        <v>10</v>
      </c>
      <c r="E2006" s="71">
        <f t="shared" si="10"/>
        <v>110</v>
      </c>
      <c r="F2006" s="102">
        <f t="shared" si="3"/>
        <v>-130</v>
      </c>
      <c r="G2006" s="71">
        <f t="shared" si="11"/>
        <v>-20</v>
      </c>
      <c r="H2006" s="71">
        <f t="shared" si="11"/>
        <v>0</v>
      </c>
      <c r="I2006" s="102">
        <f t="shared" si="5"/>
        <v>-10</v>
      </c>
      <c r="J2006" s="71">
        <f t="shared" si="12"/>
        <v>-10</v>
      </c>
      <c r="K2006" s="71">
        <f t="shared" si="12"/>
        <v>130</v>
      </c>
      <c r="L2006" s="102">
        <f t="shared" si="7"/>
        <v>-150</v>
      </c>
      <c r="M2006" s="71">
        <f t="shared" si="8"/>
        <v>-20</v>
      </c>
      <c r="O2006" s="33"/>
      <c r="P2006" s="33"/>
      <c r="Q2006" s="33"/>
      <c r="R2006" s="33"/>
      <c r="S2006" s="33"/>
      <c r="T2006" s="33"/>
      <c r="U2006" s="33"/>
      <c r="V2006" s="33"/>
      <c r="W2006" s="33"/>
      <c r="X2006" s="33"/>
      <c r="Y2006" s="33"/>
      <c r="Z2006" s="33"/>
      <c r="AA2006" s="33"/>
    </row>
    <row r="2007" spans="1:27" x14ac:dyDescent="0.35">
      <c r="A2007" s="71" t="str">
        <f t="shared" si="9"/>
        <v>Scotland</v>
      </c>
      <c r="B2007" s="71">
        <f t="shared" si="9"/>
        <v>60</v>
      </c>
      <c r="C2007" s="102">
        <f t="shared" si="1"/>
        <v>-90</v>
      </c>
      <c r="D2007" s="71">
        <f t="shared" si="10"/>
        <v>-30</v>
      </c>
      <c r="E2007" s="71">
        <f t="shared" si="10"/>
        <v>390</v>
      </c>
      <c r="F2007" s="102">
        <f t="shared" si="3"/>
        <v>-480</v>
      </c>
      <c r="G2007" s="71">
        <f t="shared" si="11"/>
        <v>-80</v>
      </c>
      <c r="H2007" s="71">
        <f t="shared" si="11"/>
        <v>10</v>
      </c>
      <c r="I2007" s="102">
        <f t="shared" si="5"/>
        <v>-30</v>
      </c>
      <c r="J2007" s="71">
        <f t="shared" si="12"/>
        <v>-20</v>
      </c>
      <c r="K2007" s="71">
        <f t="shared" si="12"/>
        <v>470</v>
      </c>
      <c r="L2007" s="102">
        <f t="shared" si="7"/>
        <v>-600</v>
      </c>
      <c r="M2007" s="71">
        <f t="shared" si="8"/>
        <v>-130</v>
      </c>
      <c r="O2007" s="33"/>
      <c r="P2007" s="33"/>
      <c r="Q2007" s="33"/>
      <c r="R2007" s="33"/>
      <c r="S2007" s="33"/>
      <c r="T2007" s="33"/>
      <c r="U2007" s="33"/>
      <c r="V2007" s="33"/>
      <c r="W2007" s="33"/>
      <c r="X2007" s="33"/>
      <c r="Y2007" s="33"/>
      <c r="Z2007" s="33"/>
      <c r="AA2007" s="33"/>
    </row>
    <row r="2008" spans="1:27" x14ac:dyDescent="0.35">
      <c r="B2008" s="96">
        <f t="shared" ref="B2008:M2008" si="13">SUM(B1968:B2007)</f>
        <v>6210</v>
      </c>
      <c r="C2008" s="96">
        <f t="shared" si="13"/>
        <v>-8710</v>
      </c>
      <c r="D2008" s="96">
        <f t="shared" si="13"/>
        <v>-2480</v>
      </c>
      <c r="E2008" s="96">
        <f t="shared" si="13"/>
        <v>42430</v>
      </c>
      <c r="F2008" s="96">
        <f t="shared" si="13"/>
        <v>-49310</v>
      </c>
      <c r="G2008" s="96">
        <f t="shared" si="13"/>
        <v>-6840</v>
      </c>
      <c r="H2008" s="96">
        <f t="shared" si="13"/>
        <v>1610</v>
      </c>
      <c r="I2008" s="96">
        <f t="shared" si="13"/>
        <v>-2620</v>
      </c>
      <c r="J2008" s="96">
        <f t="shared" si="13"/>
        <v>-1050</v>
      </c>
      <c r="K2008" s="96">
        <f t="shared" si="13"/>
        <v>50250</v>
      </c>
      <c r="L2008" s="96">
        <f t="shared" si="13"/>
        <v>-60710</v>
      </c>
      <c r="M2008" s="96">
        <f t="shared" si="13"/>
        <v>-10430</v>
      </c>
    </row>
  </sheetData>
  <sheetProtection sheet="1" objects="1" scenarios="1"/>
  <pageMargins left="0.25" right="0.25"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M2008"/>
  <sheetViews>
    <sheetView workbookViewId="0">
      <selection activeCell="A50" sqref="A50:M50"/>
    </sheetView>
  </sheetViews>
  <sheetFormatPr defaultRowHeight="14.5" x14ac:dyDescent="0.35"/>
  <cols>
    <col min="1" max="1" width="19.7265625" customWidth="1"/>
    <col min="2" max="13" width="6.453125" customWidth="1"/>
  </cols>
  <sheetData>
    <row r="1" spans="1:13" ht="15.5" x14ac:dyDescent="0.35">
      <c r="A1" s="77" t="s">
        <v>129</v>
      </c>
    </row>
    <row r="2" spans="1:13" ht="10.5" customHeight="1" thickBot="1" x14ac:dyDescent="0.5">
      <c r="A2" s="15"/>
    </row>
    <row r="3" spans="1:13" s="16" customFormat="1" ht="10" customHeight="1" x14ac:dyDescent="0.35">
      <c r="A3" s="540" t="s">
        <v>4</v>
      </c>
      <c r="B3" s="452" t="s">
        <v>5</v>
      </c>
      <c r="C3" s="453"/>
      <c r="D3" s="454"/>
      <c r="E3" s="452" t="s">
        <v>6</v>
      </c>
      <c r="F3" s="453"/>
      <c r="G3" s="454"/>
      <c r="H3" s="452" t="s">
        <v>7</v>
      </c>
      <c r="I3" s="453"/>
      <c r="J3" s="454"/>
      <c r="K3" s="452" t="s">
        <v>8</v>
      </c>
      <c r="L3" s="453"/>
      <c r="M3" s="454"/>
    </row>
    <row r="4" spans="1:13" s="16" customFormat="1" ht="10" customHeight="1" thickBot="1" x14ac:dyDescent="0.4">
      <c r="A4" s="541"/>
      <c r="B4" s="38" t="s">
        <v>9</v>
      </c>
      <c r="C4" s="43" t="s">
        <v>10</v>
      </c>
      <c r="D4" s="44" t="s">
        <v>11</v>
      </c>
      <c r="E4" s="38" t="s">
        <v>9</v>
      </c>
      <c r="F4" s="45" t="s">
        <v>10</v>
      </c>
      <c r="G4" s="39" t="s">
        <v>11</v>
      </c>
      <c r="H4" s="38" t="s">
        <v>9</v>
      </c>
      <c r="I4" s="45" t="s">
        <v>10</v>
      </c>
      <c r="J4" s="39" t="s">
        <v>11</v>
      </c>
      <c r="K4" s="38" t="s">
        <v>9</v>
      </c>
      <c r="L4" s="45" t="s">
        <v>10</v>
      </c>
      <c r="M4" s="39" t="s">
        <v>11</v>
      </c>
    </row>
    <row r="5" spans="1:13" s="71" customFormat="1" ht="11.15" customHeight="1" x14ac:dyDescent="0.25">
      <c r="A5" s="41" t="s">
        <v>13</v>
      </c>
      <c r="B5" s="40">
        <v>10</v>
      </c>
      <c r="C5" s="37">
        <v>20</v>
      </c>
      <c r="D5" s="46">
        <v>-10</v>
      </c>
      <c r="E5" s="40">
        <v>180</v>
      </c>
      <c r="F5" s="37">
        <v>160</v>
      </c>
      <c r="G5" s="46">
        <v>20</v>
      </c>
      <c r="H5" s="40">
        <v>10</v>
      </c>
      <c r="I5" s="37">
        <v>20</v>
      </c>
      <c r="J5" s="46">
        <v>-20</v>
      </c>
      <c r="K5" s="40">
        <v>190</v>
      </c>
      <c r="L5" s="37">
        <v>200</v>
      </c>
      <c r="M5" s="46">
        <v>-10</v>
      </c>
    </row>
    <row r="6" spans="1:13" s="71" customFormat="1" ht="11.15" customHeight="1" x14ac:dyDescent="0.25">
      <c r="A6" s="42" t="s">
        <v>14</v>
      </c>
      <c r="B6" s="40">
        <v>50</v>
      </c>
      <c r="C6" s="37">
        <v>60</v>
      </c>
      <c r="D6" s="46">
        <v>-10</v>
      </c>
      <c r="E6" s="40">
        <v>270</v>
      </c>
      <c r="F6" s="37">
        <v>290</v>
      </c>
      <c r="G6" s="46">
        <v>-20</v>
      </c>
      <c r="H6" s="40">
        <v>0</v>
      </c>
      <c r="I6" s="37">
        <v>20</v>
      </c>
      <c r="J6" s="46">
        <v>-10</v>
      </c>
      <c r="K6" s="40">
        <v>320</v>
      </c>
      <c r="L6" s="37">
        <v>360</v>
      </c>
      <c r="M6" s="46">
        <v>-40</v>
      </c>
    </row>
    <row r="7" spans="1:13" s="71" customFormat="1" ht="11.15" customHeight="1" x14ac:dyDescent="0.25">
      <c r="A7" s="42" t="s">
        <v>15</v>
      </c>
      <c r="B7" s="40">
        <v>30</v>
      </c>
      <c r="C7" s="37">
        <v>100</v>
      </c>
      <c r="D7" s="46">
        <v>-70</v>
      </c>
      <c r="E7" s="40">
        <v>300</v>
      </c>
      <c r="F7" s="37">
        <v>330</v>
      </c>
      <c r="G7" s="46">
        <v>-20</v>
      </c>
      <c r="H7" s="40">
        <v>0</v>
      </c>
      <c r="I7" s="37">
        <v>0</v>
      </c>
      <c r="J7" s="46">
        <v>0</v>
      </c>
      <c r="K7" s="40">
        <v>340</v>
      </c>
      <c r="L7" s="37">
        <v>440</v>
      </c>
      <c r="M7" s="46">
        <v>-100</v>
      </c>
    </row>
    <row r="8" spans="1:13" s="71" customFormat="1" ht="11.15" customHeight="1" x14ac:dyDescent="0.25">
      <c r="A8" s="42" t="s">
        <v>16</v>
      </c>
      <c r="B8" s="40">
        <v>20</v>
      </c>
      <c r="C8" s="37">
        <v>50</v>
      </c>
      <c r="D8" s="46">
        <v>-30</v>
      </c>
      <c r="E8" s="40">
        <v>300</v>
      </c>
      <c r="F8" s="37">
        <v>370</v>
      </c>
      <c r="G8" s="46">
        <v>-80</v>
      </c>
      <c r="H8" s="40">
        <v>10</v>
      </c>
      <c r="I8" s="37">
        <v>30</v>
      </c>
      <c r="J8" s="46">
        <v>-20</v>
      </c>
      <c r="K8" s="40">
        <v>330</v>
      </c>
      <c r="L8" s="37">
        <v>460</v>
      </c>
      <c r="M8" s="46">
        <v>-130</v>
      </c>
    </row>
    <row r="9" spans="1:13" s="71" customFormat="1" ht="11.15" customHeight="1" x14ac:dyDescent="0.25">
      <c r="A9" s="42" t="s">
        <v>17</v>
      </c>
      <c r="B9" s="40">
        <v>20</v>
      </c>
      <c r="C9" s="37">
        <v>40</v>
      </c>
      <c r="D9" s="46">
        <v>-20</v>
      </c>
      <c r="E9" s="40">
        <v>110</v>
      </c>
      <c r="F9" s="37">
        <v>220</v>
      </c>
      <c r="G9" s="46">
        <v>-110</v>
      </c>
      <c r="H9" s="40">
        <v>10</v>
      </c>
      <c r="I9" s="37">
        <v>20</v>
      </c>
      <c r="J9" s="46">
        <v>-10</v>
      </c>
      <c r="K9" s="40">
        <v>140</v>
      </c>
      <c r="L9" s="37">
        <v>280</v>
      </c>
      <c r="M9" s="46">
        <v>-140</v>
      </c>
    </row>
    <row r="10" spans="1:13" s="71" customFormat="1" ht="11.15" customHeight="1" x14ac:dyDescent="0.25">
      <c r="A10" s="42" t="s">
        <v>18</v>
      </c>
      <c r="B10" s="40">
        <v>50</v>
      </c>
      <c r="C10" s="37">
        <v>40</v>
      </c>
      <c r="D10" s="46">
        <v>10</v>
      </c>
      <c r="E10" s="40">
        <v>150</v>
      </c>
      <c r="F10" s="37">
        <v>170</v>
      </c>
      <c r="G10" s="46">
        <v>-20</v>
      </c>
      <c r="H10" s="40">
        <v>0</v>
      </c>
      <c r="I10" s="37">
        <v>20</v>
      </c>
      <c r="J10" s="46">
        <v>-10</v>
      </c>
      <c r="K10" s="40">
        <v>200</v>
      </c>
      <c r="L10" s="37">
        <v>230</v>
      </c>
      <c r="M10" s="46">
        <v>-30</v>
      </c>
    </row>
    <row r="11" spans="1:13" s="71" customFormat="1" ht="11.15" customHeight="1" x14ac:dyDescent="0.25">
      <c r="A11" s="42" t="s">
        <v>19</v>
      </c>
      <c r="B11" s="40">
        <v>80</v>
      </c>
      <c r="C11" s="37">
        <v>170</v>
      </c>
      <c r="D11" s="46">
        <v>-90</v>
      </c>
      <c r="E11" s="40">
        <v>390</v>
      </c>
      <c r="F11" s="37">
        <v>720</v>
      </c>
      <c r="G11" s="46">
        <v>-340</v>
      </c>
      <c r="H11" s="40">
        <v>50</v>
      </c>
      <c r="I11" s="37">
        <v>140</v>
      </c>
      <c r="J11" s="46">
        <v>-90</v>
      </c>
      <c r="K11" s="40">
        <v>520</v>
      </c>
      <c r="L11" s="37">
        <v>1030</v>
      </c>
      <c r="M11" s="46">
        <v>-510</v>
      </c>
    </row>
    <row r="12" spans="1:13" s="71" customFormat="1" ht="11.15" customHeight="1" x14ac:dyDescent="0.25">
      <c r="A12" s="42" t="s">
        <v>20</v>
      </c>
      <c r="B12" s="40">
        <v>10</v>
      </c>
      <c r="C12" s="37">
        <v>10</v>
      </c>
      <c r="D12" s="46">
        <v>0</v>
      </c>
      <c r="E12" s="40">
        <v>140</v>
      </c>
      <c r="F12" s="37">
        <v>180</v>
      </c>
      <c r="G12" s="46">
        <v>-40</v>
      </c>
      <c r="H12" s="40">
        <v>0</v>
      </c>
      <c r="I12" s="37">
        <v>0</v>
      </c>
      <c r="J12" s="46">
        <v>0</v>
      </c>
      <c r="K12" s="40">
        <v>150</v>
      </c>
      <c r="L12" s="37">
        <v>190</v>
      </c>
      <c r="M12" s="46">
        <v>-40</v>
      </c>
    </row>
    <row r="13" spans="1:13" s="71" customFormat="1" ht="11.15" customHeight="1" x14ac:dyDescent="0.25">
      <c r="A13" s="42" t="s">
        <v>21</v>
      </c>
      <c r="B13" s="40">
        <v>10</v>
      </c>
      <c r="C13" s="37">
        <v>30</v>
      </c>
      <c r="D13" s="46">
        <v>-20</v>
      </c>
      <c r="E13" s="40">
        <v>170</v>
      </c>
      <c r="F13" s="37">
        <v>210</v>
      </c>
      <c r="G13" s="46">
        <v>-30</v>
      </c>
      <c r="H13" s="40">
        <v>0</v>
      </c>
      <c r="I13" s="37">
        <v>20</v>
      </c>
      <c r="J13" s="46">
        <v>-20</v>
      </c>
      <c r="K13" s="40">
        <v>190</v>
      </c>
      <c r="L13" s="37">
        <v>260</v>
      </c>
      <c r="M13" s="46">
        <v>-70</v>
      </c>
    </row>
    <row r="14" spans="1:13" s="71" customFormat="1" ht="11.15" customHeight="1" x14ac:dyDescent="0.25">
      <c r="A14" s="42" t="s">
        <v>22</v>
      </c>
      <c r="B14" s="40">
        <v>20</v>
      </c>
      <c r="C14" s="37">
        <v>50</v>
      </c>
      <c r="D14" s="46">
        <v>-30</v>
      </c>
      <c r="E14" s="40">
        <v>180</v>
      </c>
      <c r="F14" s="37">
        <v>240</v>
      </c>
      <c r="G14" s="46">
        <v>-60</v>
      </c>
      <c r="H14" s="40">
        <v>0</v>
      </c>
      <c r="I14" s="37">
        <v>10</v>
      </c>
      <c r="J14" s="46">
        <v>-10</v>
      </c>
      <c r="K14" s="40">
        <v>200</v>
      </c>
      <c r="L14" s="37">
        <v>290</v>
      </c>
      <c r="M14" s="46">
        <v>-90</v>
      </c>
    </row>
    <row r="15" spans="1:13" s="71" customFormat="1" ht="11.15" customHeight="1" x14ac:dyDescent="0.25">
      <c r="A15" s="42" t="s">
        <v>23</v>
      </c>
      <c r="B15" s="40">
        <v>0</v>
      </c>
      <c r="C15" s="37">
        <v>0</v>
      </c>
      <c r="D15" s="46">
        <v>0</v>
      </c>
      <c r="E15" s="40">
        <v>40</v>
      </c>
      <c r="F15" s="37">
        <v>30</v>
      </c>
      <c r="G15" s="46">
        <v>0</v>
      </c>
      <c r="H15" s="40">
        <v>0</v>
      </c>
      <c r="I15" s="37">
        <v>0</v>
      </c>
      <c r="J15" s="46">
        <v>0</v>
      </c>
      <c r="K15" s="40">
        <v>40</v>
      </c>
      <c r="L15" s="37">
        <v>40</v>
      </c>
      <c r="M15" s="46">
        <v>0</v>
      </c>
    </row>
    <row r="16" spans="1:13" s="71" customFormat="1" ht="11.15" customHeight="1" x14ac:dyDescent="0.25">
      <c r="A16" s="42" t="s">
        <v>24</v>
      </c>
      <c r="B16" s="40">
        <v>70</v>
      </c>
      <c r="C16" s="37">
        <v>90</v>
      </c>
      <c r="D16" s="46">
        <v>-20</v>
      </c>
      <c r="E16" s="40">
        <v>250</v>
      </c>
      <c r="F16" s="37">
        <v>380</v>
      </c>
      <c r="G16" s="46">
        <v>-130</v>
      </c>
      <c r="H16" s="40">
        <v>10</v>
      </c>
      <c r="I16" s="37">
        <v>40</v>
      </c>
      <c r="J16" s="46">
        <v>-30</v>
      </c>
      <c r="K16" s="40">
        <v>320</v>
      </c>
      <c r="L16" s="37">
        <v>510</v>
      </c>
      <c r="M16" s="46">
        <v>-190</v>
      </c>
    </row>
    <row r="17" spans="1:13" s="71" customFormat="1" ht="11.15" customHeight="1" x14ac:dyDescent="0.25">
      <c r="A17" s="42" t="s">
        <v>25</v>
      </c>
      <c r="B17" s="40">
        <v>50</v>
      </c>
      <c r="C17" s="37">
        <v>120</v>
      </c>
      <c r="D17" s="46">
        <v>-70</v>
      </c>
      <c r="E17" s="40">
        <v>270</v>
      </c>
      <c r="F17" s="37">
        <v>540</v>
      </c>
      <c r="G17" s="46">
        <v>-270</v>
      </c>
      <c r="H17" s="40">
        <v>20</v>
      </c>
      <c r="I17" s="37">
        <v>40</v>
      </c>
      <c r="J17" s="46">
        <v>-30</v>
      </c>
      <c r="K17" s="40">
        <v>340</v>
      </c>
      <c r="L17" s="37">
        <v>710</v>
      </c>
      <c r="M17" s="46">
        <v>-370</v>
      </c>
    </row>
    <row r="18" spans="1:13" s="71" customFormat="1" ht="11.15" customHeight="1" x14ac:dyDescent="0.25">
      <c r="A18" s="42" t="s">
        <v>26</v>
      </c>
      <c r="B18" s="40">
        <v>30</v>
      </c>
      <c r="C18" s="37">
        <v>40</v>
      </c>
      <c r="D18" s="46">
        <v>-10</v>
      </c>
      <c r="E18" s="40">
        <v>190</v>
      </c>
      <c r="F18" s="37">
        <v>220</v>
      </c>
      <c r="G18" s="46">
        <v>-30</v>
      </c>
      <c r="H18" s="40">
        <v>0</v>
      </c>
      <c r="I18" s="37">
        <v>10</v>
      </c>
      <c r="J18" s="46">
        <v>-10</v>
      </c>
      <c r="K18" s="40">
        <v>220</v>
      </c>
      <c r="L18" s="37">
        <v>270</v>
      </c>
      <c r="M18" s="46">
        <v>-50</v>
      </c>
    </row>
    <row r="19" spans="1:13" s="71" customFormat="1" ht="11.15" customHeight="1" x14ac:dyDescent="0.25">
      <c r="A19" s="42" t="s">
        <v>27</v>
      </c>
      <c r="B19" s="40">
        <v>20</v>
      </c>
      <c r="C19" s="37">
        <v>30</v>
      </c>
      <c r="D19" s="46">
        <v>0</v>
      </c>
      <c r="E19" s="40">
        <v>140</v>
      </c>
      <c r="F19" s="37">
        <v>160</v>
      </c>
      <c r="G19" s="46">
        <v>-20</v>
      </c>
      <c r="H19" s="40">
        <v>0</v>
      </c>
      <c r="I19" s="37">
        <v>10</v>
      </c>
      <c r="J19" s="46">
        <v>0</v>
      </c>
      <c r="K19" s="40">
        <v>170</v>
      </c>
      <c r="L19" s="37">
        <v>190</v>
      </c>
      <c r="M19" s="46">
        <v>-20</v>
      </c>
    </row>
    <row r="20" spans="1:13" s="71" customFormat="1" ht="11.15" customHeight="1" x14ac:dyDescent="0.25">
      <c r="A20" s="42" t="s">
        <v>28</v>
      </c>
      <c r="B20" s="40">
        <v>10</v>
      </c>
      <c r="C20" s="37">
        <v>50</v>
      </c>
      <c r="D20" s="46">
        <v>-30</v>
      </c>
      <c r="E20" s="40">
        <v>220</v>
      </c>
      <c r="F20" s="37">
        <v>330</v>
      </c>
      <c r="G20" s="46">
        <v>-110</v>
      </c>
      <c r="H20" s="40">
        <v>10</v>
      </c>
      <c r="I20" s="37">
        <v>60</v>
      </c>
      <c r="J20" s="46">
        <v>-50</v>
      </c>
      <c r="K20" s="40">
        <v>240</v>
      </c>
      <c r="L20" s="37">
        <v>440</v>
      </c>
      <c r="M20" s="46">
        <v>-200</v>
      </c>
    </row>
    <row r="21" spans="1:13" s="71" customFormat="1" ht="11.15" customHeight="1" x14ac:dyDescent="0.25">
      <c r="A21" s="42" t="s">
        <v>29</v>
      </c>
      <c r="B21" s="40">
        <v>20</v>
      </c>
      <c r="C21" s="37">
        <v>50</v>
      </c>
      <c r="D21" s="46">
        <v>-20</v>
      </c>
      <c r="E21" s="40">
        <v>260</v>
      </c>
      <c r="F21" s="37">
        <v>370</v>
      </c>
      <c r="G21" s="46">
        <v>-110</v>
      </c>
      <c r="H21" s="40">
        <v>0</v>
      </c>
      <c r="I21" s="37">
        <v>20</v>
      </c>
      <c r="J21" s="46">
        <v>-10</v>
      </c>
      <c r="K21" s="40">
        <v>280</v>
      </c>
      <c r="L21" s="37">
        <v>430</v>
      </c>
      <c r="M21" s="46">
        <v>-150</v>
      </c>
    </row>
    <row r="22" spans="1:13" s="71" customFormat="1" ht="11.15" customHeight="1" x14ac:dyDescent="0.25">
      <c r="A22" s="42" t="s">
        <v>30</v>
      </c>
      <c r="B22" s="40">
        <v>140</v>
      </c>
      <c r="C22" s="37">
        <v>410</v>
      </c>
      <c r="D22" s="46">
        <v>-270</v>
      </c>
      <c r="E22" s="40">
        <v>740</v>
      </c>
      <c r="F22" s="37">
        <v>1380</v>
      </c>
      <c r="G22" s="46">
        <v>-650</v>
      </c>
      <c r="H22" s="40">
        <v>100</v>
      </c>
      <c r="I22" s="37">
        <v>250</v>
      </c>
      <c r="J22" s="46">
        <v>-150</v>
      </c>
      <c r="K22" s="40">
        <v>980</v>
      </c>
      <c r="L22" s="37">
        <v>2040</v>
      </c>
      <c r="M22" s="46">
        <v>-1060</v>
      </c>
    </row>
    <row r="23" spans="1:13" s="71" customFormat="1" ht="11.15" customHeight="1" x14ac:dyDescent="0.25">
      <c r="A23" s="42" t="s">
        <v>31</v>
      </c>
      <c r="B23" s="40">
        <v>0</v>
      </c>
      <c r="C23" s="37">
        <v>10</v>
      </c>
      <c r="D23" s="46">
        <v>-10</v>
      </c>
      <c r="E23" s="40">
        <v>90</v>
      </c>
      <c r="F23" s="37">
        <v>110</v>
      </c>
      <c r="G23" s="46">
        <v>-30</v>
      </c>
      <c r="H23" s="40">
        <v>10</v>
      </c>
      <c r="I23" s="37">
        <v>20</v>
      </c>
      <c r="J23" s="46">
        <v>-20</v>
      </c>
      <c r="K23" s="40">
        <v>100</v>
      </c>
      <c r="L23" s="37">
        <v>150</v>
      </c>
      <c r="M23" s="46">
        <v>-50</v>
      </c>
    </row>
    <row r="24" spans="1:13" s="71" customFormat="1" ht="11.15" customHeight="1" x14ac:dyDescent="0.25">
      <c r="A24" s="42" t="s">
        <v>32</v>
      </c>
      <c r="B24" s="40">
        <v>50</v>
      </c>
      <c r="C24" s="37">
        <v>110</v>
      </c>
      <c r="D24" s="46">
        <v>-60</v>
      </c>
      <c r="E24" s="40">
        <v>300</v>
      </c>
      <c r="F24" s="37">
        <v>420</v>
      </c>
      <c r="G24" s="46">
        <v>-120</v>
      </c>
      <c r="H24" s="40">
        <v>20</v>
      </c>
      <c r="I24" s="37">
        <v>40</v>
      </c>
      <c r="J24" s="46">
        <v>-20</v>
      </c>
      <c r="K24" s="40">
        <v>370</v>
      </c>
      <c r="L24" s="37">
        <v>570</v>
      </c>
      <c r="M24" s="46">
        <v>-200</v>
      </c>
    </row>
    <row r="25" spans="1:13" s="71" customFormat="1" ht="11.15" customHeight="1" x14ac:dyDescent="0.25">
      <c r="A25" s="42" t="s">
        <v>33</v>
      </c>
      <c r="B25" s="40">
        <v>30</v>
      </c>
      <c r="C25" s="37">
        <v>30</v>
      </c>
      <c r="D25" s="46">
        <v>0</v>
      </c>
      <c r="E25" s="40">
        <v>310</v>
      </c>
      <c r="F25" s="37">
        <v>390</v>
      </c>
      <c r="G25" s="46">
        <v>-80</v>
      </c>
      <c r="H25" s="40">
        <v>0</v>
      </c>
      <c r="I25" s="37">
        <v>20</v>
      </c>
      <c r="J25" s="46">
        <v>-20</v>
      </c>
      <c r="K25" s="40">
        <v>340</v>
      </c>
      <c r="L25" s="37">
        <v>440</v>
      </c>
      <c r="M25" s="46">
        <v>-100</v>
      </c>
    </row>
    <row r="26" spans="1:13" s="71" customFormat="1" ht="11.15" customHeight="1" x14ac:dyDescent="0.25">
      <c r="A26" s="42" t="s">
        <v>34</v>
      </c>
      <c r="B26" s="40">
        <v>10</v>
      </c>
      <c r="C26" s="37">
        <v>80</v>
      </c>
      <c r="D26" s="46">
        <v>-60</v>
      </c>
      <c r="E26" s="40">
        <v>170</v>
      </c>
      <c r="F26" s="37">
        <v>300</v>
      </c>
      <c r="G26" s="46">
        <v>-130</v>
      </c>
      <c r="H26" s="40">
        <v>20</v>
      </c>
      <c r="I26" s="37">
        <v>80</v>
      </c>
      <c r="J26" s="46">
        <v>-70</v>
      </c>
      <c r="K26" s="40">
        <v>200</v>
      </c>
      <c r="L26" s="37">
        <v>460</v>
      </c>
      <c r="M26" s="46">
        <v>-260</v>
      </c>
    </row>
    <row r="27" spans="1:13" s="71" customFormat="1" ht="11.15" customHeight="1" x14ac:dyDescent="0.25">
      <c r="A27" s="42" t="s">
        <v>35</v>
      </c>
      <c r="B27" s="40">
        <v>30</v>
      </c>
      <c r="C27" s="37">
        <v>60</v>
      </c>
      <c r="D27" s="46">
        <v>-30</v>
      </c>
      <c r="E27" s="40">
        <v>180</v>
      </c>
      <c r="F27" s="37">
        <v>320</v>
      </c>
      <c r="G27" s="46">
        <v>-130</v>
      </c>
      <c r="H27" s="40">
        <v>20</v>
      </c>
      <c r="I27" s="37">
        <v>50</v>
      </c>
      <c r="J27" s="46">
        <v>-20</v>
      </c>
      <c r="K27" s="40">
        <v>230</v>
      </c>
      <c r="L27" s="37">
        <v>420</v>
      </c>
      <c r="M27" s="46">
        <v>-190</v>
      </c>
    </row>
    <row r="28" spans="1:13" s="71" customFormat="1" ht="11.15" customHeight="1" x14ac:dyDescent="0.25">
      <c r="A28" s="42" t="s">
        <v>37</v>
      </c>
      <c r="B28" s="40">
        <v>140</v>
      </c>
      <c r="C28" s="37">
        <v>100</v>
      </c>
      <c r="D28" s="46">
        <v>40</v>
      </c>
      <c r="E28" s="40">
        <v>1030</v>
      </c>
      <c r="F28" s="37">
        <v>890</v>
      </c>
      <c r="G28" s="46">
        <v>130</v>
      </c>
      <c r="H28" s="40">
        <v>10</v>
      </c>
      <c r="I28" s="37">
        <v>20</v>
      </c>
      <c r="J28" s="46">
        <v>0</v>
      </c>
      <c r="K28" s="40">
        <v>1180</v>
      </c>
      <c r="L28" s="37">
        <v>1010</v>
      </c>
      <c r="M28" s="46">
        <v>170</v>
      </c>
    </row>
    <row r="29" spans="1:13" s="71" customFormat="1" ht="11.15" customHeight="1" x14ac:dyDescent="0.25">
      <c r="A29" s="42" t="s">
        <v>38</v>
      </c>
      <c r="B29" s="40">
        <v>210</v>
      </c>
      <c r="C29" s="37">
        <v>400</v>
      </c>
      <c r="D29" s="46">
        <v>-190</v>
      </c>
      <c r="E29" s="40">
        <v>950</v>
      </c>
      <c r="F29" s="37">
        <v>1510</v>
      </c>
      <c r="G29" s="46">
        <v>-560</v>
      </c>
      <c r="H29" s="40">
        <v>30</v>
      </c>
      <c r="I29" s="37">
        <v>90</v>
      </c>
      <c r="J29" s="46">
        <v>-60</v>
      </c>
      <c r="K29" s="40">
        <v>1190</v>
      </c>
      <c r="L29" s="37">
        <v>2000</v>
      </c>
      <c r="M29" s="46">
        <v>-810</v>
      </c>
    </row>
    <row r="30" spans="1:13" s="71" customFormat="1" ht="11.15" customHeight="1" x14ac:dyDescent="0.25">
      <c r="A30" s="42" t="s">
        <v>39</v>
      </c>
      <c r="B30" s="40">
        <v>820</v>
      </c>
      <c r="C30" s="37">
        <v>1190</v>
      </c>
      <c r="D30" s="46">
        <v>-370</v>
      </c>
      <c r="E30" s="40">
        <v>2830</v>
      </c>
      <c r="F30" s="37">
        <v>4070</v>
      </c>
      <c r="G30" s="46">
        <v>-1240</v>
      </c>
      <c r="H30" s="40">
        <v>140</v>
      </c>
      <c r="I30" s="37">
        <v>210</v>
      </c>
      <c r="J30" s="46">
        <v>-80</v>
      </c>
      <c r="K30" s="40">
        <v>3780</v>
      </c>
      <c r="L30" s="37">
        <v>5470</v>
      </c>
      <c r="M30" s="46">
        <v>-1690</v>
      </c>
    </row>
    <row r="31" spans="1:13" s="71" customFormat="1" ht="11.15" customHeight="1" x14ac:dyDescent="0.25">
      <c r="A31" s="42" t="s">
        <v>40</v>
      </c>
      <c r="B31" s="40">
        <v>590</v>
      </c>
      <c r="C31" s="37">
        <v>1390</v>
      </c>
      <c r="D31" s="46">
        <v>-810</v>
      </c>
      <c r="E31" s="40">
        <v>2450</v>
      </c>
      <c r="F31" s="37">
        <v>3820</v>
      </c>
      <c r="G31" s="46">
        <v>-1380</v>
      </c>
      <c r="H31" s="40">
        <v>280</v>
      </c>
      <c r="I31" s="37">
        <v>370</v>
      </c>
      <c r="J31" s="46">
        <v>-90</v>
      </c>
      <c r="K31" s="40">
        <v>3310</v>
      </c>
      <c r="L31" s="37">
        <v>5580</v>
      </c>
      <c r="M31" s="46">
        <v>-2270</v>
      </c>
    </row>
    <row r="32" spans="1:13" s="71" customFormat="1" ht="11.15" customHeight="1" x14ac:dyDescent="0.25">
      <c r="A32" s="42" t="s">
        <v>41</v>
      </c>
      <c r="B32" s="40">
        <v>380</v>
      </c>
      <c r="C32" s="37">
        <v>750</v>
      </c>
      <c r="D32" s="46">
        <v>-370</v>
      </c>
      <c r="E32" s="40">
        <v>1350</v>
      </c>
      <c r="F32" s="37">
        <v>2220</v>
      </c>
      <c r="G32" s="46">
        <v>-860</v>
      </c>
      <c r="H32" s="40">
        <v>110</v>
      </c>
      <c r="I32" s="37">
        <v>190</v>
      </c>
      <c r="J32" s="46">
        <v>-70</v>
      </c>
      <c r="K32" s="40">
        <v>1840</v>
      </c>
      <c r="L32" s="37">
        <v>3150</v>
      </c>
      <c r="M32" s="46">
        <v>-1310</v>
      </c>
    </row>
    <row r="33" spans="1:13" s="71" customFormat="1" ht="11.15" customHeight="1" x14ac:dyDescent="0.25">
      <c r="A33" s="42" t="s">
        <v>42</v>
      </c>
      <c r="B33" s="40">
        <v>170</v>
      </c>
      <c r="C33" s="37">
        <v>190</v>
      </c>
      <c r="D33" s="46">
        <v>-20</v>
      </c>
      <c r="E33" s="40">
        <v>870</v>
      </c>
      <c r="F33" s="37">
        <v>890</v>
      </c>
      <c r="G33" s="46">
        <v>-20</v>
      </c>
      <c r="H33" s="40">
        <v>20</v>
      </c>
      <c r="I33" s="37">
        <v>20</v>
      </c>
      <c r="J33" s="46">
        <v>0</v>
      </c>
      <c r="K33" s="40">
        <v>1060</v>
      </c>
      <c r="L33" s="37">
        <v>1100</v>
      </c>
      <c r="M33" s="46">
        <v>-40</v>
      </c>
    </row>
    <row r="34" spans="1:13" s="71" customFormat="1" ht="11.15" customHeight="1" x14ac:dyDescent="0.25">
      <c r="A34" s="42" t="s">
        <v>43</v>
      </c>
      <c r="B34" s="40">
        <v>290</v>
      </c>
      <c r="C34" s="37">
        <v>190</v>
      </c>
      <c r="D34" s="46">
        <v>100</v>
      </c>
      <c r="E34" s="40">
        <v>2780</v>
      </c>
      <c r="F34" s="37">
        <v>2320</v>
      </c>
      <c r="G34" s="46">
        <v>460</v>
      </c>
      <c r="H34" s="40">
        <v>50</v>
      </c>
      <c r="I34" s="37">
        <v>60</v>
      </c>
      <c r="J34" s="46">
        <v>-10</v>
      </c>
      <c r="K34" s="40">
        <v>3130</v>
      </c>
      <c r="L34" s="37">
        <v>2570</v>
      </c>
      <c r="M34" s="46">
        <v>550</v>
      </c>
    </row>
    <row r="35" spans="1:13" s="71" customFormat="1" ht="11.15" customHeight="1" x14ac:dyDescent="0.25">
      <c r="A35" s="42" t="s">
        <v>44</v>
      </c>
      <c r="B35" s="40">
        <v>410</v>
      </c>
      <c r="C35" s="37">
        <v>370</v>
      </c>
      <c r="D35" s="46">
        <v>40</v>
      </c>
      <c r="E35" s="40">
        <v>4440</v>
      </c>
      <c r="F35" s="37">
        <v>3980</v>
      </c>
      <c r="G35" s="46">
        <v>460</v>
      </c>
      <c r="H35" s="40">
        <v>60</v>
      </c>
      <c r="I35" s="37">
        <v>90</v>
      </c>
      <c r="J35" s="46">
        <v>-20</v>
      </c>
      <c r="K35" s="40">
        <v>4910</v>
      </c>
      <c r="L35" s="37">
        <v>4440</v>
      </c>
      <c r="M35" s="46">
        <v>470</v>
      </c>
    </row>
    <row r="36" spans="1:13" s="71" customFormat="1" ht="11.15" customHeight="1" x14ac:dyDescent="0.25">
      <c r="A36" s="42" t="s">
        <v>45</v>
      </c>
      <c r="B36" s="40">
        <v>1240</v>
      </c>
      <c r="C36" s="37">
        <v>560</v>
      </c>
      <c r="D36" s="46">
        <v>680</v>
      </c>
      <c r="E36" s="40">
        <v>6280</v>
      </c>
      <c r="F36" s="37">
        <v>6290</v>
      </c>
      <c r="G36" s="46">
        <v>-10</v>
      </c>
      <c r="H36" s="40">
        <v>90</v>
      </c>
      <c r="I36" s="37">
        <v>80</v>
      </c>
      <c r="J36" s="46">
        <v>10</v>
      </c>
      <c r="K36" s="40">
        <v>7600</v>
      </c>
      <c r="L36" s="37">
        <v>6930</v>
      </c>
      <c r="M36" s="46">
        <v>680</v>
      </c>
    </row>
    <row r="37" spans="1:13" s="71" customFormat="1" ht="11.15" customHeight="1" x14ac:dyDescent="0.25">
      <c r="A37" s="42" t="s">
        <v>46</v>
      </c>
      <c r="B37" s="40">
        <v>90</v>
      </c>
      <c r="C37" s="37">
        <v>110</v>
      </c>
      <c r="D37" s="46">
        <v>-20</v>
      </c>
      <c r="E37" s="40">
        <v>590</v>
      </c>
      <c r="F37" s="37">
        <v>560</v>
      </c>
      <c r="G37" s="46">
        <v>30</v>
      </c>
      <c r="H37" s="40">
        <v>10</v>
      </c>
      <c r="I37" s="37">
        <v>30</v>
      </c>
      <c r="J37" s="46">
        <v>-20</v>
      </c>
      <c r="K37" s="40">
        <v>690</v>
      </c>
      <c r="L37" s="37">
        <v>700</v>
      </c>
      <c r="M37" s="46">
        <v>-10</v>
      </c>
    </row>
    <row r="38" spans="1:13" s="71" customFormat="1" ht="11.15" customHeight="1" x14ac:dyDescent="0.25">
      <c r="A38" s="42" t="s">
        <v>47</v>
      </c>
      <c r="B38" s="40">
        <v>360</v>
      </c>
      <c r="C38" s="37">
        <v>370</v>
      </c>
      <c r="D38" s="46">
        <v>-10</v>
      </c>
      <c r="E38" s="40">
        <v>2930</v>
      </c>
      <c r="F38" s="37">
        <v>3010</v>
      </c>
      <c r="G38" s="46">
        <v>-70</v>
      </c>
      <c r="H38" s="40">
        <v>50</v>
      </c>
      <c r="I38" s="37">
        <v>70</v>
      </c>
      <c r="J38" s="46">
        <v>-20</v>
      </c>
      <c r="K38" s="40">
        <v>3340</v>
      </c>
      <c r="L38" s="37">
        <v>3450</v>
      </c>
      <c r="M38" s="46">
        <v>-110</v>
      </c>
    </row>
    <row r="39" spans="1:13" s="71" customFormat="1" ht="11.15" customHeight="1" x14ac:dyDescent="0.25">
      <c r="A39" s="42" t="s">
        <v>48</v>
      </c>
      <c r="B39" s="40">
        <v>440</v>
      </c>
      <c r="C39" s="37">
        <v>300</v>
      </c>
      <c r="D39" s="46">
        <v>140</v>
      </c>
      <c r="E39" s="40">
        <v>4260</v>
      </c>
      <c r="F39" s="37">
        <v>3510</v>
      </c>
      <c r="G39" s="46">
        <v>750</v>
      </c>
      <c r="H39" s="40">
        <v>60</v>
      </c>
      <c r="I39" s="37">
        <v>150</v>
      </c>
      <c r="J39" s="46">
        <v>-90</v>
      </c>
      <c r="K39" s="40">
        <v>4760</v>
      </c>
      <c r="L39" s="37">
        <v>3960</v>
      </c>
      <c r="M39" s="46">
        <v>800</v>
      </c>
    </row>
    <row r="40" spans="1:13" s="71" customFormat="1" ht="11.15" customHeight="1" x14ac:dyDescent="0.25">
      <c r="A40" s="42" t="s">
        <v>49</v>
      </c>
      <c r="B40" s="40">
        <v>290</v>
      </c>
      <c r="C40" s="37">
        <v>330</v>
      </c>
      <c r="D40" s="46">
        <v>-40</v>
      </c>
      <c r="E40" s="40">
        <v>2640</v>
      </c>
      <c r="F40" s="37">
        <v>2720</v>
      </c>
      <c r="G40" s="46">
        <v>-80</v>
      </c>
      <c r="H40" s="40">
        <v>100</v>
      </c>
      <c r="I40" s="37">
        <v>170</v>
      </c>
      <c r="J40" s="46">
        <v>-70</v>
      </c>
      <c r="K40" s="40">
        <v>3030</v>
      </c>
      <c r="L40" s="37">
        <v>3220</v>
      </c>
      <c r="M40" s="46">
        <v>-200</v>
      </c>
    </row>
    <row r="41" spans="1:13" s="71" customFormat="1" ht="11.15" customHeight="1" x14ac:dyDescent="0.25">
      <c r="A41" s="42" t="s">
        <v>50</v>
      </c>
      <c r="B41" s="40">
        <v>160</v>
      </c>
      <c r="C41" s="37">
        <v>130</v>
      </c>
      <c r="D41" s="46">
        <v>20</v>
      </c>
      <c r="E41" s="40">
        <v>1310</v>
      </c>
      <c r="F41" s="37">
        <v>1160</v>
      </c>
      <c r="G41" s="46">
        <v>140</v>
      </c>
      <c r="H41" s="40">
        <v>40</v>
      </c>
      <c r="I41" s="37">
        <v>90</v>
      </c>
      <c r="J41" s="46">
        <v>-50</v>
      </c>
      <c r="K41" s="40">
        <v>1500</v>
      </c>
      <c r="L41" s="37">
        <v>1380</v>
      </c>
      <c r="M41" s="46">
        <v>110</v>
      </c>
    </row>
    <row r="42" spans="1:13" s="71" customFormat="1" ht="11.15" customHeight="1" x14ac:dyDescent="0.25">
      <c r="A42" s="42" t="s">
        <v>51</v>
      </c>
      <c r="B42" s="40">
        <v>330</v>
      </c>
      <c r="C42" s="37">
        <v>330</v>
      </c>
      <c r="D42" s="46">
        <v>0</v>
      </c>
      <c r="E42" s="40">
        <v>2410</v>
      </c>
      <c r="F42" s="37">
        <v>2210</v>
      </c>
      <c r="G42" s="46">
        <v>200</v>
      </c>
      <c r="H42" s="40">
        <v>30</v>
      </c>
      <c r="I42" s="37">
        <v>70</v>
      </c>
      <c r="J42" s="46">
        <v>-40</v>
      </c>
      <c r="K42" s="40">
        <v>2780</v>
      </c>
      <c r="L42" s="37">
        <v>2620</v>
      </c>
      <c r="M42" s="46">
        <v>160</v>
      </c>
    </row>
    <row r="43" spans="1:13" s="71" customFormat="1" ht="11.15" customHeight="1" x14ac:dyDescent="0.25">
      <c r="A43" s="42" t="s">
        <v>52</v>
      </c>
      <c r="B43" s="40">
        <v>20</v>
      </c>
      <c r="C43" s="37">
        <v>30</v>
      </c>
      <c r="D43" s="46">
        <v>-10</v>
      </c>
      <c r="E43" s="40">
        <v>100</v>
      </c>
      <c r="F43" s="37">
        <v>120</v>
      </c>
      <c r="G43" s="46">
        <v>-20</v>
      </c>
      <c r="H43" s="40">
        <v>0</v>
      </c>
      <c r="I43" s="37">
        <v>10</v>
      </c>
      <c r="J43" s="46">
        <v>0</v>
      </c>
      <c r="K43" s="40">
        <v>120</v>
      </c>
      <c r="L43" s="37">
        <v>160</v>
      </c>
      <c r="M43" s="46">
        <v>-40</v>
      </c>
    </row>
    <row r="44" spans="1:13" s="71" customFormat="1" ht="11.15" customHeight="1" thickBot="1" x14ac:dyDescent="0.3">
      <c r="A44" s="49" t="s">
        <v>53</v>
      </c>
      <c r="B44" s="50">
        <v>80</v>
      </c>
      <c r="C44" s="51">
        <v>100</v>
      </c>
      <c r="D44" s="52">
        <v>-20</v>
      </c>
      <c r="E44" s="50">
        <v>380</v>
      </c>
      <c r="F44" s="51">
        <v>500</v>
      </c>
      <c r="G44" s="52">
        <v>-110</v>
      </c>
      <c r="H44" s="50">
        <v>20</v>
      </c>
      <c r="I44" s="51">
        <v>20</v>
      </c>
      <c r="J44" s="52">
        <v>0</v>
      </c>
      <c r="K44" s="50">
        <v>490</v>
      </c>
      <c r="L44" s="51">
        <v>620</v>
      </c>
      <c r="M44" s="52">
        <v>-130</v>
      </c>
    </row>
    <row r="45" spans="1:13" s="71" customFormat="1" ht="11.15" customHeight="1" thickBot="1" x14ac:dyDescent="0.3">
      <c r="A45" s="53" t="s">
        <v>36</v>
      </c>
      <c r="B45" s="54">
        <v>6770</v>
      </c>
      <c r="C45" s="55">
        <v>8480</v>
      </c>
      <c r="D45" s="56">
        <v>-1710</v>
      </c>
      <c r="E45" s="54">
        <v>42930</v>
      </c>
      <c r="F45" s="55">
        <v>47620</v>
      </c>
      <c r="G45" s="56">
        <v>-4700</v>
      </c>
      <c r="H45" s="54">
        <v>1420</v>
      </c>
      <c r="I45" s="55">
        <v>2660</v>
      </c>
      <c r="J45" s="56">
        <v>-1240</v>
      </c>
      <c r="K45" s="54">
        <v>51120</v>
      </c>
      <c r="L45" s="55">
        <v>58760</v>
      </c>
      <c r="M45" s="56">
        <v>-7640</v>
      </c>
    </row>
    <row r="46" spans="1:13" s="71" customFormat="1" ht="11.15" customHeight="1" thickTop="1" x14ac:dyDescent="0.25">
      <c r="A46" s="107" t="s">
        <v>1</v>
      </c>
      <c r="B46" s="108"/>
      <c r="C46" s="108"/>
      <c r="D46" s="108"/>
      <c r="E46" s="108"/>
      <c r="F46" s="108"/>
      <c r="G46" s="108"/>
      <c r="H46" s="108"/>
      <c r="I46" s="108"/>
      <c r="J46" s="108"/>
      <c r="K46" s="108"/>
      <c r="L46" s="108"/>
      <c r="M46" s="109" t="s">
        <v>101</v>
      </c>
    </row>
    <row r="47" spans="1:13" s="71" customFormat="1" ht="11.15" customHeight="1" x14ac:dyDescent="0.25">
      <c r="A47" s="107" t="s">
        <v>2</v>
      </c>
      <c r="B47" s="108"/>
      <c r="C47" s="108"/>
      <c r="D47" s="108"/>
      <c r="E47" s="108"/>
      <c r="F47" s="108"/>
      <c r="G47" s="108"/>
      <c r="H47" s="108"/>
      <c r="I47" s="108"/>
      <c r="J47" s="108"/>
      <c r="K47" s="108"/>
      <c r="L47" s="108"/>
      <c r="M47" s="109" t="s">
        <v>104</v>
      </c>
    </row>
    <row r="48" spans="1:13" s="71" customFormat="1" ht="11.15" customHeight="1" x14ac:dyDescent="0.25">
      <c r="A48" s="110"/>
      <c r="B48" s="108"/>
      <c r="C48" s="108"/>
      <c r="D48" s="108"/>
      <c r="E48" s="108"/>
      <c r="F48" s="108"/>
      <c r="G48" s="108"/>
      <c r="H48" s="108"/>
      <c r="I48" s="108"/>
      <c r="J48" s="108"/>
      <c r="K48" s="108"/>
      <c r="L48" s="108"/>
      <c r="M48" s="109" t="s">
        <v>102</v>
      </c>
    </row>
    <row r="49" spans="1:13" s="71" customFormat="1" ht="11.15" customHeight="1" x14ac:dyDescent="0.3">
      <c r="A49" s="104" t="s">
        <v>115</v>
      </c>
      <c r="B49" s="79"/>
      <c r="C49" s="79"/>
      <c r="D49" s="79"/>
      <c r="E49" s="79"/>
      <c r="F49" s="79"/>
      <c r="G49" s="79"/>
      <c r="H49" s="79"/>
      <c r="I49" s="79"/>
      <c r="J49" s="79"/>
      <c r="K49" s="79"/>
      <c r="L49" s="79"/>
      <c r="M49" s="79"/>
    </row>
    <row r="50" spans="1:13" s="71" customFormat="1" ht="39" customHeight="1" x14ac:dyDescent="0.3">
      <c r="A50" s="542" t="s">
        <v>431</v>
      </c>
      <c r="B50" s="542"/>
      <c r="C50" s="542"/>
      <c r="D50" s="542"/>
      <c r="E50" s="542"/>
      <c r="F50" s="542"/>
      <c r="G50" s="542"/>
      <c r="H50" s="542"/>
      <c r="I50" s="542"/>
      <c r="J50" s="542"/>
      <c r="K50" s="542"/>
      <c r="L50" s="542"/>
      <c r="M50" s="542"/>
    </row>
    <row r="51" spans="1:13" ht="13" customHeight="1" x14ac:dyDescent="0.35">
      <c r="A51" s="103" t="s">
        <v>118</v>
      </c>
      <c r="B51" s="103"/>
      <c r="C51" s="103"/>
      <c r="D51" s="103"/>
      <c r="E51" s="103"/>
      <c r="F51" s="103"/>
      <c r="G51" s="103"/>
      <c r="H51" s="103"/>
      <c r="I51" s="103"/>
      <c r="J51" s="103"/>
      <c r="K51" s="103"/>
      <c r="L51" s="103"/>
      <c r="M51" s="103"/>
    </row>
    <row r="52" spans="1:13" ht="13" customHeight="1" x14ac:dyDescent="0.35">
      <c r="A52" s="103" t="s">
        <v>119</v>
      </c>
      <c r="B52" s="103"/>
      <c r="C52" s="103"/>
      <c r="D52" s="103"/>
      <c r="E52" s="106"/>
      <c r="F52" s="103"/>
      <c r="G52" s="103"/>
      <c r="H52" s="103"/>
      <c r="I52" s="103"/>
      <c r="J52" s="103"/>
      <c r="K52" s="103"/>
      <c r="L52" s="103"/>
      <c r="M52" s="103"/>
    </row>
    <row r="53" spans="1:13" ht="13" customHeight="1" x14ac:dyDescent="0.35">
      <c r="A53" s="104" t="s">
        <v>113</v>
      </c>
      <c r="B53" s="103"/>
      <c r="C53" s="103"/>
      <c r="D53" s="103"/>
      <c r="E53" s="103"/>
      <c r="F53" s="103"/>
      <c r="G53" s="103"/>
      <c r="H53" s="103"/>
      <c r="I53" s="103"/>
      <c r="J53" s="103"/>
      <c r="K53" s="103"/>
      <c r="L53" s="103"/>
      <c r="M53" s="103"/>
    </row>
    <row r="54" spans="1:13" ht="13" customHeight="1" x14ac:dyDescent="0.35">
      <c r="A54" s="103" t="s">
        <v>120</v>
      </c>
      <c r="B54" s="103"/>
      <c r="C54" s="103"/>
      <c r="D54" s="103"/>
      <c r="E54" s="103"/>
      <c r="F54" s="103"/>
      <c r="G54" s="103"/>
      <c r="H54" s="103"/>
      <c r="I54" s="103"/>
      <c r="J54" s="103"/>
      <c r="K54" s="103"/>
      <c r="L54" s="103"/>
      <c r="M54" s="103"/>
    </row>
    <row r="55" spans="1:13" ht="13" customHeight="1" x14ac:dyDescent="0.35">
      <c r="A55" s="103" t="s">
        <v>121</v>
      </c>
      <c r="B55" s="103"/>
      <c r="C55" s="103"/>
      <c r="D55" s="103"/>
      <c r="E55" s="103"/>
      <c r="F55" s="103"/>
      <c r="G55" s="103"/>
      <c r="H55" s="103"/>
      <c r="I55" s="103"/>
      <c r="J55" s="103"/>
      <c r="K55" s="103"/>
      <c r="L55" s="103"/>
      <c r="M55" s="103"/>
    </row>
    <row r="56" spans="1:13" ht="13" customHeight="1" x14ac:dyDescent="0.35">
      <c r="A56" s="103" t="s">
        <v>122</v>
      </c>
      <c r="B56" s="103"/>
      <c r="C56" s="103"/>
      <c r="D56" s="103"/>
      <c r="E56" s="103"/>
      <c r="F56" s="103"/>
      <c r="G56" s="103"/>
      <c r="H56" s="103"/>
      <c r="I56" s="103"/>
      <c r="J56" s="103"/>
      <c r="K56" s="103"/>
      <c r="L56" s="103"/>
      <c r="M56" s="103"/>
    </row>
    <row r="57" spans="1:13" ht="13" customHeight="1" x14ac:dyDescent="0.35">
      <c r="A57" s="103" t="s">
        <v>123</v>
      </c>
      <c r="B57" s="103"/>
      <c r="C57" s="103"/>
      <c r="D57" s="103"/>
      <c r="E57" s="103"/>
      <c r="F57" s="103"/>
      <c r="G57" s="103"/>
      <c r="H57" s="103"/>
      <c r="I57" s="103"/>
      <c r="J57" s="103"/>
      <c r="K57" s="103"/>
      <c r="L57" s="103"/>
      <c r="M57" s="103"/>
    </row>
    <row r="58" spans="1:13" ht="13" customHeight="1" x14ac:dyDescent="0.35">
      <c r="A58" s="103" t="s">
        <v>124</v>
      </c>
      <c r="B58" s="103"/>
      <c r="C58" s="103"/>
      <c r="D58" s="103"/>
      <c r="E58" s="103"/>
      <c r="F58" s="103"/>
      <c r="G58" s="103"/>
      <c r="H58" s="103"/>
      <c r="I58" s="103"/>
      <c r="J58" s="103"/>
      <c r="K58" s="103"/>
      <c r="L58" s="103"/>
      <c r="M58" s="103"/>
    </row>
    <row r="59" spans="1:13" ht="13" customHeight="1" x14ac:dyDescent="0.35">
      <c r="A59" s="103" t="s">
        <v>112</v>
      </c>
      <c r="B59" s="103"/>
      <c r="C59" s="103"/>
      <c r="D59" s="103"/>
      <c r="E59" s="103"/>
      <c r="F59" s="103"/>
      <c r="G59" s="103"/>
      <c r="H59" s="103"/>
      <c r="I59" s="103"/>
      <c r="J59" s="103"/>
      <c r="K59" s="103"/>
      <c r="L59" s="103"/>
      <c r="M59" s="103"/>
    </row>
    <row r="60" spans="1:13" ht="13" customHeight="1" x14ac:dyDescent="0.35">
      <c r="A60" s="104" t="s">
        <v>114</v>
      </c>
      <c r="B60" s="103"/>
      <c r="C60" s="103"/>
      <c r="D60" s="103"/>
      <c r="E60" s="103"/>
      <c r="F60" s="103"/>
      <c r="G60" s="103"/>
      <c r="H60" s="103"/>
      <c r="I60" s="103"/>
      <c r="J60" s="103"/>
      <c r="K60" s="103"/>
      <c r="L60" s="103"/>
      <c r="M60" s="103"/>
    </row>
    <row r="61" spans="1:13" ht="13" customHeight="1" x14ac:dyDescent="0.35">
      <c r="A61" s="103" t="s">
        <v>116</v>
      </c>
      <c r="B61" s="103"/>
      <c r="C61" s="103"/>
      <c r="D61" s="103"/>
      <c r="E61" s="103"/>
      <c r="F61" s="103"/>
      <c r="G61" s="103"/>
      <c r="H61" s="103"/>
      <c r="I61" s="103"/>
      <c r="J61" s="103"/>
      <c r="K61" s="103"/>
      <c r="L61" s="103"/>
      <c r="M61" s="103"/>
    </row>
    <row r="62" spans="1:13" ht="13" customHeight="1" x14ac:dyDescent="0.35">
      <c r="A62" s="103" t="s">
        <v>117</v>
      </c>
      <c r="B62" s="103"/>
      <c r="C62" s="103"/>
      <c r="D62" s="103"/>
      <c r="E62" s="103"/>
      <c r="F62" s="103"/>
      <c r="G62" s="103"/>
      <c r="H62" s="103"/>
      <c r="I62" s="103"/>
      <c r="J62" s="103"/>
      <c r="K62" s="103"/>
      <c r="L62" s="103"/>
      <c r="M62" s="103"/>
    </row>
    <row r="63" spans="1:13" ht="13" customHeight="1" x14ac:dyDescent="0.35">
      <c r="A63" s="103" t="s">
        <v>125</v>
      </c>
      <c r="B63" s="103"/>
      <c r="C63" s="103"/>
      <c r="D63" s="103"/>
      <c r="E63" s="103"/>
      <c r="F63" s="103"/>
      <c r="G63" s="103"/>
      <c r="H63" s="103"/>
      <c r="I63" s="103"/>
      <c r="J63" s="103"/>
      <c r="K63" s="103"/>
      <c r="L63" s="103"/>
      <c r="M63" s="103"/>
    </row>
    <row r="64" spans="1:13" x14ac:dyDescent="0.35">
      <c r="B64" s="103"/>
      <c r="C64" s="103"/>
      <c r="D64" s="103"/>
      <c r="E64" s="103"/>
      <c r="F64" s="103"/>
      <c r="G64" s="103"/>
      <c r="H64" s="103"/>
      <c r="I64" s="103"/>
      <c r="J64" s="103"/>
      <c r="K64" s="103"/>
      <c r="L64" s="103"/>
      <c r="M64" s="103"/>
    </row>
    <row r="95" spans="1:5" x14ac:dyDescent="0.35">
      <c r="A95" s="71"/>
      <c r="B95" s="71"/>
      <c r="C95" s="71"/>
      <c r="D95" s="71"/>
      <c r="E95" s="71"/>
    </row>
    <row r="96" spans="1:5" x14ac:dyDescent="0.35">
      <c r="A96" s="71"/>
      <c r="B96" s="79"/>
      <c r="C96" s="79"/>
      <c r="D96" s="79"/>
      <c r="E96" s="71"/>
    </row>
    <row r="1965" spans="1:13" ht="15" thickBot="1" x14ac:dyDescent="0.4"/>
    <row r="1966" spans="1:13" x14ac:dyDescent="0.35">
      <c r="A1966" s="89" t="s">
        <v>4</v>
      </c>
      <c r="B1966" s="452" t="s">
        <v>5</v>
      </c>
      <c r="C1966" s="453"/>
      <c r="D1966" s="454"/>
      <c r="E1966" s="452" t="s">
        <v>6</v>
      </c>
      <c r="F1966" s="453"/>
      <c r="G1966" s="454"/>
      <c r="H1966" s="452" t="s">
        <v>7</v>
      </c>
      <c r="I1966" s="453"/>
      <c r="J1966" s="454"/>
      <c r="K1966" s="452" t="s">
        <v>8</v>
      </c>
      <c r="L1966" s="453"/>
      <c r="M1966" s="454"/>
    </row>
    <row r="1967" spans="1:13" ht="15" thickBot="1" x14ac:dyDescent="0.4">
      <c r="A1967" s="90"/>
      <c r="B1967" s="38" t="s">
        <v>9</v>
      </c>
      <c r="C1967" s="45" t="s">
        <v>10</v>
      </c>
      <c r="D1967" s="39" t="s">
        <v>11</v>
      </c>
      <c r="E1967" s="38" t="s">
        <v>9</v>
      </c>
      <c r="F1967" s="45" t="s">
        <v>10</v>
      </c>
      <c r="G1967" s="39" t="s">
        <v>11</v>
      </c>
      <c r="H1967" s="38" t="s">
        <v>103</v>
      </c>
      <c r="I1967" s="45" t="s">
        <v>10</v>
      </c>
      <c r="J1967" s="39" t="s">
        <v>11</v>
      </c>
      <c r="K1967" s="38" t="s">
        <v>9</v>
      </c>
      <c r="L1967" s="45" t="s">
        <v>10</v>
      </c>
      <c r="M1967" s="39" t="s">
        <v>11</v>
      </c>
    </row>
    <row r="1968" spans="1:13" x14ac:dyDescent="0.35">
      <c r="A1968" s="71" t="str">
        <f t="shared" ref="A1968:B1987" si="0">A5</f>
        <v>Herefordshire, County of</v>
      </c>
      <c r="B1968" s="71">
        <f t="shared" si="0"/>
        <v>10</v>
      </c>
      <c r="C1968" s="102">
        <f t="shared" ref="C1968:C2007" si="1">-C5</f>
        <v>-20</v>
      </c>
      <c r="D1968" s="71">
        <f t="shared" ref="D1968:E1987" si="2">D5</f>
        <v>-10</v>
      </c>
      <c r="E1968" s="71">
        <f t="shared" si="2"/>
        <v>180</v>
      </c>
      <c r="F1968" s="102">
        <f t="shared" ref="F1968:F2007" si="3">-F5</f>
        <v>-160</v>
      </c>
      <c r="G1968" s="71">
        <f t="shared" ref="G1968:H1987" si="4">G5</f>
        <v>20</v>
      </c>
      <c r="H1968" s="71">
        <f t="shared" si="4"/>
        <v>10</v>
      </c>
      <c r="I1968" s="102">
        <f t="shared" ref="I1968:I2007" si="5">-I5</f>
        <v>-20</v>
      </c>
      <c r="J1968" s="71">
        <f t="shared" ref="J1968:K1987" si="6">J5</f>
        <v>-20</v>
      </c>
      <c r="K1968" s="71">
        <f t="shared" si="6"/>
        <v>190</v>
      </c>
      <c r="L1968" s="102">
        <f t="shared" ref="L1968:L2007" si="7">-L5</f>
        <v>-200</v>
      </c>
      <c r="M1968" s="71">
        <f t="shared" ref="M1968:M2007" si="8">M5</f>
        <v>-10</v>
      </c>
    </row>
    <row r="1969" spans="1:13" x14ac:dyDescent="0.35">
      <c r="A1969" s="71" t="str">
        <f t="shared" si="0"/>
        <v>Telford and Wrekin</v>
      </c>
      <c r="B1969" s="71">
        <f t="shared" si="0"/>
        <v>50</v>
      </c>
      <c r="C1969" s="102">
        <f t="shared" si="1"/>
        <v>-60</v>
      </c>
      <c r="D1969" s="71">
        <f t="shared" si="2"/>
        <v>-10</v>
      </c>
      <c r="E1969" s="71">
        <f t="shared" si="2"/>
        <v>270</v>
      </c>
      <c r="F1969" s="102">
        <f t="shared" si="3"/>
        <v>-290</v>
      </c>
      <c r="G1969" s="71">
        <f t="shared" si="4"/>
        <v>-20</v>
      </c>
      <c r="H1969" s="71">
        <f t="shared" si="4"/>
        <v>0</v>
      </c>
      <c r="I1969" s="102">
        <f t="shared" si="5"/>
        <v>-20</v>
      </c>
      <c r="J1969" s="71">
        <f t="shared" si="6"/>
        <v>-10</v>
      </c>
      <c r="K1969" s="71">
        <f t="shared" si="6"/>
        <v>320</v>
      </c>
      <c r="L1969" s="102">
        <f t="shared" si="7"/>
        <v>-360</v>
      </c>
      <c r="M1969" s="71">
        <f t="shared" si="8"/>
        <v>-40</v>
      </c>
    </row>
    <row r="1970" spans="1:13" x14ac:dyDescent="0.35">
      <c r="A1970" s="71" t="str">
        <f t="shared" si="0"/>
        <v>Stoke-on-Trent</v>
      </c>
      <c r="B1970" s="71">
        <f t="shared" si="0"/>
        <v>30</v>
      </c>
      <c r="C1970" s="102">
        <f t="shared" si="1"/>
        <v>-100</v>
      </c>
      <c r="D1970" s="71">
        <f t="shared" si="2"/>
        <v>-70</v>
      </c>
      <c r="E1970" s="71">
        <f t="shared" si="2"/>
        <v>300</v>
      </c>
      <c r="F1970" s="102">
        <f t="shared" si="3"/>
        <v>-330</v>
      </c>
      <c r="G1970" s="71">
        <f t="shared" si="4"/>
        <v>-20</v>
      </c>
      <c r="H1970" s="71">
        <f t="shared" si="4"/>
        <v>0</v>
      </c>
      <c r="I1970" s="102">
        <f t="shared" si="5"/>
        <v>0</v>
      </c>
      <c r="J1970" s="71">
        <f t="shared" si="6"/>
        <v>0</v>
      </c>
      <c r="K1970" s="71">
        <f t="shared" si="6"/>
        <v>340</v>
      </c>
      <c r="L1970" s="102">
        <f t="shared" si="7"/>
        <v>-440</v>
      </c>
      <c r="M1970" s="71">
        <f t="shared" si="8"/>
        <v>-100</v>
      </c>
    </row>
    <row r="1971" spans="1:13" x14ac:dyDescent="0.35">
      <c r="A1971" s="71" t="str">
        <f t="shared" si="0"/>
        <v>Shropshire</v>
      </c>
      <c r="B1971" s="71">
        <f t="shared" si="0"/>
        <v>20</v>
      </c>
      <c r="C1971" s="102">
        <f t="shared" si="1"/>
        <v>-50</v>
      </c>
      <c r="D1971" s="71">
        <f t="shared" si="2"/>
        <v>-30</v>
      </c>
      <c r="E1971" s="71">
        <f t="shared" si="2"/>
        <v>300</v>
      </c>
      <c r="F1971" s="102">
        <f t="shared" si="3"/>
        <v>-370</v>
      </c>
      <c r="G1971" s="71">
        <f t="shared" si="4"/>
        <v>-80</v>
      </c>
      <c r="H1971" s="71">
        <f t="shared" si="4"/>
        <v>10</v>
      </c>
      <c r="I1971" s="102">
        <f t="shared" si="5"/>
        <v>-30</v>
      </c>
      <c r="J1971" s="71">
        <f t="shared" si="6"/>
        <v>-20</v>
      </c>
      <c r="K1971" s="71">
        <f t="shared" si="6"/>
        <v>330</v>
      </c>
      <c r="L1971" s="102">
        <f t="shared" si="7"/>
        <v>-460</v>
      </c>
      <c r="M1971" s="71">
        <f t="shared" si="8"/>
        <v>-130</v>
      </c>
    </row>
    <row r="1972" spans="1:13" x14ac:dyDescent="0.35">
      <c r="A1972" s="71" t="str">
        <f t="shared" si="0"/>
        <v>Cannock Chase</v>
      </c>
      <c r="B1972" s="71">
        <f t="shared" si="0"/>
        <v>20</v>
      </c>
      <c r="C1972" s="102">
        <f t="shared" si="1"/>
        <v>-40</v>
      </c>
      <c r="D1972" s="71">
        <f t="shared" si="2"/>
        <v>-20</v>
      </c>
      <c r="E1972" s="71">
        <f t="shared" si="2"/>
        <v>110</v>
      </c>
      <c r="F1972" s="102">
        <f t="shared" si="3"/>
        <v>-220</v>
      </c>
      <c r="G1972" s="71">
        <f t="shared" si="4"/>
        <v>-110</v>
      </c>
      <c r="H1972" s="71">
        <f t="shared" si="4"/>
        <v>10</v>
      </c>
      <c r="I1972" s="102">
        <f t="shared" si="5"/>
        <v>-20</v>
      </c>
      <c r="J1972" s="71">
        <f t="shared" si="6"/>
        <v>-10</v>
      </c>
      <c r="K1972" s="71">
        <f t="shared" si="6"/>
        <v>140</v>
      </c>
      <c r="L1972" s="102">
        <f t="shared" si="7"/>
        <v>-280</v>
      </c>
      <c r="M1972" s="71">
        <f t="shared" si="8"/>
        <v>-140</v>
      </c>
    </row>
    <row r="1973" spans="1:13" x14ac:dyDescent="0.35">
      <c r="A1973" s="71" t="str">
        <f t="shared" si="0"/>
        <v>East Staffordshire</v>
      </c>
      <c r="B1973" s="71">
        <f t="shared" si="0"/>
        <v>50</v>
      </c>
      <c r="C1973" s="102">
        <f t="shared" si="1"/>
        <v>-40</v>
      </c>
      <c r="D1973" s="71">
        <f t="shared" si="2"/>
        <v>10</v>
      </c>
      <c r="E1973" s="71">
        <f t="shared" si="2"/>
        <v>150</v>
      </c>
      <c r="F1973" s="102">
        <f t="shared" si="3"/>
        <v>-170</v>
      </c>
      <c r="G1973" s="71">
        <f t="shared" si="4"/>
        <v>-20</v>
      </c>
      <c r="H1973" s="71">
        <f t="shared" si="4"/>
        <v>0</v>
      </c>
      <c r="I1973" s="102">
        <f t="shared" si="5"/>
        <v>-20</v>
      </c>
      <c r="J1973" s="71">
        <f t="shared" si="6"/>
        <v>-10</v>
      </c>
      <c r="K1973" s="71">
        <f t="shared" si="6"/>
        <v>200</v>
      </c>
      <c r="L1973" s="102">
        <f t="shared" si="7"/>
        <v>-230</v>
      </c>
      <c r="M1973" s="71">
        <f t="shared" si="8"/>
        <v>-30</v>
      </c>
    </row>
    <row r="1974" spans="1:13" x14ac:dyDescent="0.35">
      <c r="A1974" s="71" t="str">
        <f t="shared" si="0"/>
        <v>Lichfield</v>
      </c>
      <c r="B1974" s="71">
        <f t="shared" si="0"/>
        <v>80</v>
      </c>
      <c r="C1974" s="102">
        <f t="shared" si="1"/>
        <v>-170</v>
      </c>
      <c r="D1974" s="71">
        <f t="shared" si="2"/>
        <v>-90</v>
      </c>
      <c r="E1974" s="71">
        <f t="shared" si="2"/>
        <v>390</v>
      </c>
      <c r="F1974" s="102">
        <f t="shared" si="3"/>
        <v>-720</v>
      </c>
      <c r="G1974" s="71">
        <f t="shared" si="4"/>
        <v>-340</v>
      </c>
      <c r="H1974" s="71">
        <f t="shared" si="4"/>
        <v>50</v>
      </c>
      <c r="I1974" s="102">
        <f t="shared" si="5"/>
        <v>-140</v>
      </c>
      <c r="J1974" s="71">
        <f t="shared" si="6"/>
        <v>-90</v>
      </c>
      <c r="K1974" s="71">
        <f t="shared" si="6"/>
        <v>520</v>
      </c>
      <c r="L1974" s="102">
        <f t="shared" si="7"/>
        <v>-1030</v>
      </c>
      <c r="M1974" s="71">
        <f t="shared" si="8"/>
        <v>-510</v>
      </c>
    </row>
    <row r="1975" spans="1:13" x14ac:dyDescent="0.35">
      <c r="A1975" s="71" t="str">
        <f t="shared" si="0"/>
        <v>Newcastle-under-Lyme</v>
      </c>
      <c r="B1975" s="71">
        <f t="shared" si="0"/>
        <v>10</v>
      </c>
      <c r="C1975" s="102">
        <f t="shared" si="1"/>
        <v>-10</v>
      </c>
      <c r="D1975" s="71">
        <f t="shared" si="2"/>
        <v>0</v>
      </c>
      <c r="E1975" s="71">
        <f t="shared" si="2"/>
        <v>140</v>
      </c>
      <c r="F1975" s="102">
        <f t="shared" si="3"/>
        <v>-180</v>
      </c>
      <c r="G1975" s="71">
        <f t="shared" si="4"/>
        <v>-40</v>
      </c>
      <c r="H1975" s="71">
        <f t="shared" si="4"/>
        <v>0</v>
      </c>
      <c r="I1975" s="102">
        <f t="shared" si="5"/>
        <v>0</v>
      </c>
      <c r="J1975" s="71">
        <f t="shared" si="6"/>
        <v>0</v>
      </c>
      <c r="K1975" s="71">
        <f t="shared" si="6"/>
        <v>150</v>
      </c>
      <c r="L1975" s="102">
        <f t="shared" si="7"/>
        <v>-190</v>
      </c>
      <c r="M1975" s="71">
        <f t="shared" si="8"/>
        <v>-40</v>
      </c>
    </row>
    <row r="1976" spans="1:13" x14ac:dyDescent="0.35">
      <c r="A1976" s="71" t="str">
        <f t="shared" si="0"/>
        <v>South Staffordshire</v>
      </c>
      <c r="B1976" s="71">
        <f t="shared" si="0"/>
        <v>10</v>
      </c>
      <c r="C1976" s="102">
        <f t="shared" si="1"/>
        <v>-30</v>
      </c>
      <c r="D1976" s="71">
        <f t="shared" si="2"/>
        <v>-20</v>
      </c>
      <c r="E1976" s="71">
        <f t="shared" si="2"/>
        <v>170</v>
      </c>
      <c r="F1976" s="102">
        <f t="shared" si="3"/>
        <v>-210</v>
      </c>
      <c r="G1976" s="71">
        <f t="shared" si="4"/>
        <v>-30</v>
      </c>
      <c r="H1976" s="71">
        <f t="shared" si="4"/>
        <v>0</v>
      </c>
      <c r="I1976" s="102">
        <f t="shared" si="5"/>
        <v>-20</v>
      </c>
      <c r="J1976" s="71">
        <f t="shared" si="6"/>
        <v>-20</v>
      </c>
      <c r="K1976" s="71">
        <f t="shared" si="6"/>
        <v>190</v>
      </c>
      <c r="L1976" s="102">
        <f t="shared" si="7"/>
        <v>-260</v>
      </c>
      <c r="M1976" s="71">
        <f t="shared" si="8"/>
        <v>-70</v>
      </c>
    </row>
    <row r="1977" spans="1:13" x14ac:dyDescent="0.35">
      <c r="A1977" s="71" t="str">
        <f t="shared" si="0"/>
        <v>Stafford</v>
      </c>
      <c r="B1977" s="71">
        <f t="shared" si="0"/>
        <v>20</v>
      </c>
      <c r="C1977" s="102">
        <f t="shared" si="1"/>
        <v>-50</v>
      </c>
      <c r="D1977" s="71">
        <f t="shared" si="2"/>
        <v>-30</v>
      </c>
      <c r="E1977" s="71">
        <f t="shared" si="2"/>
        <v>180</v>
      </c>
      <c r="F1977" s="102">
        <f t="shared" si="3"/>
        <v>-240</v>
      </c>
      <c r="G1977" s="71">
        <f t="shared" si="4"/>
        <v>-60</v>
      </c>
      <c r="H1977" s="71">
        <f t="shared" si="4"/>
        <v>0</v>
      </c>
      <c r="I1977" s="102">
        <f t="shared" si="5"/>
        <v>-10</v>
      </c>
      <c r="J1977" s="71">
        <f t="shared" si="6"/>
        <v>-10</v>
      </c>
      <c r="K1977" s="71">
        <f t="shared" si="6"/>
        <v>200</v>
      </c>
      <c r="L1977" s="102">
        <f t="shared" si="7"/>
        <v>-290</v>
      </c>
      <c r="M1977" s="71">
        <f t="shared" si="8"/>
        <v>-90</v>
      </c>
    </row>
    <row r="1978" spans="1:13" x14ac:dyDescent="0.35">
      <c r="A1978" s="71" t="str">
        <f t="shared" si="0"/>
        <v>Staffordshire Moorlands</v>
      </c>
      <c r="B1978" s="71">
        <f t="shared" si="0"/>
        <v>0</v>
      </c>
      <c r="C1978" s="102">
        <f t="shared" si="1"/>
        <v>0</v>
      </c>
      <c r="D1978" s="71">
        <f t="shared" si="2"/>
        <v>0</v>
      </c>
      <c r="E1978" s="71">
        <f t="shared" si="2"/>
        <v>40</v>
      </c>
      <c r="F1978" s="102">
        <f t="shared" si="3"/>
        <v>-30</v>
      </c>
      <c r="G1978" s="71">
        <f t="shared" si="4"/>
        <v>0</v>
      </c>
      <c r="H1978" s="71">
        <f t="shared" si="4"/>
        <v>0</v>
      </c>
      <c r="I1978" s="102">
        <f t="shared" si="5"/>
        <v>0</v>
      </c>
      <c r="J1978" s="71">
        <f t="shared" si="6"/>
        <v>0</v>
      </c>
      <c r="K1978" s="71">
        <f t="shared" si="6"/>
        <v>40</v>
      </c>
      <c r="L1978" s="102">
        <f t="shared" si="7"/>
        <v>-40</v>
      </c>
      <c r="M1978" s="71">
        <f t="shared" si="8"/>
        <v>0</v>
      </c>
    </row>
    <row r="1979" spans="1:13" x14ac:dyDescent="0.35">
      <c r="A1979" s="71" t="str">
        <f t="shared" si="0"/>
        <v>Tamworth</v>
      </c>
      <c r="B1979" s="71">
        <f t="shared" si="0"/>
        <v>70</v>
      </c>
      <c r="C1979" s="102">
        <f t="shared" si="1"/>
        <v>-90</v>
      </c>
      <c r="D1979" s="71">
        <f t="shared" si="2"/>
        <v>-20</v>
      </c>
      <c r="E1979" s="71">
        <f t="shared" si="2"/>
        <v>250</v>
      </c>
      <c r="F1979" s="102">
        <f t="shared" si="3"/>
        <v>-380</v>
      </c>
      <c r="G1979" s="71">
        <f t="shared" si="4"/>
        <v>-130</v>
      </c>
      <c r="H1979" s="71">
        <f t="shared" si="4"/>
        <v>10</v>
      </c>
      <c r="I1979" s="102">
        <f t="shared" si="5"/>
        <v>-40</v>
      </c>
      <c r="J1979" s="71">
        <f t="shared" si="6"/>
        <v>-30</v>
      </c>
      <c r="K1979" s="71">
        <f t="shared" si="6"/>
        <v>320</v>
      </c>
      <c r="L1979" s="102">
        <f t="shared" si="7"/>
        <v>-510</v>
      </c>
      <c r="M1979" s="71">
        <f t="shared" si="8"/>
        <v>-190</v>
      </c>
    </row>
    <row r="1980" spans="1:13" x14ac:dyDescent="0.35">
      <c r="A1980" s="71" t="str">
        <f t="shared" si="0"/>
        <v>North Warwickshire</v>
      </c>
      <c r="B1980" s="71">
        <f t="shared" si="0"/>
        <v>50</v>
      </c>
      <c r="C1980" s="102">
        <f t="shared" si="1"/>
        <v>-120</v>
      </c>
      <c r="D1980" s="71">
        <f t="shared" si="2"/>
        <v>-70</v>
      </c>
      <c r="E1980" s="71">
        <f t="shared" si="2"/>
        <v>270</v>
      </c>
      <c r="F1980" s="102">
        <f t="shared" si="3"/>
        <v>-540</v>
      </c>
      <c r="G1980" s="71">
        <f t="shared" si="4"/>
        <v>-270</v>
      </c>
      <c r="H1980" s="71">
        <f t="shared" si="4"/>
        <v>20</v>
      </c>
      <c r="I1980" s="102">
        <f t="shared" si="5"/>
        <v>-40</v>
      </c>
      <c r="J1980" s="71">
        <f t="shared" si="6"/>
        <v>-30</v>
      </c>
      <c r="K1980" s="71">
        <f t="shared" si="6"/>
        <v>340</v>
      </c>
      <c r="L1980" s="102">
        <f t="shared" si="7"/>
        <v>-710</v>
      </c>
      <c r="M1980" s="71">
        <f t="shared" si="8"/>
        <v>-370</v>
      </c>
    </row>
    <row r="1981" spans="1:13" x14ac:dyDescent="0.35">
      <c r="A1981" s="71" t="str">
        <f t="shared" si="0"/>
        <v>Nuneaton and Bedworth</v>
      </c>
      <c r="B1981" s="71">
        <f t="shared" si="0"/>
        <v>30</v>
      </c>
      <c r="C1981" s="102">
        <f t="shared" si="1"/>
        <v>-40</v>
      </c>
      <c r="D1981" s="71">
        <f t="shared" si="2"/>
        <v>-10</v>
      </c>
      <c r="E1981" s="71">
        <f t="shared" si="2"/>
        <v>190</v>
      </c>
      <c r="F1981" s="102">
        <f t="shared" si="3"/>
        <v>-220</v>
      </c>
      <c r="G1981" s="71">
        <f t="shared" si="4"/>
        <v>-30</v>
      </c>
      <c r="H1981" s="71">
        <f t="shared" si="4"/>
        <v>0</v>
      </c>
      <c r="I1981" s="102">
        <f t="shared" si="5"/>
        <v>-10</v>
      </c>
      <c r="J1981" s="71">
        <f t="shared" si="6"/>
        <v>-10</v>
      </c>
      <c r="K1981" s="71">
        <f t="shared" si="6"/>
        <v>220</v>
      </c>
      <c r="L1981" s="102">
        <f t="shared" si="7"/>
        <v>-270</v>
      </c>
      <c r="M1981" s="71">
        <f t="shared" si="8"/>
        <v>-50</v>
      </c>
    </row>
    <row r="1982" spans="1:13" x14ac:dyDescent="0.35">
      <c r="A1982" s="71" t="str">
        <f t="shared" si="0"/>
        <v>Rugby</v>
      </c>
      <c r="B1982" s="71">
        <f t="shared" si="0"/>
        <v>20</v>
      </c>
      <c r="C1982" s="102">
        <f t="shared" si="1"/>
        <v>-30</v>
      </c>
      <c r="D1982" s="71">
        <f t="shared" si="2"/>
        <v>0</v>
      </c>
      <c r="E1982" s="71">
        <f t="shared" si="2"/>
        <v>140</v>
      </c>
      <c r="F1982" s="102">
        <f t="shared" si="3"/>
        <v>-160</v>
      </c>
      <c r="G1982" s="71">
        <f t="shared" si="4"/>
        <v>-20</v>
      </c>
      <c r="H1982" s="71">
        <f t="shared" si="4"/>
        <v>0</v>
      </c>
      <c r="I1982" s="102">
        <f t="shared" si="5"/>
        <v>-10</v>
      </c>
      <c r="J1982" s="71">
        <f t="shared" si="6"/>
        <v>0</v>
      </c>
      <c r="K1982" s="71">
        <f t="shared" si="6"/>
        <v>170</v>
      </c>
      <c r="L1982" s="102">
        <f t="shared" si="7"/>
        <v>-190</v>
      </c>
      <c r="M1982" s="71">
        <f t="shared" si="8"/>
        <v>-20</v>
      </c>
    </row>
    <row r="1983" spans="1:13" x14ac:dyDescent="0.35">
      <c r="A1983" s="71" t="str">
        <f t="shared" si="0"/>
        <v>Stratford-on-Avon</v>
      </c>
      <c r="B1983" s="71">
        <f t="shared" si="0"/>
        <v>10</v>
      </c>
      <c r="C1983" s="102">
        <f t="shared" si="1"/>
        <v>-50</v>
      </c>
      <c r="D1983" s="71">
        <f t="shared" si="2"/>
        <v>-30</v>
      </c>
      <c r="E1983" s="71">
        <f t="shared" si="2"/>
        <v>220</v>
      </c>
      <c r="F1983" s="102">
        <f t="shared" si="3"/>
        <v>-330</v>
      </c>
      <c r="G1983" s="71">
        <f t="shared" si="4"/>
        <v>-110</v>
      </c>
      <c r="H1983" s="71">
        <f t="shared" si="4"/>
        <v>10</v>
      </c>
      <c r="I1983" s="102">
        <f t="shared" si="5"/>
        <v>-60</v>
      </c>
      <c r="J1983" s="71">
        <f t="shared" si="6"/>
        <v>-50</v>
      </c>
      <c r="K1983" s="71">
        <f t="shared" si="6"/>
        <v>240</v>
      </c>
      <c r="L1983" s="102">
        <f t="shared" si="7"/>
        <v>-440</v>
      </c>
      <c r="M1983" s="71">
        <f t="shared" si="8"/>
        <v>-200</v>
      </c>
    </row>
    <row r="1984" spans="1:13" x14ac:dyDescent="0.35">
      <c r="A1984" s="71" t="str">
        <f t="shared" si="0"/>
        <v>Warwick</v>
      </c>
      <c r="B1984" s="71">
        <f t="shared" si="0"/>
        <v>20</v>
      </c>
      <c r="C1984" s="102">
        <f t="shared" si="1"/>
        <v>-50</v>
      </c>
      <c r="D1984" s="71">
        <f t="shared" si="2"/>
        <v>-20</v>
      </c>
      <c r="E1984" s="71">
        <f t="shared" si="2"/>
        <v>260</v>
      </c>
      <c r="F1984" s="102">
        <f t="shared" si="3"/>
        <v>-370</v>
      </c>
      <c r="G1984" s="71">
        <f t="shared" si="4"/>
        <v>-110</v>
      </c>
      <c r="H1984" s="71">
        <f t="shared" si="4"/>
        <v>0</v>
      </c>
      <c r="I1984" s="102">
        <f t="shared" si="5"/>
        <v>-20</v>
      </c>
      <c r="J1984" s="71">
        <f t="shared" si="6"/>
        <v>-10</v>
      </c>
      <c r="K1984" s="71">
        <f t="shared" si="6"/>
        <v>280</v>
      </c>
      <c r="L1984" s="102">
        <f t="shared" si="7"/>
        <v>-430</v>
      </c>
      <c r="M1984" s="71">
        <f t="shared" si="8"/>
        <v>-150</v>
      </c>
    </row>
    <row r="1985" spans="1:13" x14ac:dyDescent="0.35">
      <c r="A1985" s="71" t="str">
        <f t="shared" si="0"/>
        <v>Bromsgrove</v>
      </c>
      <c r="B1985" s="71">
        <f t="shared" si="0"/>
        <v>140</v>
      </c>
      <c r="C1985" s="102">
        <f t="shared" si="1"/>
        <v>-410</v>
      </c>
      <c r="D1985" s="71">
        <f t="shared" si="2"/>
        <v>-270</v>
      </c>
      <c r="E1985" s="71">
        <f t="shared" si="2"/>
        <v>740</v>
      </c>
      <c r="F1985" s="102">
        <f t="shared" si="3"/>
        <v>-1380</v>
      </c>
      <c r="G1985" s="71">
        <f t="shared" si="4"/>
        <v>-650</v>
      </c>
      <c r="H1985" s="71">
        <f t="shared" si="4"/>
        <v>100</v>
      </c>
      <c r="I1985" s="102">
        <f t="shared" si="5"/>
        <v>-250</v>
      </c>
      <c r="J1985" s="71">
        <f t="shared" si="6"/>
        <v>-150</v>
      </c>
      <c r="K1985" s="71">
        <f t="shared" si="6"/>
        <v>980</v>
      </c>
      <c r="L1985" s="102">
        <f t="shared" si="7"/>
        <v>-2040</v>
      </c>
      <c r="M1985" s="71">
        <f t="shared" si="8"/>
        <v>-1060</v>
      </c>
    </row>
    <row r="1986" spans="1:13" x14ac:dyDescent="0.35">
      <c r="A1986" s="71" t="str">
        <f t="shared" si="0"/>
        <v>Malvern Hills</v>
      </c>
      <c r="B1986" s="71">
        <f t="shared" si="0"/>
        <v>0</v>
      </c>
      <c r="C1986" s="102">
        <f t="shared" si="1"/>
        <v>-10</v>
      </c>
      <c r="D1986" s="71">
        <f t="shared" si="2"/>
        <v>-10</v>
      </c>
      <c r="E1986" s="71">
        <f t="shared" si="2"/>
        <v>90</v>
      </c>
      <c r="F1986" s="102">
        <f t="shared" si="3"/>
        <v>-110</v>
      </c>
      <c r="G1986" s="71">
        <f t="shared" si="4"/>
        <v>-30</v>
      </c>
      <c r="H1986" s="71">
        <f t="shared" si="4"/>
        <v>10</v>
      </c>
      <c r="I1986" s="102">
        <f t="shared" si="5"/>
        <v>-20</v>
      </c>
      <c r="J1986" s="71">
        <f t="shared" si="6"/>
        <v>-20</v>
      </c>
      <c r="K1986" s="71">
        <f t="shared" si="6"/>
        <v>100</v>
      </c>
      <c r="L1986" s="102">
        <f t="shared" si="7"/>
        <v>-150</v>
      </c>
      <c r="M1986" s="71">
        <f t="shared" si="8"/>
        <v>-50</v>
      </c>
    </row>
    <row r="1987" spans="1:13" x14ac:dyDescent="0.35">
      <c r="A1987" s="71" t="str">
        <f t="shared" si="0"/>
        <v>Redditch</v>
      </c>
      <c r="B1987" s="71">
        <f t="shared" si="0"/>
        <v>50</v>
      </c>
      <c r="C1987" s="102">
        <f t="shared" si="1"/>
        <v>-110</v>
      </c>
      <c r="D1987" s="71">
        <f t="shared" si="2"/>
        <v>-60</v>
      </c>
      <c r="E1987" s="71">
        <f t="shared" si="2"/>
        <v>300</v>
      </c>
      <c r="F1987" s="102">
        <f t="shared" si="3"/>
        <v>-420</v>
      </c>
      <c r="G1987" s="71">
        <f t="shared" si="4"/>
        <v>-120</v>
      </c>
      <c r="H1987" s="71">
        <f t="shared" si="4"/>
        <v>20</v>
      </c>
      <c r="I1987" s="102">
        <f t="shared" si="5"/>
        <v>-40</v>
      </c>
      <c r="J1987" s="71">
        <f t="shared" si="6"/>
        <v>-20</v>
      </c>
      <c r="K1987" s="71">
        <f t="shared" si="6"/>
        <v>370</v>
      </c>
      <c r="L1987" s="102">
        <f t="shared" si="7"/>
        <v>-570</v>
      </c>
      <c r="M1987" s="71">
        <f t="shared" si="8"/>
        <v>-200</v>
      </c>
    </row>
    <row r="1988" spans="1:13" x14ac:dyDescent="0.35">
      <c r="A1988" s="71" t="str">
        <f t="shared" ref="A1988:B2007" si="9">A25</f>
        <v>Worcester</v>
      </c>
      <c r="B1988" s="71">
        <f t="shared" si="9"/>
        <v>30</v>
      </c>
      <c r="C1988" s="102">
        <f t="shared" si="1"/>
        <v>-30</v>
      </c>
      <c r="D1988" s="71">
        <f t="shared" ref="D1988:E2007" si="10">D25</f>
        <v>0</v>
      </c>
      <c r="E1988" s="71">
        <f t="shared" si="10"/>
        <v>310</v>
      </c>
      <c r="F1988" s="102">
        <f t="shared" si="3"/>
        <v>-390</v>
      </c>
      <c r="G1988" s="71">
        <f t="shared" ref="G1988:H2007" si="11">G25</f>
        <v>-80</v>
      </c>
      <c r="H1988" s="71">
        <f t="shared" si="11"/>
        <v>0</v>
      </c>
      <c r="I1988" s="102">
        <f t="shared" si="5"/>
        <v>-20</v>
      </c>
      <c r="J1988" s="71">
        <f t="shared" ref="J1988:K2007" si="12">J25</f>
        <v>-20</v>
      </c>
      <c r="K1988" s="71">
        <f t="shared" si="12"/>
        <v>340</v>
      </c>
      <c r="L1988" s="102">
        <f t="shared" si="7"/>
        <v>-440</v>
      </c>
      <c r="M1988" s="71">
        <f t="shared" si="8"/>
        <v>-100</v>
      </c>
    </row>
    <row r="1989" spans="1:13" x14ac:dyDescent="0.35">
      <c r="A1989" s="71" t="str">
        <f t="shared" si="9"/>
        <v>Wychavon</v>
      </c>
      <c r="B1989" s="71">
        <f t="shared" si="9"/>
        <v>10</v>
      </c>
      <c r="C1989" s="102">
        <f t="shared" si="1"/>
        <v>-80</v>
      </c>
      <c r="D1989" s="71">
        <f t="shared" si="10"/>
        <v>-60</v>
      </c>
      <c r="E1989" s="71">
        <f t="shared" si="10"/>
        <v>170</v>
      </c>
      <c r="F1989" s="102">
        <f t="shared" si="3"/>
        <v>-300</v>
      </c>
      <c r="G1989" s="71">
        <f t="shared" si="11"/>
        <v>-130</v>
      </c>
      <c r="H1989" s="71">
        <f t="shared" si="11"/>
        <v>20</v>
      </c>
      <c r="I1989" s="102">
        <f t="shared" si="5"/>
        <v>-80</v>
      </c>
      <c r="J1989" s="71">
        <f t="shared" si="12"/>
        <v>-70</v>
      </c>
      <c r="K1989" s="71">
        <f t="shared" si="12"/>
        <v>200</v>
      </c>
      <c r="L1989" s="102">
        <f t="shared" si="7"/>
        <v>-460</v>
      </c>
      <c r="M1989" s="71">
        <f t="shared" si="8"/>
        <v>-260</v>
      </c>
    </row>
    <row r="1990" spans="1:13" x14ac:dyDescent="0.35">
      <c r="A1990" s="71" t="str">
        <f t="shared" si="9"/>
        <v>Wyre Forest</v>
      </c>
      <c r="B1990" s="71">
        <f t="shared" si="9"/>
        <v>30</v>
      </c>
      <c r="C1990" s="102">
        <f t="shared" si="1"/>
        <v>-60</v>
      </c>
      <c r="D1990" s="71">
        <f t="shared" si="10"/>
        <v>-30</v>
      </c>
      <c r="E1990" s="71">
        <f t="shared" si="10"/>
        <v>180</v>
      </c>
      <c r="F1990" s="102">
        <f t="shared" si="3"/>
        <v>-320</v>
      </c>
      <c r="G1990" s="71">
        <f t="shared" si="11"/>
        <v>-130</v>
      </c>
      <c r="H1990" s="71">
        <f t="shared" si="11"/>
        <v>20</v>
      </c>
      <c r="I1990" s="102">
        <f t="shared" si="5"/>
        <v>-50</v>
      </c>
      <c r="J1990" s="71">
        <f t="shared" si="12"/>
        <v>-20</v>
      </c>
      <c r="K1990" s="71">
        <f t="shared" si="12"/>
        <v>230</v>
      </c>
      <c r="L1990" s="102">
        <f t="shared" si="7"/>
        <v>-420</v>
      </c>
      <c r="M1990" s="71">
        <f t="shared" si="8"/>
        <v>-190</v>
      </c>
    </row>
    <row r="1991" spans="1:13" x14ac:dyDescent="0.35">
      <c r="A1991" s="71" t="str">
        <f t="shared" si="9"/>
        <v>Coventry</v>
      </c>
      <c r="B1991" s="71">
        <f t="shared" si="9"/>
        <v>140</v>
      </c>
      <c r="C1991" s="102">
        <f t="shared" si="1"/>
        <v>-100</v>
      </c>
      <c r="D1991" s="71">
        <f t="shared" si="10"/>
        <v>40</v>
      </c>
      <c r="E1991" s="71">
        <f t="shared" si="10"/>
        <v>1030</v>
      </c>
      <c r="F1991" s="102">
        <f t="shared" si="3"/>
        <v>-890</v>
      </c>
      <c r="G1991" s="71">
        <f t="shared" si="11"/>
        <v>130</v>
      </c>
      <c r="H1991" s="71">
        <f t="shared" si="11"/>
        <v>10</v>
      </c>
      <c r="I1991" s="102">
        <f t="shared" si="5"/>
        <v>-20</v>
      </c>
      <c r="J1991" s="71">
        <f t="shared" si="12"/>
        <v>0</v>
      </c>
      <c r="K1991" s="71">
        <f t="shared" si="12"/>
        <v>1180</v>
      </c>
      <c r="L1991" s="102">
        <f t="shared" si="7"/>
        <v>-1010</v>
      </c>
      <c r="M1991" s="71">
        <f t="shared" si="8"/>
        <v>170</v>
      </c>
    </row>
    <row r="1992" spans="1:13" x14ac:dyDescent="0.35">
      <c r="A1992" s="71" t="str">
        <f t="shared" si="9"/>
        <v>Dudley</v>
      </c>
      <c r="B1992" s="71">
        <f t="shared" si="9"/>
        <v>210</v>
      </c>
      <c r="C1992" s="102">
        <f t="shared" si="1"/>
        <v>-400</v>
      </c>
      <c r="D1992" s="71">
        <f t="shared" si="10"/>
        <v>-190</v>
      </c>
      <c r="E1992" s="71">
        <f t="shared" si="10"/>
        <v>950</v>
      </c>
      <c r="F1992" s="102">
        <f t="shared" si="3"/>
        <v>-1510</v>
      </c>
      <c r="G1992" s="71">
        <f t="shared" si="11"/>
        <v>-560</v>
      </c>
      <c r="H1992" s="71">
        <f t="shared" si="11"/>
        <v>30</v>
      </c>
      <c r="I1992" s="102">
        <f t="shared" si="5"/>
        <v>-90</v>
      </c>
      <c r="J1992" s="71">
        <f t="shared" si="12"/>
        <v>-60</v>
      </c>
      <c r="K1992" s="71">
        <f t="shared" si="12"/>
        <v>1190</v>
      </c>
      <c r="L1992" s="102">
        <f t="shared" si="7"/>
        <v>-2000</v>
      </c>
      <c r="M1992" s="71">
        <f t="shared" si="8"/>
        <v>-810</v>
      </c>
    </row>
    <row r="1993" spans="1:13" x14ac:dyDescent="0.35">
      <c r="A1993" s="71" t="str">
        <f t="shared" si="9"/>
        <v>Sandwell</v>
      </c>
      <c r="B1993" s="71">
        <f t="shared" si="9"/>
        <v>820</v>
      </c>
      <c r="C1993" s="102">
        <f t="shared" si="1"/>
        <v>-1190</v>
      </c>
      <c r="D1993" s="71">
        <f t="shared" si="10"/>
        <v>-370</v>
      </c>
      <c r="E1993" s="71">
        <f t="shared" si="10"/>
        <v>2830</v>
      </c>
      <c r="F1993" s="102">
        <f t="shared" si="3"/>
        <v>-4070</v>
      </c>
      <c r="G1993" s="71">
        <f t="shared" si="11"/>
        <v>-1240</v>
      </c>
      <c r="H1993" s="71">
        <f t="shared" si="11"/>
        <v>140</v>
      </c>
      <c r="I1993" s="102">
        <f t="shared" si="5"/>
        <v>-210</v>
      </c>
      <c r="J1993" s="71">
        <f t="shared" si="12"/>
        <v>-80</v>
      </c>
      <c r="K1993" s="71">
        <f t="shared" si="12"/>
        <v>3780</v>
      </c>
      <c r="L1993" s="102">
        <f t="shared" si="7"/>
        <v>-5470</v>
      </c>
      <c r="M1993" s="71">
        <f t="shared" si="8"/>
        <v>-1690</v>
      </c>
    </row>
    <row r="1994" spans="1:13" x14ac:dyDescent="0.35">
      <c r="A1994" s="71" t="str">
        <f t="shared" si="9"/>
        <v>Solihull</v>
      </c>
      <c r="B1994" s="71">
        <f t="shared" si="9"/>
        <v>590</v>
      </c>
      <c r="C1994" s="102">
        <f t="shared" si="1"/>
        <v>-1390</v>
      </c>
      <c r="D1994" s="71">
        <f t="shared" si="10"/>
        <v>-810</v>
      </c>
      <c r="E1994" s="71">
        <f t="shared" si="10"/>
        <v>2450</v>
      </c>
      <c r="F1994" s="102">
        <f t="shared" si="3"/>
        <v>-3820</v>
      </c>
      <c r="G1994" s="71">
        <f t="shared" si="11"/>
        <v>-1380</v>
      </c>
      <c r="H1994" s="71">
        <f t="shared" si="11"/>
        <v>280</v>
      </c>
      <c r="I1994" s="102">
        <f t="shared" si="5"/>
        <v>-370</v>
      </c>
      <c r="J1994" s="71">
        <f t="shared" si="12"/>
        <v>-90</v>
      </c>
      <c r="K1994" s="71">
        <f t="shared" si="12"/>
        <v>3310</v>
      </c>
      <c r="L1994" s="102">
        <f t="shared" si="7"/>
        <v>-5580</v>
      </c>
      <c r="M1994" s="71">
        <f t="shared" si="8"/>
        <v>-2270</v>
      </c>
    </row>
    <row r="1995" spans="1:13" x14ac:dyDescent="0.35">
      <c r="A1995" s="71" t="str">
        <f t="shared" si="9"/>
        <v>Walsall</v>
      </c>
      <c r="B1995" s="71">
        <f t="shared" si="9"/>
        <v>380</v>
      </c>
      <c r="C1995" s="102">
        <f t="shared" si="1"/>
        <v>-750</v>
      </c>
      <c r="D1995" s="71">
        <f t="shared" si="10"/>
        <v>-370</v>
      </c>
      <c r="E1995" s="71">
        <f t="shared" si="10"/>
        <v>1350</v>
      </c>
      <c r="F1995" s="102">
        <f t="shared" si="3"/>
        <v>-2220</v>
      </c>
      <c r="G1995" s="71">
        <f t="shared" si="11"/>
        <v>-860</v>
      </c>
      <c r="H1995" s="71">
        <f t="shared" si="11"/>
        <v>110</v>
      </c>
      <c r="I1995" s="102">
        <f t="shared" si="5"/>
        <v>-190</v>
      </c>
      <c r="J1995" s="71">
        <f t="shared" si="12"/>
        <v>-70</v>
      </c>
      <c r="K1995" s="71">
        <f t="shared" si="12"/>
        <v>1840</v>
      </c>
      <c r="L1995" s="102">
        <f t="shared" si="7"/>
        <v>-3150</v>
      </c>
      <c r="M1995" s="71">
        <f t="shared" si="8"/>
        <v>-1310</v>
      </c>
    </row>
    <row r="1996" spans="1:13" x14ac:dyDescent="0.35">
      <c r="A1996" s="71" t="str">
        <f t="shared" si="9"/>
        <v>Wolverhampton</v>
      </c>
      <c r="B1996" s="71">
        <f t="shared" si="9"/>
        <v>170</v>
      </c>
      <c r="C1996" s="102">
        <f t="shared" si="1"/>
        <v>-190</v>
      </c>
      <c r="D1996" s="71">
        <f t="shared" si="10"/>
        <v>-20</v>
      </c>
      <c r="E1996" s="71">
        <f t="shared" si="10"/>
        <v>870</v>
      </c>
      <c r="F1996" s="102">
        <f t="shared" si="3"/>
        <v>-890</v>
      </c>
      <c r="G1996" s="71">
        <f t="shared" si="11"/>
        <v>-20</v>
      </c>
      <c r="H1996" s="71">
        <f t="shared" si="11"/>
        <v>20</v>
      </c>
      <c r="I1996" s="102">
        <f t="shared" si="5"/>
        <v>-20</v>
      </c>
      <c r="J1996" s="71">
        <f t="shared" si="12"/>
        <v>0</v>
      </c>
      <c r="K1996" s="71">
        <f t="shared" si="12"/>
        <v>1060</v>
      </c>
      <c r="L1996" s="102">
        <f t="shared" si="7"/>
        <v>-1100</v>
      </c>
      <c r="M1996" s="71">
        <f t="shared" si="8"/>
        <v>-40</v>
      </c>
    </row>
    <row r="1997" spans="1:13" x14ac:dyDescent="0.35">
      <c r="A1997" s="71" t="str">
        <f t="shared" si="9"/>
        <v>East</v>
      </c>
      <c r="B1997" s="71">
        <f t="shared" si="9"/>
        <v>290</v>
      </c>
      <c r="C1997" s="102">
        <f t="shared" si="1"/>
        <v>-190</v>
      </c>
      <c r="D1997" s="71">
        <f t="shared" si="10"/>
        <v>100</v>
      </c>
      <c r="E1997" s="71">
        <f t="shared" si="10"/>
        <v>2780</v>
      </c>
      <c r="F1997" s="102">
        <f t="shared" si="3"/>
        <v>-2320</v>
      </c>
      <c r="G1997" s="71">
        <f t="shared" si="11"/>
        <v>460</v>
      </c>
      <c r="H1997" s="71">
        <f t="shared" si="11"/>
        <v>50</v>
      </c>
      <c r="I1997" s="102">
        <f t="shared" si="5"/>
        <v>-60</v>
      </c>
      <c r="J1997" s="71">
        <f t="shared" si="12"/>
        <v>-10</v>
      </c>
      <c r="K1997" s="71">
        <f t="shared" si="12"/>
        <v>3130</v>
      </c>
      <c r="L1997" s="102">
        <f t="shared" si="7"/>
        <v>-2570</v>
      </c>
      <c r="M1997" s="71">
        <f t="shared" si="8"/>
        <v>550</v>
      </c>
    </row>
    <row r="1998" spans="1:13" x14ac:dyDescent="0.35">
      <c r="A1998" s="71" t="str">
        <f t="shared" si="9"/>
        <v>East Midlands</v>
      </c>
      <c r="B1998" s="71">
        <f t="shared" si="9"/>
        <v>410</v>
      </c>
      <c r="C1998" s="102">
        <f t="shared" si="1"/>
        <v>-370</v>
      </c>
      <c r="D1998" s="71">
        <f t="shared" si="10"/>
        <v>40</v>
      </c>
      <c r="E1998" s="71">
        <f t="shared" si="10"/>
        <v>4440</v>
      </c>
      <c r="F1998" s="102">
        <f t="shared" si="3"/>
        <v>-3980</v>
      </c>
      <c r="G1998" s="71">
        <f t="shared" si="11"/>
        <v>460</v>
      </c>
      <c r="H1998" s="71">
        <f t="shared" si="11"/>
        <v>60</v>
      </c>
      <c r="I1998" s="102">
        <f t="shared" si="5"/>
        <v>-90</v>
      </c>
      <c r="J1998" s="71">
        <f t="shared" si="12"/>
        <v>-20</v>
      </c>
      <c r="K1998" s="71">
        <f t="shared" si="12"/>
        <v>4910</v>
      </c>
      <c r="L1998" s="102">
        <f t="shared" si="7"/>
        <v>-4440</v>
      </c>
      <c r="M1998" s="71">
        <f t="shared" si="8"/>
        <v>470</v>
      </c>
    </row>
    <row r="1999" spans="1:13" x14ac:dyDescent="0.35">
      <c r="A1999" s="71" t="str">
        <f t="shared" si="9"/>
        <v>London</v>
      </c>
      <c r="B1999" s="71">
        <f t="shared" si="9"/>
        <v>1240</v>
      </c>
      <c r="C1999" s="102">
        <f t="shared" si="1"/>
        <v>-560</v>
      </c>
      <c r="D1999" s="71">
        <f t="shared" si="10"/>
        <v>680</v>
      </c>
      <c r="E1999" s="71">
        <f t="shared" si="10"/>
        <v>6280</v>
      </c>
      <c r="F1999" s="102">
        <f t="shared" si="3"/>
        <v>-6290</v>
      </c>
      <c r="G1999" s="71">
        <f t="shared" si="11"/>
        <v>-10</v>
      </c>
      <c r="H1999" s="71">
        <f t="shared" si="11"/>
        <v>90</v>
      </c>
      <c r="I1999" s="102">
        <f t="shared" si="5"/>
        <v>-80</v>
      </c>
      <c r="J1999" s="71">
        <f t="shared" si="12"/>
        <v>10</v>
      </c>
      <c r="K1999" s="71">
        <f t="shared" si="12"/>
        <v>7600</v>
      </c>
      <c r="L1999" s="102">
        <f t="shared" si="7"/>
        <v>-6930</v>
      </c>
      <c r="M1999" s="71">
        <f t="shared" si="8"/>
        <v>680</v>
      </c>
    </row>
    <row r="2000" spans="1:13" x14ac:dyDescent="0.35">
      <c r="A2000" s="71" t="str">
        <f t="shared" si="9"/>
        <v>North East</v>
      </c>
      <c r="B2000" s="71">
        <f t="shared" si="9"/>
        <v>90</v>
      </c>
      <c r="C2000" s="102">
        <f t="shared" si="1"/>
        <v>-110</v>
      </c>
      <c r="D2000" s="71">
        <f t="shared" si="10"/>
        <v>-20</v>
      </c>
      <c r="E2000" s="71">
        <f t="shared" si="10"/>
        <v>590</v>
      </c>
      <c r="F2000" s="102">
        <f t="shared" si="3"/>
        <v>-560</v>
      </c>
      <c r="G2000" s="71">
        <f t="shared" si="11"/>
        <v>30</v>
      </c>
      <c r="H2000" s="71">
        <f t="shared" si="11"/>
        <v>10</v>
      </c>
      <c r="I2000" s="102">
        <f t="shared" si="5"/>
        <v>-30</v>
      </c>
      <c r="J2000" s="71">
        <f t="shared" si="12"/>
        <v>-20</v>
      </c>
      <c r="K2000" s="71">
        <f t="shared" si="12"/>
        <v>690</v>
      </c>
      <c r="L2000" s="102">
        <f t="shared" si="7"/>
        <v>-700</v>
      </c>
      <c r="M2000" s="71">
        <f t="shared" si="8"/>
        <v>-10</v>
      </c>
    </row>
    <row r="2001" spans="1:13" x14ac:dyDescent="0.35">
      <c r="A2001" s="71" t="str">
        <f t="shared" si="9"/>
        <v>North West</v>
      </c>
      <c r="B2001" s="71">
        <f t="shared" si="9"/>
        <v>360</v>
      </c>
      <c r="C2001" s="102">
        <f t="shared" si="1"/>
        <v>-370</v>
      </c>
      <c r="D2001" s="71">
        <f t="shared" si="10"/>
        <v>-10</v>
      </c>
      <c r="E2001" s="71">
        <f t="shared" si="10"/>
        <v>2930</v>
      </c>
      <c r="F2001" s="102">
        <f t="shared" si="3"/>
        <v>-3010</v>
      </c>
      <c r="G2001" s="71">
        <f t="shared" si="11"/>
        <v>-70</v>
      </c>
      <c r="H2001" s="71">
        <f t="shared" si="11"/>
        <v>50</v>
      </c>
      <c r="I2001" s="102">
        <f t="shared" si="5"/>
        <v>-70</v>
      </c>
      <c r="J2001" s="71">
        <f t="shared" si="12"/>
        <v>-20</v>
      </c>
      <c r="K2001" s="71">
        <f t="shared" si="12"/>
        <v>3340</v>
      </c>
      <c r="L2001" s="102">
        <f t="shared" si="7"/>
        <v>-3450</v>
      </c>
      <c r="M2001" s="71">
        <f t="shared" si="8"/>
        <v>-110</v>
      </c>
    </row>
    <row r="2002" spans="1:13" x14ac:dyDescent="0.35">
      <c r="A2002" s="71" t="str">
        <f t="shared" si="9"/>
        <v>South East</v>
      </c>
      <c r="B2002" s="71">
        <f t="shared" si="9"/>
        <v>440</v>
      </c>
      <c r="C2002" s="102">
        <f t="shared" si="1"/>
        <v>-300</v>
      </c>
      <c r="D2002" s="71">
        <f t="shared" si="10"/>
        <v>140</v>
      </c>
      <c r="E2002" s="71">
        <f t="shared" si="10"/>
        <v>4260</v>
      </c>
      <c r="F2002" s="102">
        <f t="shared" si="3"/>
        <v>-3510</v>
      </c>
      <c r="G2002" s="71">
        <f t="shared" si="11"/>
        <v>750</v>
      </c>
      <c r="H2002" s="71">
        <f t="shared" si="11"/>
        <v>60</v>
      </c>
      <c r="I2002" s="102">
        <f t="shared" si="5"/>
        <v>-150</v>
      </c>
      <c r="J2002" s="71">
        <f t="shared" si="12"/>
        <v>-90</v>
      </c>
      <c r="K2002" s="71">
        <f t="shared" si="12"/>
        <v>4760</v>
      </c>
      <c r="L2002" s="102">
        <f t="shared" si="7"/>
        <v>-3960</v>
      </c>
      <c r="M2002" s="71">
        <f t="shared" si="8"/>
        <v>800</v>
      </c>
    </row>
    <row r="2003" spans="1:13" x14ac:dyDescent="0.35">
      <c r="A2003" s="71" t="str">
        <f t="shared" si="9"/>
        <v>South West</v>
      </c>
      <c r="B2003" s="71">
        <f t="shared" si="9"/>
        <v>290</v>
      </c>
      <c r="C2003" s="102">
        <f t="shared" si="1"/>
        <v>-330</v>
      </c>
      <c r="D2003" s="71">
        <f t="shared" si="10"/>
        <v>-40</v>
      </c>
      <c r="E2003" s="71">
        <f t="shared" si="10"/>
        <v>2640</v>
      </c>
      <c r="F2003" s="102">
        <f t="shared" si="3"/>
        <v>-2720</v>
      </c>
      <c r="G2003" s="71">
        <f t="shared" si="11"/>
        <v>-80</v>
      </c>
      <c r="H2003" s="71">
        <f t="shared" si="11"/>
        <v>100</v>
      </c>
      <c r="I2003" s="102">
        <f t="shared" si="5"/>
        <v>-170</v>
      </c>
      <c r="J2003" s="71">
        <f t="shared" si="12"/>
        <v>-70</v>
      </c>
      <c r="K2003" s="71">
        <f t="shared" si="12"/>
        <v>3030</v>
      </c>
      <c r="L2003" s="102">
        <f t="shared" si="7"/>
        <v>-3220</v>
      </c>
      <c r="M2003" s="71">
        <f t="shared" si="8"/>
        <v>-200</v>
      </c>
    </row>
    <row r="2004" spans="1:13" x14ac:dyDescent="0.35">
      <c r="A2004" s="71" t="str">
        <f t="shared" si="9"/>
        <v>Wales</v>
      </c>
      <c r="B2004" s="71">
        <f t="shared" si="9"/>
        <v>160</v>
      </c>
      <c r="C2004" s="102">
        <f t="shared" si="1"/>
        <v>-130</v>
      </c>
      <c r="D2004" s="71">
        <f t="shared" si="10"/>
        <v>20</v>
      </c>
      <c r="E2004" s="71">
        <f t="shared" si="10"/>
        <v>1310</v>
      </c>
      <c r="F2004" s="102">
        <f t="shared" si="3"/>
        <v>-1160</v>
      </c>
      <c r="G2004" s="71">
        <f t="shared" si="11"/>
        <v>140</v>
      </c>
      <c r="H2004" s="71">
        <f t="shared" si="11"/>
        <v>40</v>
      </c>
      <c r="I2004" s="102">
        <f t="shared" si="5"/>
        <v>-90</v>
      </c>
      <c r="J2004" s="71">
        <f t="shared" si="12"/>
        <v>-50</v>
      </c>
      <c r="K2004" s="71">
        <f t="shared" si="12"/>
        <v>1500</v>
      </c>
      <c r="L2004" s="102">
        <f t="shared" si="7"/>
        <v>-1380</v>
      </c>
      <c r="M2004" s="71">
        <f t="shared" si="8"/>
        <v>110</v>
      </c>
    </row>
    <row r="2005" spans="1:13" x14ac:dyDescent="0.35">
      <c r="A2005" s="71" t="str">
        <f t="shared" si="9"/>
        <v>Yorkshire and The Humber</v>
      </c>
      <c r="B2005" s="71">
        <f t="shared" si="9"/>
        <v>330</v>
      </c>
      <c r="C2005" s="102">
        <f t="shared" si="1"/>
        <v>-330</v>
      </c>
      <c r="D2005" s="71">
        <f t="shared" si="10"/>
        <v>0</v>
      </c>
      <c r="E2005" s="71">
        <f t="shared" si="10"/>
        <v>2410</v>
      </c>
      <c r="F2005" s="102">
        <f t="shared" si="3"/>
        <v>-2210</v>
      </c>
      <c r="G2005" s="71">
        <f t="shared" si="11"/>
        <v>200</v>
      </c>
      <c r="H2005" s="71">
        <f t="shared" si="11"/>
        <v>30</v>
      </c>
      <c r="I2005" s="102">
        <f t="shared" si="5"/>
        <v>-70</v>
      </c>
      <c r="J2005" s="71">
        <f t="shared" si="12"/>
        <v>-40</v>
      </c>
      <c r="K2005" s="71">
        <f t="shared" si="12"/>
        <v>2780</v>
      </c>
      <c r="L2005" s="102">
        <f t="shared" si="7"/>
        <v>-2620</v>
      </c>
      <c r="M2005" s="71">
        <f t="shared" si="8"/>
        <v>160</v>
      </c>
    </row>
    <row r="2006" spans="1:13" x14ac:dyDescent="0.35">
      <c r="A2006" s="71" t="str">
        <f t="shared" si="9"/>
        <v>Northern Ireland</v>
      </c>
      <c r="B2006" s="71">
        <f t="shared" si="9"/>
        <v>20</v>
      </c>
      <c r="C2006" s="102">
        <f t="shared" si="1"/>
        <v>-30</v>
      </c>
      <c r="D2006" s="71">
        <f t="shared" si="10"/>
        <v>-10</v>
      </c>
      <c r="E2006" s="71">
        <f t="shared" si="10"/>
        <v>100</v>
      </c>
      <c r="F2006" s="102">
        <f t="shared" si="3"/>
        <v>-120</v>
      </c>
      <c r="G2006" s="71">
        <f t="shared" si="11"/>
        <v>-20</v>
      </c>
      <c r="H2006" s="71">
        <f t="shared" si="11"/>
        <v>0</v>
      </c>
      <c r="I2006" s="102">
        <f t="shared" si="5"/>
        <v>-10</v>
      </c>
      <c r="J2006" s="71">
        <f t="shared" si="12"/>
        <v>0</v>
      </c>
      <c r="K2006" s="71">
        <f t="shared" si="12"/>
        <v>120</v>
      </c>
      <c r="L2006" s="102">
        <f t="shared" si="7"/>
        <v>-160</v>
      </c>
      <c r="M2006" s="71">
        <f t="shared" si="8"/>
        <v>-40</v>
      </c>
    </row>
    <row r="2007" spans="1:13" x14ac:dyDescent="0.35">
      <c r="A2007" s="71" t="str">
        <f t="shared" si="9"/>
        <v>Scotland</v>
      </c>
      <c r="B2007" s="71">
        <f t="shared" si="9"/>
        <v>80</v>
      </c>
      <c r="C2007" s="102">
        <f t="shared" si="1"/>
        <v>-100</v>
      </c>
      <c r="D2007" s="71">
        <f t="shared" si="10"/>
        <v>-20</v>
      </c>
      <c r="E2007" s="71">
        <f t="shared" si="10"/>
        <v>380</v>
      </c>
      <c r="F2007" s="102">
        <f t="shared" si="3"/>
        <v>-500</v>
      </c>
      <c r="G2007" s="71">
        <f t="shared" si="11"/>
        <v>-110</v>
      </c>
      <c r="H2007" s="71">
        <f t="shared" si="11"/>
        <v>20</v>
      </c>
      <c r="I2007" s="102">
        <f t="shared" si="5"/>
        <v>-20</v>
      </c>
      <c r="J2007" s="71">
        <f t="shared" si="12"/>
        <v>0</v>
      </c>
      <c r="K2007" s="71">
        <f t="shared" si="12"/>
        <v>490</v>
      </c>
      <c r="L2007" s="102">
        <f t="shared" si="7"/>
        <v>-620</v>
      </c>
      <c r="M2007" s="71">
        <f t="shared" si="8"/>
        <v>-130</v>
      </c>
    </row>
    <row r="2008" spans="1:13" x14ac:dyDescent="0.35">
      <c r="B2008">
        <f t="shared" ref="B2008:M2008" si="13">SUM(B1968:B2007)</f>
        <v>6780</v>
      </c>
      <c r="C2008">
        <f t="shared" si="13"/>
        <v>-8490</v>
      </c>
      <c r="D2008">
        <f t="shared" si="13"/>
        <v>-1690</v>
      </c>
      <c r="E2008">
        <f t="shared" si="13"/>
        <v>42950</v>
      </c>
      <c r="F2008">
        <f t="shared" si="13"/>
        <v>-47620</v>
      </c>
      <c r="G2008">
        <f t="shared" si="13"/>
        <v>-4690</v>
      </c>
      <c r="H2008">
        <f t="shared" si="13"/>
        <v>1390</v>
      </c>
      <c r="I2008">
        <f t="shared" si="13"/>
        <v>-2660</v>
      </c>
      <c r="J2008">
        <f t="shared" si="13"/>
        <v>-1230</v>
      </c>
      <c r="K2008">
        <f t="shared" si="13"/>
        <v>51120</v>
      </c>
      <c r="L2008">
        <f t="shared" si="13"/>
        <v>-58770</v>
      </c>
      <c r="M2008">
        <f t="shared" si="13"/>
        <v>-7670</v>
      </c>
    </row>
  </sheetData>
  <sheetProtection sheet="1" objects="1" scenarios="1"/>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O97"/>
  <sheetViews>
    <sheetView workbookViewId="0">
      <selection activeCell="K3" sqref="K3:M3"/>
    </sheetView>
  </sheetViews>
  <sheetFormatPr defaultColWidth="9.1796875" defaultRowHeight="14.5" x14ac:dyDescent="0.35"/>
  <cols>
    <col min="1" max="1" width="19.7265625" style="47" customWidth="1"/>
    <col min="2" max="13" width="6.453125" style="47" customWidth="1"/>
    <col min="14" max="14" width="2" style="47" customWidth="1"/>
    <col min="15" max="15" width="6.81640625" style="47" customWidth="1"/>
    <col min="16" max="28" width="9.1796875" style="47"/>
    <col min="29" max="29" width="26" style="47" bestFit="1" customWidth="1"/>
    <col min="30" max="16384" width="9.1796875" style="47"/>
  </cols>
  <sheetData>
    <row r="1" spans="1:15" ht="15.5" x14ac:dyDescent="0.35">
      <c r="A1" s="77" t="s">
        <v>67</v>
      </c>
    </row>
    <row r="2" spans="1:15" ht="10.5" customHeight="1" thickBot="1" x14ac:dyDescent="0.5">
      <c r="A2" s="15"/>
    </row>
    <row r="3" spans="1:15" s="16" customFormat="1" ht="10" customHeight="1" x14ac:dyDescent="0.35">
      <c r="A3" s="543" t="s">
        <v>4</v>
      </c>
      <c r="B3" s="452" t="s">
        <v>5</v>
      </c>
      <c r="C3" s="453"/>
      <c r="D3" s="454"/>
      <c r="E3" s="452" t="s">
        <v>6</v>
      </c>
      <c r="F3" s="453"/>
      <c r="G3" s="454"/>
      <c r="H3" s="452" t="s">
        <v>7</v>
      </c>
      <c r="I3" s="453"/>
      <c r="J3" s="454"/>
      <c r="K3" s="452" t="s">
        <v>8</v>
      </c>
      <c r="L3" s="453"/>
      <c r="M3" s="454"/>
      <c r="N3" s="86"/>
      <c r="O3" s="71"/>
    </row>
    <row r="4" spans="1:15" s="16" customFormat="1" ht="10" customHeight="1" thickBot="1" x14ac:dyDescent="0.4">
      <c r="A4" s="544"/>
      <c r="B4" s="38" t="s">
        <v>9</v>
      </c>
      <c r="C4" s="43" t="s">
        <v>10</v>
      </c>
      <c r="D4" s="44" t="s">
        <v>11</v>
      </c>
      <c r="E4" s="38" t="s">
        <v>9</v>
      </c>
      <c r="F4" s="45" t="s">
        <v>10</v>
      </c>
      <c r="G4" s="39" t="s">
        <v>11</v>
      </c>
      <c r="H4" s="38" t="s">
        <v>9</v>
      </c>
      <c r="I4" s="45" t="s">
        <v>10</v>
      </c>
      <c r="J4" s="39" t="s">
        <v>11</v>
      </c>
      <c r="K4" s="38" t="s">
        <v>9</v>
      </c>
      <c r="L4" s="45" t="s">
        <v>10</v>
      </c>
      <c r="M4" s="39" t="s">
        <v>11</v>
      </c>
      <c r="N4" s="87"/>
      <c r="O4" s="71"/>
    </row>
    <row r="5" spans="1:15" s="71" customFormat="1" ht="11.15" customHeight="1" x14ac:dyDescent="0.25">
      <c r="A5" s="41" t="s">
        <v>13</v>
      </c>
      <c r="B5" s="40">
        <v>10</v>
      </c>
      <c r="C5" s="37">
        <v>20</v>
      </c>
      <c r="D5" s="46">
        <v>-10</v>
      </c>
      <c r="E5" s="40">
        <v>140</v>
      </c>
      <c r="F5" s="37">
        <v>130</v>
      </c>
      <c r="G5" s="46">
        <v>0</v>
      </c>
      <c r="H5" s="40">
        <v>20</v>
      </c>
      <c r="I5" s="37">
        <v>20</v>
      </c>
      <c r="J5" s="46">
        <v>0</v>
      </c>
      <c r="K5" s="40">
        <v>160</v>
      </c>
      <c r="L5" s="37">
        <v>170</v>
      </c>
      <c r="M5" s="46">
        <v>-10</v>
      </c>
      <c r="N5" s="79"/>
    </row>
    <row r="6" spans="1:15" s="71" customFormat="1" ht="11.15" customHeight="1" x14ac:dyDescent="0.25">
      <c r="A6" s="42" t="s">
        <v>14</v>
      </c>
      <c r="B6" s="40">
        <v>50</v>
      </c>
      <c r="C6" s="37">
        <v>50</v>
      </c>
      <c r="D6" s="46">
        <v>0</v>
      </c>
      <c r="E6" s="40">
        <v>240</v>
      </c>
      <c r="F6" s="37">
        <v>200</v>
      </c>
      <c r="G6" s="46">
        <v>40</v>
      </c>
      <c r="H6" s="40">
        <v>10</v>
      </c>
      <c r="I6" s="37">
        <v>20</v>
      </c>
      <c r="J6" s="46">
        <v>-10</v>
      </c>
      <c r="K6" s="40">
        <v>290</v>
      </c>
      <c r="L6" s="37">
        <v>260</v>
      </c>
      <c r="M6" s="46">
        <v>30</v>
      </c>
      <c r="N6" s="79"/>
    </row>
    <row r="7" spans="1:15" s="71" customFormat="1" ht="11.15" customHeight="1" x14ac:dyDescent="0.25">
      <c r="A7" s="42" t="s">
        <v>15</v>
      </c>
      <c r="B7" s="40">
        <v>40</v>
      </c>
      <c r="C7" s="37">
        <v>50</v>
      </c>
      <c r="D7" s="46">
        <v>-10</v>
      </c>
      <c r="E7" s="40">
        <v>250</v>
      </c>
      <c r="F7" s="37">
        <v>240</v>
      </c>
      <c r="G7" s="46">
        <v>10</v>
      </c>
      <c r="H7" s="40">
        <v>0</v>
      </c>
      <c r="I7" s="37">
        <v>0</v>
      </c>
      <c r="J7" s="46">
        <v>0</v>
      </c>
      <c r="K7" s="40">
        <v>300</v>
      </c>
      <c r="L7" s="37">
        <v>290</v>
      </c>
      <c r="M7" s="46">
        <v>0</v>
      </c>
      <c r="N7" s="79"/>
    </row>
    <row r="8" spans="1:15" s="71" customFormat="1" ht="11.15" customHeight="1" x14ac:dyDescent="0.25">
      <c r="A8" s="42" t="s">
        <v>16</v>
      </c>
      <c r="B8" s="40">
        <v>10</v>
      </c>
      <c r="C8" s="37">
        <v>30</v>
      </c>
      <c r="D8" s="46">
        <v>-20</v>
      </c>
      <c r="E8" s="40">
        <v>230</v>
      </c>
      <c r="F8" s="37">
        <v>260</v>
      </c>
      <c r="G8" s="46">
        <v>-30</v>
      </c>
      <c r="H8" s="40">
        <v>20</v>
      </c>
      <c r="I8" s="37">
        <v>30</v>
      </c>
      <c r="J8" s="46">
        <v>0</v>
      </c>
      <c r="K8" s="40">
        <v>260</v>
      </c>
      <c r="L8" s="37">
        <v>320</v>
      </c>
      <c r="M8" s="46">
        <v>-50</v>
      </c>
      <c r="N8" s="79"/>
    </row>
    <row r="9" spans="1:15" s="71" customFormat="1" ht="11.15" customHeight="1" x14ac:dyDescent="0.25">
      <c r="A9" s="42" t="s">
        <v>17</v>
      </c>
      <c r="B9" s="40">
        <v>10</v>
      </c>
      <c r="C9" s="37">
        <v>40</v>
      </c>
      <c r="D9" s="46">
        <v>-20</v>
      </c>
      <c r="E9" s="40">
        <v>120</v>
      </c>
      <c r="F9" s="37">
        <v>170</v>
      </c>
      <c r="G9" s="46">
        <v>-50</v>
      </c>
      <c r="H9" s="40">
        <v>10</v>
      </c>
      <c r="I9" s="37">
        <v>30</v>
      </c>
      <c r="J9" s="46">
        <v>-10</v>
      </c>
      <c r="K9" s="40">
        <v>150</v>
      </c>
      <c r="L9" s="37">
        <v>230</v>
      </c>
      <c r="M9" s="46">
        <v>-90</v>
      </c>
      <c r="N9" s="79"/>
    </row>
    <row r="10" spans="1:15" s="71" customFormat="1" ht="11.15" customHeight="1" x14ac:dyDescent="0.25">
      <c r="A10" s="42" t="s">
        <v>18</v>
      </c>
      <c r="B10" s="40">
        <v>20</v>
      </c>
      <c r="C10" s="37">
        <v>30</v>
      </c>
      <c r="D10" s="46">
        <v>-10</v>
      </c>
      <c r="E10" s="40">
        <v>130</v>
      </c>
      <c r="F10" s="37">
        <v>140</v>
      </c>
      <c r="G10" s="46">
        <v>-20</v>
      </c>
      <c r="H10" s="40">
        <v>0</v>
      </c>
      <c r="I10" s="37">
        <v>20</v>
      </c>
      <c r="J10" s="46">
        <v>-10</v>
      </c>
      <c r="K10" s="40">
        <v>150</v>
      </c>
      <c r="L10" s="37">
        <v>190</v>
      </c>
      <c r="M10" s="46">
        <v>-40</v>
      </c>
      <c r="N10" s="79"/>
    </row>
    <row r="11" spans="1:15" s="71" customFormat="1" ht="11.15" customHeight="1" x14ac:dyDescent="0.25">
      <c r="A11" s="42" t="s">
        <v>19</v>
      </c>
      <c r="B11" s="40">
        <v>60</v>
      </c>
      <c r="C11" s="37">
        <v>110</v>
      </c>
      <c r="D11" s="46">
        <v>-60</v>
      </c>
      <c r="E11" s="40">
        <v>340</v>
      </c>
      <c r="F11" s="37">
        <v>560</v>
      </c>
      <c r="G11" s="46">
        <v>-220</v>
      </c>
      <c r="H11" s="40">
        <v>40</v>
      </c>
      <c r="I11" s="37">
        <v>80</v>
      </c>
      <c r="J11" s="46">
        <v>-40</v>
      </c>
      <c r="K11" s="40">
        <v>440</v>
      </c>
      <c r="L11" s="37">
        <v>750</v>
      </c>
      <c r="M11" s="46">
        <v>-310</v>
      </c>
      <c r="N11" s="79"/>
    </row>
    <row r="12" spans="1:15" s="71" customFormat="1" ht="11.15" customHeight="1" x14ac:dyDescent="0.25">
      <c r="A12" s="42" t="s">
        <v>20</v>
      </c>
      <c r="B12" s="40">
        <v>0</v>
      </c>
      <c r="C12" s="37">
        <v>0</v>
      </c>
      <c r="D12" s="46">
        <v>0</v>
      </c>
      <c r="E12" s="40">
        <v>110</v>
      </c>
      <c r="F12" s="37">
        <v>140</v>
      </c>
      <c r="G12" s="46">
        <v>-30</v>
      </c>
      <c r="H12" s="40">
        <v>0</v>
      </c>
      <c r="I12" s="37">
        <v>0</v>
      </c>
      <c r="J12" s="46">
        <v>0</v>
      </c>
      <c r="K12" s="40">
        <v>120</v>
      </c>
      <c r="L12" s="37">
        <v>150</v>
      </c>
      <c r="M12" s="46">
        <v>-30</v>
      </c>
      <c r="N12" s="79"/>
    </row>
    <row r="13" spans="1:15" s="71" customFormat="1" ht="11.15" customHeight="1" x14ac:dyDescent="0.25">
      <c r="A13" s="42" t="s">
        <v>21</v>
      </c>
      <c r="B13" s="40">
        <v>20</v>
      </c>
      <c r="C13" s="37">
        <v>20</v>
      </c>
      <c r="D13" s="46">
        <v>0</v>
      </c>
      <c r="E13" s="40">
        <v>170</v>
      </c>
      <c r="F13" s="37">
        <v>160</v>
      </c>
      <c r="G13" s="46">
        <v>10</v>
      </c>
      <c r="H13" s="40">
        <v>10</v>
      </c>
      <c r="I13" s="37">
        <v>20</v>
      </c>
      <c r="J13" s="46">
        <v>-10</v>
      </c>
      <c r="K13" s="40">
        <v>200</v>
      </c>
      <c r="L13" s="37">
        <v>200</v>
      </c>
      <c r="M13" s="46">
        <v>0</v>
      </c>
      <c r="N13" s="79"/>
    </row>
    <row r="14" spans="1:15" s="71" customFormat="1" ht="11.15" customHeight="1" x14ac:dyDescent="0.25">
      <c r="A14" s="42" t="s">
        <v>22</v>
      </c>
      <c r="B14" s="40">
        <v>0</v>
      </c>
      <c r="C14" s="37">
        <v>30</v>
      </c>
      <c r="D14" s="46">
        <v>-30</v>
      </c>
      <c r="E14" s="40">
        <v>170</v>
      </c>
      <c r="F14" s="37">
        <v>170</v>
      </c>
      <c r="G14" s="46">
        <v>0</v>
      </c>
      <c r="H14" s="40">
        <v>0</v>
      </c>
      <c r="I14" s="37">
        <v>10</v>
      </c>
      <c r="J14" s="46">
        <v>-10</v>
      </c>
      <c r="K14" s="40">
        <v>170</v>
      </c>
      <c r="L14" s="37">
        <v>210</v>
      </c>
      <c r="M14" s="46">
        <v>-40</v>
      </c>
      <c r="N14" s="79"/>
    </row>
    <row r="15" spans="1:15" s="71" customFormat="1" ht="11.15" customHeight="1" x14ac:dyDescent="0.25">
      <c r="A15" s="42" t="s">
        <v>23</v>
      </c>
      <c r="B15" s="40">
        <v>10</v>
      </c>
      <c r="C15" s="37">
        <v>0</v>
      </c>
      <c r="D15" s="46">
        <v>0</v>
      </c>
      <c r="E15" s="40">
        <v>30</v>
      </c>
      <c r="F15" s="37">
        <v>50</v>
      </c>
      <c r="G15" s="46">
        <v>-20</v>
      </c>
      <c r="H15" s="40">
        <v>0</v>
      </c>
      <c r="I15" s="37">
        <v>0</v>
      </c>
      <c r="J15" s="46">
        <v>0</v>
      </c>
      <c r="K15" s="40">
        <v>40</v>
      </c>
      <c r="L15" s="37">
        <v>50</v>
      </c>
      <c r="M15" s="46">
        <v>-10</v>
      </c>
      <c r="N15" s="79"/>
    </row>
    <row r="16" spans="1:15" s="71" customFormat="1" ht="11.15" customHeight="1" x14ac:dyDescent="0.25">
      <c r="A16" s="42" t="s">
        <v>24</v>
      </c>
      <c r="B16" s="40">
        <v>40</v>
      </c>
      <c r="C16" s="37">
        <v>60</v>
      </c>
      <c r="D16" s="46">
        <v>-10</v>
      </c>
      <c r="E16" s="40">
        <v>170</v>
      </c>
      <c r="F16" s="37">
        <v>270</v>
      </c>
      <c r="G16" s="46">
        <v>-100</v>
      </c>
      <c r="H16" s="40">
        <v>20</v>
      </c>
      <c r="I16" s="37">
        <v>30</v>
      </c>
      <c r="J16" s="46">
        <v>-20</v>
      </c>
      <c r="K16" s="40">
        <v>230</v>
      </c>
      <c r="L16" s="37">
        <v>370</v>
      </c>
      <c r="M16" s="46">
        <v>-130</v>
      </c>
      <c r="N16" s="79"/>
    </row>
    <row r="17" spans="1:14" s="71" customFormat="1" ht="11.15" customHeight="1" x14ac:dyDescent="0.25">
      <c r="A17" s="42" t="s">
        <v>25</v>
      </c>
      <c r="B17" s="40">
        <v>40</v>
      </c>
      <c r="C17" s="37">
        <v>110</v>
      </c>
      <c r="D17" s="46">
        <v>-70</v>
      </c>
      <c r="E17" s="40">
        <v>210</v>
      </c>
      <c r="F17" s="37">
        <v>410</v>
      </c>
      <c r="G17" s="46">
        <v>-200</v>
      </c>
      <c r="H17" s="40">
        <v>20</v>
      </c>
      <c r="I17" s="37">
        <v>60</v>
      </c>
      <c r="J17" s="46">
        <v>-40</v>
      </c>
      <c r="K17" s="40">
        <v>270</v>
      </c>
      <c r="L17" s="37">
        <v>580</v>
      </c>
      <c r="M17" s="46">
        <v>-310</v>
      </c>
      <c r="N17" s="79"/>
    </row>
    <row r="18" spans="1:14" s="71" customFormat="1" ht="11.15" customHeight="1" x14ac:dyDescent="0.25">
      <c r="A18" s="42" t="s">
        <v>26</v>
      </c>
      <c r="B18" s="40">
        <v>30</v>
      </c>
      <c r="C18" s="37">
        <v>30</v>
      </c>
      <c r="D18" s="46">
        <v>-10</v>
      </c>
      <c r="E18" s="40">
        <v>150</v>
      </c>
      <c r="F18" s="37">
        <v>170</v>
      </c>
      <c r="G18" s="46">
        <v>-20</v>
      </c>
      <c r="H18" s="40">
        <v>10</v>
      </c>
      <c r="I18" s="37">
        <v>0</v>
      </c>
      <c r="J18" s="46">
        <v>10</v>
      </c>
      <c r="K18" s="40">
        <v>190</v>
      </c>
      <c r="L18" s="37">
        <v>210</v>
      </c>
      <c r="M18" s="46">
        <v>-20</v>
      </c>
      <c r="N18" s="79"/>
    </row>
    <row r="19" spans="1:14" s="71" customFormat="1" ht="11.15" customHeight="1" x14ac:dyDescent="0.25">
      <c r="A19" s="42" t="s">
        <v>27</v>
      </c>
      <c r="B19" s="40">
        <v>30</v>
      </c>
      <c r="C19" s="37">
        <v>10</v>
      </c>
      <c r="D19" s="46">
        <v>10</v>
      </c>
      <c r="E19" s="40">
        <v>130</v>
      </c>
      <c r="F19" s="37">
        <v>120</v>
      </c>
      <c r="G19" s="46">
        <v>10</v>
      </c>
      <c r="H19" s="40">
        <v>0</v>
      </c>
      <c r="I19" s="37">
        <v>0</v>
      </c>
      <c r="J19" s="46">
        <v>0</v>
      </c>
      <c r="K19" s="40">
        <v>160</v>
      </c>
      <c r="L19" s="37">
        <v>140</v>
      </c>
      <c r="M19" s="46">
        <v>20</v>
      </c>
      <c r="N19" s="79"/>
    </row>
    <row r="20" spans="1:14" s="71" customFormat="1" ht="11.15" customHeight="1" x14ac:dyDescent="0.25">
      <c r="A20" s="42" t="s">
        <v>28</v>
      </c>
      <c r="B20" s="40">
        <v>10</v>
      </c>
      <c r="C20" s="37">
        <v>50</v>
      </c>
      <c r="D20" s="46">
        <v>-40</v>
      </c>
      <c r="E20" s="40">
        <v>170</v>
      </c>
      <c r="F20" s="37">
        <v>290</v>
      </c>
      <c r="G20" s="46">
        <v>-120</v>
      </c>
      <c r="H20" s="40">
        <v>20</v>
      </c>
      <c r="I20" s="37">
        <v>40</v>
      </c>
      <c r="J20" s="46">
        <v>-20</v>
      </c>
      <c r="K20" s="40">
        <v>200</v>
      </c>
      <c r="L20" s="37">
        <v>380</v>
      </c>
      <c r="M20" s="46">
        <v>-180</v>
      </c>
      <c r="N20" s="79"/>
    </row>
    <row r="21" spans="1:14" s="71" customFormat="1" ht="11.15" customHeight="1" x14ac:dyDescent="0.25">
      <c r="A21" s="42" t="s">
        <v>29</v>
      </c>
      <c r="B21" s="40">
        <v>10</v>
      </c>
      <c r="C21" s="37">
        <v>40</v>
      </c>
      <c r="D21" s="46">
        <v>-20</v>
      </c>
      <c r="E21" s="40">
        <v>260</v>
      </c>
      <c r="F21" s="37">
        <v>240</v>
      </c>
      <c r="G21" s="46">
        <v>30</v>
      </c>
      <c r="H21" s="40">
        <v>10</v>
      </c>
      <c r="I21" s="37">
        <v>10</v>
      </c>
      <c r="J21" s="46">
        <v>0</v>
      </c>
      <c r="K21" s="40">
        <v>290</v>
      </c>
      <c r="L21" s="37">
        <v>280</v>
      </c>
      <c r="M21" s="46">
        <v>10</v>
      </c>
      <c r="N21" s="79"/>
    </row>
    <row r="22" spans="1:14" s="71" customFormat="1" ht="11.15" customHeight="1" x14ac:dyDescent="0.25">
      <c r="A22" s="42" t="s">
        <v>30</v>
      </c>
      <c r="B22" s="40">
        <v>130</v>
      </c>
      <c r="C22" s="37">
        <v>450</v>
      </c>
      <c r="D22" s="46">
        <v>-320</v>
      </c>
      <c r="E22" s="40">
        <v>640</v>
      </c>
      <c r="F22" s="37">
        <v>1290</v>
      </c>
      <c r="G22" s="46">
        <v>-650</v>
      </c>
      <c r="H22" s="40">
        <v>60</v>
      </c>
      <c r="I22" s="37">
        <v>240</v>
      </c>
      <c r="J22" s="46">
        <v>-180</v>
      </c>
      <c r="K22" s="40">
        <v>830</v>
      </c>
      <c r="L22" s="37">
        <v>1980</v>
      </c>
      <c r="M22" s="46">
        <v>-1140</v>
      </c>
      <c r="N22" s="79"/>
    </row>
    <row r="23" spans="1:14" s="71" customFormat="1" ht="11.15" customHeight="1" x14ac:dyDescent="0.25">
      <c r="A23" s="42" t="s">
        <v>31</v>
      </c>
      <c r="B23" s="40">
        <v>10</v>
      </c>
      <c r="C23" s="37">
        <v>30</v>
      </c>
      <c r="D23" s="46">
        <v>-20</v>
      </c>
      <c r="E23" s="40">
        <v>80</v>
      </c>
      <c r="F23" s="37">
        <v>130</v>
      </c>
      <c r="G23" s="46">
        <v>-40</v>
      </c>
      <c r="H23" s="40">
        <v>0</v>
      </c>
      <c r="I23" s="37">
        <v>20</v>
      </c>
      <c r="J23" s="46">
        <v>-20</v>
      </c>
      <c r="K23" s="40">
        <v>90</v>
      </c>
      <c r="L23" s="37">
        <v>170</v>
      </c>
      <c r="M23" s="46">
        <v>-80</v>
      </c>
      <c r="N23" s="79"/>
    </row>
    <row r="24" spans="1:14" s="71" customFormat="1" ht="11.15" customHeight="1" x14ac:dyDescent="0.25">
      <c r="A24" s="42" t="s">
        <v>32</v>
      </c>
      <c r="B24" s="40">
        <v>50</v>
      </c>
      <c r="C24" s="37">
        <v>120</v>
      </c>
      <c r="D24" s="46">
        <v>-70</v>
      </c>
      <c r="E24" s="40">
        <v>290</v>
      </c>
      <c r="F24" s="37">
        <v>320</v>
      </c>
      <c r="G24" s="46">
        <v>-30</v>
      </c>
      <c r="H24" s="40">
        <v>10</v>
      </c>
      <c r="I24" s="37">
        <v>50</v>
      </c>
      <c r="J24" s="46">
        <v>-40</v>
      </c>
      <c r="K24" s="40">
        <v>350</v>
      </c>
      <c r="L24" s="37">
        <v>480</v>
      </c>
      <c r="M24" s="46">
        <v>-130</v>
      </c>
      <c r="N24" s="79"/>
    </row>
    <row r="25" spans="1:14" s="71" customFormat="1" ht="11.15" customHeight="1" x14ac:dyDescent="0.25">
      <c r="A25" s="42" t="s">
        <v>33</v>
      </c>
      <c r="B25" s="40">
        <v>10</v>
      </c>
      <c r="C25" s="37">
        <v>30</v>
      </c>
      <c r="D25" s="46">
        <v>-30</v>
      </c>
      <c r="E25" s="40">
        <v>250</v>
      </c>
      <c r="F25" s="37">
        <v>320</v>
      </c>
      <c r="G25" s="46">
        <v>-70</v>
      </c>
      <c r="H25" s="40">
        <v>10</v>
      </c>
      <c r="I25" s="37">
        <v>10</v>
      </c>
      <c r="J25" s="46">
        <v>0</v>
      </c>
      <c r="K25" s="40">
        <v>260</v>
      </c>
      <c r="L25" s="37">
        <v>360</v>
      </c>
      <c r="M25" s="46">
        <v>-100</v>
      </c>
      <c r="N25" s="79"/>
    </row>
    <row r="26" spans="1:14" s="71" customFormat="1" ht="11.15" customHeight="1" x14ac:dyDescent="0.25">
      <c r="A26" s="42" t="s">
        <v>34</v>
      </c>
      <c r="B26" s="40">
        <v>20</v>
      </c>
      <c r="C26" s="37">
        <v>40</v>
      </c>
      <c r="D26" s="46">
        <v>-20</v>
      </c>
      <c r="E26" s="40">
        <v>180</v>
      </c>
      <c r="F26" s="37">
        <v>230</v>
      </c>
      <c r="G26" s="46">
        <v>-50</v>
      </c>
      <c r="H26" s="40">
        <v>10</v>
      </c>
      <c r="I26" s="37">
        <v>40</v>
      </c>
      <c r="J26" s="46">
        <v>-30</v>
      </c>
      <c r="K26" s="40">
        <v>210</v>
      </c>
      <c r="L26" s="37">
        <v>320</v>
      </c>
      <c r="M26" s="46">
        <v>-110</v>
      </c>
      <c r="N26" s="79"/>
    </row>
    <row r="27" spans="1:14" s="71" customFormat="1" ht="11.15" customHeight="1" x14ac:dyDescent="0.25">
      <c r="A27" s="42" t="s">
        <v>35</v>
      </c>
      <c r="B27" s="40">
        <v>30</v>
      </c>
      <c r="C27" s="37">
        <v>50</v>
      </c>
      <c r="D27" s="46">
        <v>-20</v>
      </c>
      <c r="E27" s="40">
        <v>170</v>
      </c>
      <c r="F27" s="37">
        <v>240</v>
      </c>
      <c r="G27" s="46">
        <v>-70</v>
      </c>
      <c r="H27" s="40">
        <v>10</v>
      </c>
      <c r="I27" s="37">
        <v>40</v>
      </c>
      <c r="J27" s="46">
        <v>-30</v>
      </c>
      <c r="K27" s="40">
        <v>210</v>
      </c>
      <c r="L27" s="37">
        <v>330</v>
      </c>
      <c r="M27" s="46">
        <v>-120</v>
      </c>
      <c r="N27" s="79"/>
    </row>
    <row r="28" spans="1:14" s="71" customFormat="1" ht="11.15" customHeight="1" x14ac:dyDescent="0.25">
      <c r="A28" s="42" t="s">
        <v>37</v>
      </c>
      <c r="B28" s="40">
        <v>140</v>
      </c>
      <c r="C28" s="37">
        <v>60</v>
      </c>
      <c r="D28" s="46">
        <v>70</v>
      </c>
      <c r="E28" s="40">
        <v>930</v>
      </c>
      <c r="F28" s="37">
        <v>680</v>
      </c>
      <c r="G28" s="46">
        <v>240</v>
      </c>
      <c r="H28" s="40">
        <v>10</v>
      </c>
      <c r="I28" s="37">
        <v>20</v>
      </c>
      <c r="J28" s="46">
        <v>-10</v>
      </c>
      <c r="K28" s="40">
        <v>1070</v>
      </c>
      <c r="L28" s="37">
        <v>760</v>
      </c>
      <c r="M28" s="46">
        <v>310</v>
      </c>
      <c r="N28" s="79"/>
    </row>
    <row r="29" spans="1:14" s="71" customFormat="1" ht="11.15" customHeight="1" x14ac:dyDescent="0.25">
      <c r="A29" s="42" t="s">
        <v>38</v>
      </c>
      <c r="B29" s="40">
        <v>180</v>
      </c>
      <c r="C29" s="37">
        <v>320</v>
      </c>
      <c r="D29" s="46">
        <v>-140</v>
      </c>
      <c r="E29" s="40">
        <v>760</v>
      </c>
      <c r="F29" s="37">
        <v>1180</v>
      </c>
      <c r="G29" s="46">
        <v>-420</v>
      </c>
      <c r="H29" s="40">
        <v>40</v>
      </c>
      <c r="I29" s="37">
        <v>90</v>
      </c>
      <c r="J29" s="46">
        <v>-50</v>
      </c>
      <c r="K29" s="40">
        <v>970</v>
      </c>
      <c r="L29" s="37">
        <v>1590</v>
      </c>
      <c r="M29" s="46">
        <v>-620</v>
      </c>
      <c r="N29" s="79"/>
    </row>
    <row r="30" spans="1:14" s="71" customFormat="1" ht="11.15" customHeight="1" x14ac:dyDescent="0.25">
      <c r="A30" s="42" t="s">
        <v>39</v>
      </c>
      <c r="B30" s="40">
        <v>750</v>
      </c>
      <c r="C30" s="37">
        <v>1110</v>
      </c>
      <c r="D30" s="46">
        <v>-360</v>
      </c>
      <c r="E30" s="40">
        <v>2500</v>
      </c>
      <c r="F30" s="37">
        <v>3390</v>
      </c>
      <c r="G30" s="46">
        <v>-890</v>
      </c>
      <c r="H30" s="40">
        <v>120</v>
      </c>
      <c r="I30" s="37">
        <v>200</v>
      </c>
      <c r="J30" s="46">
        <v>-80</v>
      </c>
      <c r="K30" s="40">
        <v>3370</v>
      </c>
      <c r="L30" s="37">
        <v>4690</v>
      </c>
      <c r="M30" s="46">
        <v>-1330</v>
      </c>
      <c r="N30" s="79"/>
    </row>
    <row r="31" spans="1:14" s="71" customFormat="1" ht="11.15" customHeight="1" x14ac:dyDescent="0.25">
      <c r="A31" s="42" t="s">
        <v>40</v>
      </c>
      <c r="B31" s="40">
        <v>530</v>
      </c>
      <c r="C31" s="37">
        <v>1110</v>
      </c>
      <c r="D31" s="46">
        <v>-580</v>
      </c>
      <c r="E31" s="40">
        <v>2110</v>
      </c>
      <c r="F31" s="37">
        <v>3050</v>
      </c>
      <c r="G31" s="46">
        <v>-940</v>
      </c>
      <c r="H31" s="40">
        <v>280</v>
      </c>
      <c r="I31" s="37">
        <v>320</v>
      </c>
      <c r="J31" s="46">
        <v>-40</v>
      </c>
      <c r="K31" s="40">
        <v>2920</v>
      </c>
      <c r="L31" s="37">
        <v>4480</v>
      </c>
      <c r="M31" s="46">
        <v>-1560</v>
      </c>
      <c r="N31" s="79"/>
    </row>
    <row r="32" spans="1:14" s="71" customFormat="1" ht="11.15" customHeight="1" x14ac:dyDescent="0.25">
      <c r="A32" s="42" t="s">
        <v>41</v>
      </c>
      <c r="B32" s="40">
        <v>300</v>
      </c>
      <c r="C32" s="37">
        <v>720</v>
      </c>
      <c r="D32" s="46">
        <v>-420</v>
      </c>
      <c r="E32" s="40">
        <v>1160</v>
      </c>
      <c r="F32" s="37">
        <v>1850</v>
      </c>
      <c r="G32" s="46">
        <v>-690</v>
      </c>
      <c r="H32" s="40">
        <v>90</v>
      </c>
      <c r="I32" s="37">
        <v>180</v>
      </c>
      <c r="J32" s="46">
        <v>-90</v>
      </c>
      <c r="K32" s="40">
        <v>1550</v>
      </c>
      <c r="L32" s="37">
        <v>2750</v>
      </c>
      <c r="M32" s="46">
        <v>-1200</v>
      </c>
      <c r="N32" s="79"/>
    </row>
    <row r="33" spans="1:14" s="71" customFormat="1" ht="11.15" customHeight="1" x14ac:dyDescent="0.25">
      <c r="A33" s="42" t="s">
        <v>42</v>
      </c>
      <c r="B33" s="40">
        <v>130</v>
      </c>
      <c r="C33" s="37">
        <v>190</v>
      </c>
      <c r="D33" s="46">
        <v>-60</v>
      </c>
      <c r="E33" s="40">
        <v>700</v>
      </c>
      <c r="F33" s="37">
        <v>700</v>
      </c>
      <c r="G33" s="46">
        <v>0</v>
      </c>
      <c r="H33" s="40">
        <v>20</v>
      </c>
      <c r="I33" s="37">
        <v>20</v>
      </c>
      <c r="J33" s="46">
        <v>0</v>
      </c>
      <c r="K33" s="40">
        <v>850</v>
      </c>
      <c r="L33" s="37">
        <v>910</v>
      </c>
      <c r="M33" s="46">
        <v>-60</v>
      </c>
      <c r="N33" s="79"/>
    </row>
    <row r="34" spans="1:14" s="71" customFormat="1" ht="11.15" customHeight="1" x14ac:dyDescent="0.25">
      <c r="A34" s="42" t="s">
        <v>43</v>
      </c>
      <c r="B34" s="40">
        <v>290</v>
      </c>
      <c r="C34" s="37">
        <v>140</v>
      </c>
      <c r="D34" s="46">
        <v>140</v>
      </c>
      <c r="E34" s="40">
        <v>2240</v>
      </c>
      <c r="F34" s="37">
        <v>1730</v>
      </c>
      <c r="G34" s="46">
        <v>510</v>
      </c>
      <c r="H34" s="40">
        <v>40</v>
      </c>
      <c r="I34" s="37">
        <v>70</v>
      </c>
      <c r="J34" s="46">
        <v>-30</v>
      </c>
      <c r="K34" s="40">
        <v>2560</v>
      </c>
      <c r="L34" s="37">
        <v>1940</v>
      </c>
      <c r="M34" s="46">
        <v>620</v>
      </c>
      <c r="N34" s="79"/>
    </row>
    <row r="35" spans="1:14" s="71" customFormat="1" ht="11.15" customHeight="1" x14ac:dyDescent="0.25">
      <c r="A35" s="42" t="s">
        <v>44</v>
      </c>
      <c r="B35" s="40">
        <v>390</v>
      </c>
      <c r="C35" s="37">
        <v>370</v>
      </c>
      <c r="D35" s="46">
        <v>20</v>
      </c>
      <c r="E35" s="40">
        <v>3660</v>
      </c>
      <c r="F35" s="37">
        <v>3090</v>
      </c>
      <c r="G35" s="46">
        <v>560</v>
      </c>
      <c r="H35" s="40">
        <v>50</v>
      </c>
      <c r="I35" s="37">
        <v>110</v>
      </c>
      <c r="J35" s="46">
        <v>-60</v>
      </c>
      <c r="K35" s="40">
        <v>4090</v>
      </c>
      <c r="L35" s="37">
        <v>3570</v>
      </c>
      <c r="M35" s="46">
        <v>520</v>
      </c>
      <c r="N35" s="79"/>
    </row>
    <row r="36" spans="1:14" s="71" customFormat="1" ht="11.15" customHeight="1" x14ac:dyDescent="0.25">
      <c r="A36" s="42" t="s">
        <v>45</v>
      </c>
      <c r="B36" s="40">
        <v>1220</v>
      </c>
      <c r="C36" s="37">
        <v>430</v>
      </c>
      <c r="D36" s="46">
        <v>800</v>
      </c>
      <c r="E36" s="40">
        <v>5210</v>
      </c>
      <c r="F36" s="37">
        <v>4780</v>
      </c>
      <c r="G36" s="46">
        <v>430</v>
      </c>
      <c r="H36" s="40">
        <v>100</v>
      </c>
      <c r="I36" s="37">
        <v>70</v>
      </c>
      <c r="J36" s="46">
        <v>30</v>
      </c>
      <c r="K36" s="40">
        <v>6530</v>
      </c>
      <c r="L36" s="37">
        <v>5270</v>
      </c>
      <c r="M36" s="46">
        <v>1250</v>
      </c>
      <c r="N36" s="79"/>
    </row>
    <row r="37" spans="1:14" s="71" customFormat="1" ht="11.15" customHeight="1" x14ac:dyDescent="0.25">
      <c r="A37" s="42" t="s">
        <v>46</v>
      </c>
      <c r="B37" s="40">
        <v>70</v>
      </c>
      <c r="C37" s="37">
        <v>70</v>
      </c>
      <c r="D37" s="46">
        <v>0</v>
      </c>
      <c r="E37" s="40">
        <v>500</v>
      </c>
      <c r="F37" s="37">
        <v>400</v>
      </c>
      <c r="G37" s="46">
        <v>100</v>
      </c>
      <c r="H37" s="40">
        <v>10</v>
      </c>
      <c r="I37" s="37">
        <v>20</v>
      </c>
      <c r="J37" s="46">
        <v>-10</v>
      </c>
      <c r="K37" s="40">
        <v>580</v>
      </c>
      <c r="L37" s="37">
        <v>490</v>
      </c>
      <c r="M37" s="46">
        <v>90</v>
      </c>
      <c r="N37" s="79"/>
    </row>
    <row r="38" spans="1:14" s="71" customFormat="1" ht="11.15" customHeight="1" x14ac:dyDescent="0.25">
      <c r="A38" s="42" t="s">
        <v>47</v>
      </c>
      <c r="B38" s="40">
        <v>300</v>
      </c>
      <c r="C38" s="37">
        <v>400</v>
      </c>
      <c r="D38" s="46">
        <v>-90</v>
      </c>
      <c r="E38" s="40">
        <v>2450</v>
      </c>
      <c r="F38" s="37">
        <v>2380</v>
      </c>
      <c r="G38" s="46">
        <v>70</v>
      </c>
      <c r="H38" s="40">
        <v>50</v>
      </c>
      <c r="I38" s="37">
        <v>60</v>
      </c>
      <c r="J38" s="46">
        <v>-20</v>
      </c>
      <c r="K38" s="40">
        <v>2800</v>
      </c>
      <c r="L38" s="37">
        <v>2840</v>
      </c>
      <c r="M38" s="46">
        <v>-40</v>
      </c>
      <c r="N38" s="79"/>
    </row>
    <row r="39" spans="1:14" s="71" customFormat="1" ht="11.15" customHeight="1" x14ac:dyDescent="0.25">
      <c r="A39" s="42" t="s">
        <v>48</v>
      </c>
      <c r="B39" s="40">
        <v>410</v>
      </c>
      <c r="C39" s="37">
        <v>310</v>
      </c>
      <c r="D39" s="46">
        <v>90</v>
      </c>
      <c r="E39" s="40">
        <v>3350</v>
      </c>
      <c r="F39" s="37">
        <v>2860</v>
      </c>
      <c r="G39" s="46">
        <v>490</v>
      </c>
      <c r="H39" s="40">
        <v>70</v>
      </c>
      <c r="I39" s="37">
        <v>90</v>
      </c>
      <c r="J39" s="46">
        <v>-20</v>
      </c>
      <c r="K39" s="40">
        <v>3820</v>
      </c>
      <c r="L39" s="37">
        <v>3260</v>
      </c>
      <c r="M39" s="46">
        <v>560</v>
      </c>
      <c r="N39" s="79"/>
    </row>
    <row r="40" spans="1:14" s="71" customFormat="1" ht="11.15" customHeight="1" x14ac:dyDescent="0.25">
      <c r="A40" s="42" t="s">
        <v>49</v>
      </c>
      <c r="B40" s="40">
        <v>240</v>
      </c>
      <c r="C40" s="37">
        <v>310</v>
      </c>
      <c r="D40" s="46">
        <v>-70</v>
      </c>
      <c r="E40" s="40">
        <v>2090</v>
      </c>
      <c r="F40" s="37">
        <v>2250</v>
      </c>
      <c r="G40" s="46">
        <v>-160</v>
      </c>
      <c r="H40" s="40">
        <v>80</v>
      </c>
      <c r="I40" s="37">
        <v>200</v>
      </c>
      <c r="J40" s="46">
        <v>-120</v>
      </c>
      <c r="K40" s="40">
        <v>2410</v>
      </c>
      <c r="L40" s="37">
        <v>2760</v>
      </c>
      <c r="M40" s="46">
        <v>-350</v>
      </c>
      <c r="N40" s="79"/>
    </row>
    <row r="41" spans="1:14" s="71" customFormat="1" ht="11.15" customHeight="1" x14ac:dyDescent="0.25">
      <c r="A41" s="42" t="s">
        <v>50</v>
      </c>
      <c r="B41" s="40">
        <v>140</v>
      </c>
      <c r="C41" s="37">
        <v>120</v>
      </c>
      <c r="D41" s="46">
        <v>20</v>
      </c>
      <c r="E41" s="40">
        <v>1100</v>
      </c>
      <c r="F41" s="37">
        <v>1030</v>
      </c>
      <c r="G41" s="46">
        <v>70</v>
      </c>
      <c r="H41" s="40">
        <v>40</v>
      </c>
      <c r="I41" s="37">
        <v>90</v>
      </c>
      <c r="J41" s="46">
        <v>-50</v>
      </c>
      <c r="K41" s="40">
        <v>1280</v>
      </c>
      <c r="L41" s="37">
        <v>1240</v>
      </c>
      <c r="M41" s="46">
        <v>40</v>
      </c>
      <c r="N41" s="79"/>
    </row>
    <row r="42" spans="1:14" s="71" customFormat="1" ht="11.15" customHeight="1" x14ac:dyDescent="0.25">
      <c r="A42" s="42" t="s">
        <v>51</v>
      </c>
      <c r="B42" s="40">
        <v>280</v>
      </c>
      <c r="C42" s="37">
        <v>310</v>
      </c>
      <c r="D42" s="46">
        <v>-20</v>
      </c>
      <c r="E42" s="40">
        <v>1980</v>
      </c>
      <c r="F42" s="37">
        <v>1700</v>
      </c>
      <c r="G42" s="46">
        <v>280</v>
      </c>
      <c r="H42" s="40">
        <v>30</v>
      </c>
      <c r="I42" s="37">
        <v>60</v>
      </c>
      <c r="J42" s="46">
        <v>-30</v>
      </c>
      <c r="K42" s="40">
        <v>2300</v>
      </c>
      <c r="L42" s="37">
        <v>2060</v>
      </c>
      <c r="M42" s="46">
        <v>230</v>
      </c>
      <c r="N42" s="79"/>
    </row>
    <row r="43" spans="1:14" s="71" customFormat="1" ht="11.15" customHeight="1" x14ac:dyDescent="0.25">
      <c r="A43" s="42" t="s">
        <v>52</v>
      </c>
      <c r="B43" s="40">
        <v>30</v>
      </c>
      <c r="C43" s="37">
        <v>30</v>
      </c>
      <c r="D43" s="46">
        <v>-10</v>
      </c>
      <c r="E43" s="40">
        <v>120</v>
      </c>
      <c r="F43" s="37">
        <v>120</v>
      </c>
      <c r="G43" s="46">
        <v>0</v>
      </c>
      <c r="H43" s="40">
        <v>0</v>
      </c>
      <c r="I43" s="37">
        <v>20</v>
      </c>
      <c r="J43" s="46">
        <v>-10</v>
      </c>
      <c r="K43" s="40">
        <v>150</v>
      </c>
      <c r="L43" s="37">
        <v>170</v>
      </c>
      <c r="M43" s="46">
        <v>-20</v>
      </c>
      <c r="N43" s="79"/>
    </row>
    <row r="44" spans="1:14" s="71" customFormat="1" ht="11.15" customHeight="1" thickBot="1" x14ac:dyDescent="0.3">
      <c r="A44" s="49" t="s">
        <v>53</v>
      </c>
      <c r="B44" s="50">
        <v>70</v>
      </c>
      <c r="C44" s="51">
        <v>80</v>
      </c>
      <c r="D44" s="52">
        <v>-10</v>
      </c>
      <c r="E44" s="50">
        <v>370</v>
      </c>
      <c r="F44" s="51">
        <v>450</v>
      </c>
      <c r="G44" s="52">
        <v>-90</v>
      </c>
      <c r="H44" s="50">
        <v>10</v>
      </c>
      <c r="I44" s="51">
        <v>10</v>
      </c>
      <c r="J44" s="52">
        <v>0</v>
      </c>
      <c r="K44" s="50">
        <v>450</v>
      </c>
      <c r="L44" s="51">
        <v>550</v>
      </c>
      <c r="M44" s="52">
        <v>-100</v>
      </c>
      <c r="N44" s="79"/>
    </row>
    <row r="45" spans="1:14" s="71" customFormat="1" ht="11.15" customHeight="1" thickBot="1" x14ac:dyDescent="0.3">
      <c r="A45" s="53" t="s">
        <v>36</v>
      </c>
      <c r="B45" s="54">
        <v>6100</v>
      </c>
      <c r="C45" s="55">
        <v>7490</v>
      </c>
      <c r="D45" s="56">
        <v>-1390</v>
      </c>
      <c r="E45" s="54">
        <v>35860</v>
      </c>
      <c r="F45" s="55">
        <v>37870</v>
      </c>
      <c r="G45" s="56">
        <v>-2020</v>
      </c>
      <c r="H45" s="54">
        <v>1320</v>
      </c>
      <c r="I45" s="55">
        <v>2400</v>
      </c>
      <c r="J45" s="56">
        <v>-1080</v>
      </c>
      <c r="K45" s="54">
        <v>43280</v>
      </c>
      <c r="L45" s="55">
        <v>47760</v>
      </c>
      <c r="M45" s="56">
        <v>-4490</v>
      </c>
      <c r="N45" s="79"/>
    </row>
    <row r="46" spans="1:14" s="71" customFormat="1" ht="11.15" customHeight="1" thickTop="1" x14ac:dyDescent="0.25">
      <c r="A46" s="71" t="s">
        <v>1</v>
      </c>
      <c r="B46" s="79"/>
      <c r="C46" s="79"/>
      <c r="D46" s="79"/>
      <c r="E46" s="79"/>
      <c r="F46" s="79"/>
      <c r="G46" s="79"/>
      <c r="H46" s="79"/>
      <c r="I46" s="79"/>
      <c r="J46" s="79"/>
      <c r="K46" s="79"/>
      <c r="L46" s="79"/>
      <c r="M46" s="94" t="s">
        <v>101</v>
      </c>
      <c r="N46" s="79"/>
    </row>
    <row r="47" spans="1:14" s="71" customFormat="1" ht="11.15" customHeight="1" x14ac:dyDescent="0.25">
      <c r="A47" s="71" t="s">
        <v>2</v>
      </c>
      <c r="B47" s="79"/>
      <c r="C47" s="79"/>
      <c r="D47" s="79"/>
      <c r="E47" s="79"/>
      <c r="F47" s="79"/>
      <c r="G47" s="79"/>
      <c r="H47" s="79"/>
      <c r="I47" s="79"/>
      <c r="J47" s="79"/>
      <c r="K47" s="79"/>
      <c r="L47" s="79"/>
      <c r="M47" s="94" t="s">
        <v>104</v>
      </c>
      <c r="N47" s="79"/>
    </row>
    <row r="48" spans="1:14" s="71" customFormat="1" ht="11.15" customHeight="1" x14ac:dyDescent="0.25">
      <c r="B48" s="79"/>
      <c r="C48" s="79"/>
      <c r="D48" s="79"/>
      <c r="E48" s="79"/>
      <c r="F48" s="79"/>
      <c r="G48" s="79"/>
      <c r="H48" s="79"/>
      <c r="I48" s="79"/>
      <c r="J48" s="79"/>
      <c r="K48" s="79"/>
      <c r="L48" s="79"/>
      <c r="M48" s="94" t="s">
        <v>102</v>
      </c>
      <c r="N48" s="79"/>
    </row>
    <row r="49" spans="1:15" s="71" customFormat="1" ht="11.15" customHeight="1" x14ac:dyDescent="0.25">
      <c r="B49" s="79"/>
      <c r="C49" s="79"/>
      <c r="D49" s="79"/>
      <c r="E49" s="79"/>
      <c r="F49" s="79"/>
      <c r="G49" s="79"/>
      <c r="H49" s="79"/>
      <c r="I49" s="79"/>
      <c r="J49" s="79"/>
      <c r="K49" s="79"/>
      <c r="L49" s="79"/>
      <c r="M49" s="79"/>
      <c r="N49" s="79"/>
    </row>
    <row r="50" spans="1:15" s="71" customFormat="1" ht="11.15" customHeight="1" x14ac:dyDescent="0.25">
      <c r="B50" s="79"/>
      <c r="C50" s="79"/>
      <c r="D50" s="79"/>
      <c r="E50" s="79"/>
      <c r="F50" s="79"/>
      <c r="G50" s="79"/>
      <c r="H50" s="79"/>
      <c r="I50" s="79"/>
      <c r="J50" s="79"/>
      <c r="K50" s="79"/>
      <c r="L50" s="79"/>
      <c r="M50" s="79"/>
      <c r="N50" s="79"/>
    </row>
    <row r="51" spans="1:15" s="71" customFormat="1" ht="11.15" customHeight="1" x14ac:dyDescent="0.25">
      <c r="A51" s="92"/>
      <c r="B51" s="79"/>
      <c r="C51" s="79"/>
      <c r="D51" s="79"/>
      <c r="E51" s="79"/>
      <c r="F51" s="79"/>
      <c r="G51" s="79"/>
      <c r="H51" s="79"/>
      <c r="I51" s="79"/>
      <c r="J51" s="79"/>
      <c r="K51" s="79"/>
      <c r="L51" s="79"/>
      <c r="M51" s="79"/>
      <c r="N51" s="79"/>
    </row>
    <row r="54" spans="1:15" ht="14.5" hidden="1" customHeight="1" x14ac:dyDescent="0.35">
      <c r="A54" s="543" t="s">
        <v>4</v>
      </c>
      <c r="B54" s="452" t="s">
        <v>5</v>
      </c>
      <c r="C54" s="453"/>
      <c r="D54" s="454"/>
      <c r="E54" s="452" t="s">
        <v>6</v>
      </c>
      <c r="F54" s="453"/>
      <c r="G54" s="454"/>
      <c r="H54" s="452" t="s">
        <v>7</v>
      </c>
      <c r="I54" s="453"/>
      <c r="J54" s="454"/>
      <c r="K54" s="452" t="s">
        <v>8</v>
      </c>
      <c r="L54" s="453"/>
      <c r="M54" s="454"/>
      <c r="N54" s="86"/>
    </row>
    <row r="55" spans="1:15" ht="15" hidden="1" customHeight="1" thickBot="1" x14ac:dyDescent="0.4">
      <c r="A55" s="544"/>
      <c r="B55" s="38" t="s">
        <v>9</v>
      </c>
      <c r="C55" s="43" t="s">
        <v>10</v>
      </c>
      <c r="D55" s="44" t="s">
        <v>11</v>
      </c>
      <c r="E55" s="38" t="s">
        <v>9</v>
      </c>
      <c r="F55" s="45" t="s">
        <v>10</v>
      </c>
      <c r="G55" s="39" t="s">
        <v>11</v>
      </c>
      <c r="H55" s="38" t="s">
        <v>9</v>
      </c>
      <c r="I55" s="45" t="s">
        <v>10</v>
      </c>
      <c r="J55" s="39" t="s">
        <v>11</v>
      </c>
      <c r="K55" s="38" t="s">
        <v>9</v>
      </c>
      <c r="L55" s="45" t="s">
        <v>10</v>
      </c>
      <c r="M55" s="39" t="s">
        <v>11</v>
      </c>
      <c r="N55" s="87"/>
    </row>
    <row r="56" spans="1:15" hidden="1" x14ac:dyDescent="0.35">
      <c r="A56" s="71" t="s">
        <v>100</v>
      </c>
      <c r="B56" s="40">
        <v>10</v>
      </c>
      <c r="C56" s="37">
        <f>-C5</f>
        <v>-20</v>
      </c>
      <c r="D56" s="46">
        <v>-10</v>
      </c>
      <c r="E56" s="40">
        <v>140</v>
      </c>
      <c r="F56" s="37">
        <f>-F5</f>
        <v>-130</v>
      </c>
      <c r="G56" s="46">
        <v>0</v>
      </c>
      <c r="H56" s="40">
        <v>20</v>
      </c>
      <c r="I56" s="46">
        <f>-I5</f>
        <v>-20</v>
      </c>
      <c r="J56" s="46">
        <v>0</v>
      </c>
      <c r="K56" s="40">
        <v>160</v>
      </c>
      <c r="L56" s="37">
        <f>-L5</f>
        <v>-170</v>
      </c>
      <c r="M56" s="46">
        <v>-10</v>
      </c>
      <c r="N56" s="79"/>
      <c r="O56" s="48"/>
    </row>
    <row r="57" spans="1:15" hidden="1" x14ac:dyDescent="0.35">
      <c r="A57" s="71" t="s">
        <v>14</v>
      </c>
      <c r="B57" s="40">
        <v>50</v>
      </c>
      <c r="C57" s="37">
        <f t="shared" ref="C57:C95" si="0">-C6</f>
        <v>-50</v>
      </c>
      <c r="D57" s="46">
        <v>0</v>
      </c>
      <c r="E57" s="40">
        <v>240</v>
      </c>
      <c r="F57" s="37">
        <f t="shared" ref="F57:F95" si="1">-F6</f>
        <v>-200</v>
      </c>
      <c r="G57" s="46">
        <v>40</v>
      </c>
      <c r="H57" s="40">
        <v>10</v>
      </c>
      <c r="I57" s="46">
        <f t="shared" ref="I57:I95" si="2">-I6</f>
        <v>-20</v>
      </c>
      <c r="J57" s="46">
        <v>-10</v>
      </c>
      <c r="K57" s="40">
        <v>290</v>
      </c>
      <c r="L57" s="37">
        <f t="shared" ref="L57:L95" si="3">-L6</f>
        <v>-260</v>
      </c>
      <c r="M57" s="46">
        <v>30</v>
      </c>
      <c r="N57" s="79"/>
      <c r="O57" s="48"/>
    </row>
    <row r="58" spans="1:15" hidden="1" x14ac:dyDescent="0.35">
      <c r="A58" s="71" t="s">
        <v>15</v>
      </c>
      <c r="B58" s="40">
        <v>40</v>
      </c>
      <c r="C58" s="37">
        <f t="shared" si="0"/>
        <v>-50</v>
      </c>
      <c r="D58" s="46">
        <v>-10</v>
      </c>
      <c r="E58" s="40">
        <v>250</v>
      </c>
      <c r="F58" s="37">
        <f t="shared" si="1"/>
        <v>-240</v>
      </c>
      <c r="G58" s="46">
        <v>10</v>
      </c>
      <c r="H58" s="40">
        <v>0</v>
      </c>
      <c r="I58" s="46">
        <f t="shared" si="2"/>
        <v>0</v>
      </c>
      <c r="J58" s="46">
        <v>0</v>
      </c>
      <c r="K58" s="40">
        <v>300</v>
      </c>
      <c r="L58" s="37">
        <f t="shared" si="3"/>
        <v>-290</v>
      </c>
      <c r="M58" s="46">
        <v>0</v>
      </c>
      <c r="N58" s="79"/>
      <c r="O58" s="48"/>
    </row>
    <row r="59" spans="1:15" hidden="1" x14ac:dyDescent="0.35">
      <c r="A59" s="71" t="s">
        <v>16</v>
      </c>
      <c r="B59" s="40">
        <v>10</v>
      </c>
      <c r="C59" s="37">
        <f t="shared" si="0"/>
        <v>-30</v>
      </c>
      <c r="D59" s="46">
        <v>-20</v>
      </c>
      <c r="E59" s="40">
        <v>230</v>
      </c>
      <c r="F59" s="37">
        <f t="shared" si="1"/>
        <v>-260</v>
      </c>
      <c r="G59" s="46">
        <v>-30</v>
      </c>
      <c r="H59" s="40">
        <v>20</v>
      </c>
      <c r="I59" s="46">
        <f t="shared" si="2"/>
        <v>-30</v>
      </c>
      <c r="J59" s="46">
        <v>0</v>
      </c>
      <c r="K59" s="40">
        <v>260</v>
      </c>
      <c r="L59" s="37">
        <f t="shared" si="3"/>
        <v>-320</v>
      </c>
      <c r="M59" s="46">
        <v>-50</v>
      </c>
      <c r="N59" s="79"/>
      <c r="O59" s="48"/>
    </row>
    <row r="60" spans="1:15" hidden="1" x14ac:dyDescent="0.35">
      <c r="A60" s="71" t="s">
        <v>17</v>
      </c>
      <c r="B60" s="40">
        <v>10</v>
      </c>
      <c r="C60" s="37">
        <f t="shared" si="0"/>
        <v>-40</v>
      </c>
      <c r="D60" s="46">
        <v>-20</v>
      </c>
      <c r="E60" s="40">
        <v>120</v>
      </c>
      <c r="F60" s="37">
        <f t="shared" si="1"/>
        <v>-170</v>
      </c>
      <c r="G60" s="46">
        <v>-50</v>
      </c>
      <c r="H60" s="40">
        <v>10</v>
      </c>
      <c r="I60" s="46">
        <f t="shared" si="2"/>
        <v>-30</v>
      </c>
      <c r="J60" s="46">
        <v>-10</v>
      </c>
      <c r="K60" s="40">
        <v>150</v>
      </c>
      <c r="L60" s="37">
        <f t="shared" si="3"/>
        <v>-230</v>
      </c>
      <c r="M60" s="46">
        <v>-90</v>
      </c>
      <c r="N60" s="79"/>
      <c r="O60" s="48"/>
    </row>
    <row r="61" spans="1:15" hidden="1" x14ac:dyDescent="0.35">
      <c r="A61" s="71" t="s">
        <v>18</v>
      </c>
      <c r="B61" s="40">
        <v>20</v>
      </c>
      <c r="C61" s="37">
        <f t="shared" si="0"/>
        <v>-30</v>
      </c>
      <c r="D61" s="46">
        <v>-10</v>
      </c>
      <c r="E61" s="40">
        <v>130</v>
      </c>
      <c r="F61" s="37">
        <f t="shared" si="1"/>
        <v>-140</v>
      </c>
      <c r="G61" s="46">
        <v>-20</v>
      </c>
      <c r="H61" s="40">
        <v>0</v>
      </c>
      <c r="I61" s="46">
        <f t="shared" si="2"/>
        <v>-20</v>
      </c>
      <c r="J61" s="46">
        <v>-10</v>
      </c>
      <c r="K61" s="40">
        <v>150</v>
      </c>
      <c r="L61" s="37">
        <f t="shared" si="3"/>
        <v>-190</v>
      </c>
      <c r="M61" s="46">
        <v>-40</v>
      </c>
      <c r="N61" s="79"/>
      <c r="O61" s="48"/>
    </row>
    <row r="62" spans="1:15" hidden="1" x14ac:dyDescent="0.35">
      <c r="A62" s="71" t="s">
        <v>19</v>
      </c>
      <c r="B62" s="40">
        <v>60</v>
      </c>
      <c r="C62" s="37">
        <f t="shared" si="0"/>
        <v>-110</v>
      </c>
      <c r="D62" s="46">
        <v>-60</v>
      </c>
      <c r="E62" s="40">
        <v>340</v>
      </c>
      <c r="F62" s="37">
        <f t="shared" si="1"/>
        <v>-560</v>
      </c>
      <c r="G62" s="46">
        <v>-220</v>
      </c>
      <c r="H62" s="40">
        <v>40</v>
      </c>
      <c r="I62" s="46">
        <f t="shared" si="2"/>
        <v>-80</v>
      </c>
      <c r="J62" s="46">
        <v>-40</v>
      </c>
      <c r="K62" s="40">
        <v>440</v>
      </c>
      <c r="L62" s="37">
        <f t="shared" si="3"/>
        <v>-750</v>
      </c>
      <c r="M62" s="46">
        <v>-310</v>
      </c>
      <c r="N62" s="79"/>
      <c r="O62" s="48"/>
    </row>
    <row r="63" spans="1:15" hidden="1" x14ac:dyDescent="0.35">
      <c r="A63" s="71" t="s">
        <v>20</v>
      </c>
      <c r="B63" s="40">
        <v>0</v>
      </c>
      <c r="C63" s="37">
        <f t="shared" si="0"/>
        <v>0</v>
      </c>
      <c r="D63" s="46">
        <v>0</v>
      </c>
      <c r="E63" s="40">
        <v>110</v>
      </c>
      <c r="F63" s="37">
        <f t="shared" si="1"/>
        <v>-140</v>
      </c>
      <c r="G63" s="46">
        <v>-30</v>
      </c>
      <c r="H63" s="40">
        <v>0</v>
      </c>
      <c r="I63" s="46">
        <f t="shared" si="2"/>
        <v>0</v>
      </c>
      <c r="J63" s="46">
        <v>0</v>
      </c>
      <c r="K63" s="40">
        <v>120</v>
      </c>
      <c r="L63" s="37">
        <f t="shared" si="3"/>
        <v>-150</v>
      </c>
      <c r="M63" s="46">
        <v>-30</v>
      </c>
      <c r="N63" s="79"/>
      <c r="O63" s="48"/>
    </row>
    <row r="64" spans="1:15" hidden="1" x14ac:dyDescent="0.35">
      <c r="A64" s="71" t="s">
        <v>21</v>
      </c>
      <c r="B64" s="40">
        <v>20</v>
      </c>
      <c r="C64" s="37">
        <f t="shared" si="0"/>
        <v>-20</v>
      </c>
      <c r="D64" s="46">
        <v>0</v>
      </c>
      <c r="E64" s="40">
        <v>170</v>
      </c>
      <c r="F64" s="37">
        <f t="shared" si="1"/>
        <v>-160</v>
      </c>
      <c r="G64" s="46">
        <v>10</v>
      </c>
      <c r="H64" s="40">
        <v>10</v>
      </c>
      <c r="I64" s="46">
        <f t="shared" si="2"/>
        <v>-20</v>
      </c>
      <c r="J64" s="46">
        <v>-10</v>
      </c>
      <c r="K64" s="40">
        <v>200</v>
      </c>
      <c r="L64" s="37">
        <f t="shared" si="3"/>
        <v>-200</v>
      </c>
      <c r="M64" s="46">
        <v>0</v>
      </c>
      <c r="N64" s="79"/>
      <c r="O64" s="48"/>
    </row>
    <row r="65" spans="1:15" hidden="1" x14ac:dyDescent="0.35">
      <c r="A65" s="71" t="s">
        <v>22</v>
      </c>
      <c r="B65" s="40">
        <v>0</v>
      </c>
      <c r="C65" s="37">
        <f t="shared" si="0"/>
        <v>-30</v>
      </c>
      <c r="D65" s="46">
        <v>-30</v>
      </c>
      <c r="E65" s="40">
        <v>170</v>
      </c>
      <c r="F65" s="37">
        <f t="shared" si="1"/>
        <v>-170</v>
      </c>
      <c r="G65" s="46">
        <v>0</v>
      </c>
      <c r="H65" s="40">
        <v>0</v>
      </c>
      <c r="I65" s="46">
        <f t="shared" si="2"/>
        <v>-10</v>
      </c>
      <c r="J65" s="46">
        <v>-10</v>
      </c>
      <c r="K65" s="40">
        <v>170</v>
      </c>
      <c r="L65" s="37">
        <f t="shared" si="3"/>
        <v>-210</v>
      </c>
      <c r="M65" s="46">
        <v>-40</v>
      </c>
      <c r="N65" s="79"/>
      <c r="O65" s="48"/>
    </row>
    <row r="66" spans="1:15" hidden="1" x14ac:dyDescent="0.35">
      <c r="A66" s="71" t="s">
        <v>23</v>
      </c>
      <c r="B66" s="40">
        <v>10</v>
      </c>
      <c r="C66" s="37">
        <f t="shared" si="0"/>
        <v>0</v>
      </c>
      <c r="D66" s="46">
        <v>0</v>
      </c>
      <c r="E66" s="40">
        <v>30</v>
      </c>
      <c r="F66" s="37">
        <f t="shared" si="1"/>
        <v>-50</v>
      </c>
      <c r="G66" s="46">
        <v>-20</v>
      </c>
      <c r="H66" s="40">
        <v>0</v>
      </c>
      <c r="I66" s="46">
        <f t="shared" si="2"/>
        <v>0</v>
      </c>
      <c r="J66" s="46">
        <v>0</v>
      </c>
      <c r="K66" s="40">
        <v>40</v>
      </c>
      <c r="L66" s="37">
        <f t="shared" si="3"/>
        <v>-50</v>
      </c>
      <c r="M66" s="46">
        <v>-10</v>
      </c>
      <c r="N66" s="79"/>
      <c r="O66" s="48"/>
    </row>
    <row r="67" spans="1:15" hidden="1" x14ac:dyDescent="0.35">
      <c r="A67" s="71" t="s">
        <v>24</v>
      </c>
      <c r="B67" s="40">
        <v>40</v>
      </c>
      <c r="C67" s="37">
        <f t="shared" si="0"/>
        <v>-60</v>
      </c>
      <c r="D67" s="46">
        <v>-10</v>
      </c>
      <c r="E67" s="40">
        <v>170</v>
      </c>
      <c r="F67" s="37">
        <f t="shared" si="1"/>
        <v>-270</v>
      </c>
      <c r="G67" s="46">
        <v>-100</v>
      </c>
      <c r="H67" s="40">
        <v>20</v>
      </c>
      <c r="I67" s="46">
        <f t="shared" si="2"/>
        <v>-30</v>
      </c>
      <c r="J67" s="46">
        <v>-20</v>
      </c>
      <c r="K67" s="40">
        <v>230</v>
      </c>
      <c r="L67" s="37">
        <f t="shared" si="3"/>
        <v>-370</v>
      </c>
      <c r="M67" s="46">
        <v>-130</v>
      </c>
      <c r="N67" s="79"/>
      <c r="O67" s="48"/>
    </row>
    <row r="68" spans="1:15" hidden="1" x14ac:dyDescent="0.35">
      <c r="A68" s="71" t="s">
        <v>25</v>
      </c>
      <c r="B68" s="40">
        <v>40</v>
      </c>
      <c r="C68" s="37">
        <f t="shared" si="0"/>
        <v>-110</v>
      </c>
      <c r="D68" s="46">
        <v>-70</v>
      </c>
      <c r="E68" s="40">
        <v>210</v>
      </c>
      <c r="F68" s="37">
        <f t="shared" si="1"/>
        <v>-410</v>
      </c>
      <c r="G68" s="46">
        <v>-200</v>
      </c>
      <c r="H68" s="40">
        <v>20</v>
      </c>
      <c r="I68" s="46">
        <f t="shared" si="2"/>
        <v>-60</v>
      </c>
      <c r="J68" s="46">
        <v>-40</v>
      </c>
      <c r="K68" s="40">
        <v>270</v>
      </c>
      <c r="L68" s="37">
        <f t="shared" si="3"/>
        <v>-580</v>
      </c>
      <c r="M68" s="46">
        <v>-310</v>
      </c>
      <c r="N68" s="79"/>
      <c r="O68" s="48"/>
    </row>
    <row r="69" spans="1:15" hidden="1" x14ac:dyDescent="0.35">
      <c r="A69" s="71" t="s">
        <v>26</v>
      </c>
      <c r="B69" s="40">
        <v>30</v>
      </c>
      <c r="C69" s="37">
        <f t="shared" si="0"/>
        <v>-30</v>
      </c>
      <c r="D69" s="46">
        <v>-10</v>
      </c>
      <c r="E69" s="40">
        <v>150</v>
      </c>
      <c r="F69" s="37">
        <f t="shared" si="1"/>
        <v>-170</v>
      </c>
      <c r="G69" s="46">
        <v>-20</v>
      </c>
      <c r="H69" s="40">
        <v>10</v>
      </c>
      <c r="I69" s="46">
        <f t="shared" si="2"/>
        <v>0</v>
      </c>
      <c r="J69" s="46">
        <v>10</v>
      </c>
      <c r="K69" s="40">
        <v>190</v>
      </c>
      <c r="L69" s="37">
        <f t="shared" si="3"/>
        <v>-210</v>
      </c>
      <c r="M69" s="46">
        <v>-20</v>
      </c>
      <c r="N69" s="79"/>
      <c r="O69" s="48"/>
    </row>
    <row r="70" spans="1:15" hidden="1" x14ac:dyDescent="0.35">
      <c r="A70" s="71" t="s">
        <v>27</v>
      </c>
      <c r="B70" s="40">
        <v>30</v>
      </c>
      <c r="C70" s="37">
        <f t="shared" si="0"/>
        <v>-10</v>
      </c>
      <c r="D70" s="46">
        <v>10</v>
      </c>
      <c r="E70" s="40">
        <v>130</v>
      </c>
      <c r="F70" s="37">
        <f t="shared" si="1"/>
        <v>-120</v>
      </c>
      <c r="G70" s="46">
        <v>10</v>
      </c>
      <c r="H70" s="40">
        <v>0</v>
      </c>
      <c r="I70" s="46">
        <f t="shared" si="2"/>
        <v>0</v>
      </c>
      <c r="J70" s="46">
        <v>0</v>
      </c>
      <c r="K70" s="40">
        <v>160</v>
      </c>
      <c r="L70" s="37">
        <f t="shared" si="3"/>
        <v>-140</v>
      </c>
      <c r="M70" s="46">
        <v>20</v>
      </c>
      <c r="N70" s="79"/>
      <c r="O70" s="48"/>
    </row>
    <row r="71" spans="1:15" hidden="1" x14ac:dyDescent="0.35">
      <c r="A71" s="71" t="s">
        <v>28</v>
      </c>
      <c r="B71" s="40">
        <v>10</v>
      </c>
      <c r="C71" s="37">
        <f t="shared" si="0"/>
        <v>-50</v>
      </c>
      <c r="D71" s="46">
        <v>-40</v>
      </c>
      <c r="E71" s="40">
        <v>170</v>
      </c>
      <c r="F71" s="37">
        <f t="shared" si="1"/>
        <v>-290</v>
      </c>
      <c r="G71" s="46">
        <v>-120</v>
      </c>
      <c r="H71" s="40">
        <v>20</v>
      </c>
      <c r="I71" s="46">
        <f t="shared" si="2"/>
        <v>-40</v>
      </c>
      <c r="J71" s="46">
        <v>-20</v>
      </c>
      <c r="K71" s="40">
        <v>200</v>
      </c>
      <c r="L71" s="37">
        <f t="shared" si="3"/>
        <v>-380</v>
      </c>
      <c r="M71" s="46">
        <v>-180</v>
      </c>
      <c r="N71" s="79"/>
      <c r="O71" s="48"/>
    </row>
    <row r="72" spans="1:15" hidden="1" x14ac:dyDescent="0.35">
      <c r="A72" s="71" t="s">
        <v>29</v>
      </c>
      <c r="B72" s="40">
        <v>10</v>
      </c>
      <c r="C72" s="37">
        <f t="shared" si="0"/>
        <v>-40</v>
      </c>
      <c r="D72" s="46">
        <v>-20</v>
      </c>
      <c r="E72" s="40">
        <v>260</v>
      </c>
      <c r="F72" s="37">
        <f t="shared" si="1"/>
        <v>-240</v>
      </c>
      <c r="G72" s="46">
        <v>30</v>
      </c>
      <c r="H72" s="40">
        <v>10</v>
      </c>
      <c r="I72" s="46">
        <f t="shared" si="2"/>
        <v>-10</v>
      </c>
      <c r="J72" s="46">
        <v>0</v>
      </c>
      <c r="K72" s="40">
        <v>290</v>
      </c>
      <c r="L72" s="37">
        <f t="shared" si="3"/>
        <v>-280</v>
      </c>
      <c r="M72" s="46">
        <v>10</v>
      </c>
      <c r="N72" s="79"/>
      <c r="O72" s="48"/>
    </row>
    <row r="73" spans="1:15" hidden="1" x14ac:dyDescent="0.35">
      <c r="A73" s="71" t="s">
        <v>30</v>
      </c>
      <c r="B73" s="40">
        <v>130</v>
      </c>
      <c r="C73" s="37">
        <f t="shared" si="0"/>
        <v>-450</v>
      </c>
      <c r="D73" s="46">
        <v>-320</v>
      </c>
      <c r="E73" s="40">
        <v>640</v>
      </c>
      <c r="F73" s="37">
        <f t="shared" si="1"/>
        <v>-1290</v>
      </c>
      <c r="G73" s="46">
        <v>-650</v>
      </c>
      <c r="H73" s="40">
        <v>60</v>
      </c>
      <c r="I73" s="46">
        <f t="shared" si="2"/>
        <v>-240</v>
      </c>
      <c r="J73" s="46">
        <v>-180</v>
      </c>
      <c r="K73" s="40">
        <v>830</v>
      </c>
      <c r="L73" s="37">
        <f t="shared" si="3"/>
        <v>-1980</v>
      </c>
      <c r="M73" s="46">
        <v>-1140</v>
      </c>
      <c r="N73" s="79"/>
      <c r="O73" s="48"/>
    </row>
    <row r="74" spans="1:15" hidden="1" x14ac:dyDescent="0.35">
      <c r="A74" s="71" t="s">
        <v>31</v>
      </c>
      <c r="B74" s="40">
        <v>10</v>
      </c>
      <c r="C74" s="37">
        <f t="shared" si="0"/>
        <v>-30</v>
      </c>
      <c r="D74" s="46">
        <v>-20</v>
      </c>
      <c r="E74" s="40">
        <v>80</v>
      </c>
      <c r="F74" s="37">
        <f t="shared" si="1"/>
        <v>-130</v>
      </c>
      <c r="G74" s="46">
        <v>-40</v>
      </c>
      <c r="H74" s="40">
        <v>0</v>
      </c>
      <c r="I74" s="46">
        <f t="shared" si="2"/>
        <v>-20</v>
      </c>
      <c r="J74" s="46">
        <v>-20</v>
      </c>
      <c r="K74" s="40">
        <v>90</v>
      </c>
      <c r="L74" s="37">
        <f t="shared" si="3"/>
        <v>-170</v>
      </c>
      <c r="M74" s="46">
        <v>-80</v>
      </c>
      <c r="N74" s="79"/>
      <c r="O74" s="48"/>
    </row>
    <row r="75" spans="1:15" hidden="1" x14ac:dyDescent="0.35">
      <c r="A75" s="71" t="s">
        <v>32</v>
      </c>
      <c r="B75" s="40">
        <v>50</v>
      </c>
      <c r="C75" s="37">
        <f t="shared" si="0"/>
        <v>-120</v>
      </c>
      <c r="D75" s="46">
        <v>-70</v>
      </c>
      <c r="E75" s="40">
        <v>290</v>
      </c>
      <c r="F75" s="37">
        <f t="shared" si="1"/>
        <v>-320</v>
      </c>
      <c r="G75" s="46">
        <v>-30</v>
      </c>
      <c r="H75" s="40">
        <v>10</v>
      </c>
      <c r="I75" s="46">
        <f t="shared" si="2"/>
        <v>-50</v>
      </c>
      <c r="J75" s="46">
        <v>-40</v>
      </c>
      <c r="K75" s="40">
        <v>350</v>
      </c>
      <c r="L75" s="37">
        <f t="shared" si="3"/>
        <v>-480</v>
      </c>
      <c r="M75" s="46">
        <v>-130</v>
      </c>
      <c r="N75" s="79"/>
      <c r="O75" s="48"/>
    </row>
    <row r="76" spans="1:15" hidden="1" x14ac:dyDescent="0.35">
      <c r="A76" s="71" t="s">
        <v>33</v>
      </c>
      <c r="B76" s="40">
        <v>10</v>
      </c>
      <c r="C76" s="37">
        <f t="shared" si="0"/>
        <v>-30</v>
      </c>
      <c r="D76" s="46">
        <v>-30</v>
      </c>
      <c r="E76" s="40">
        <v>250</v>
      </c>
      <c r="F76" s="37">
        <f t="shared" si="1"/>
        <v>-320</v>
      </c>
      <c r="G76" s="46">
        <v>-70</v>
      </c>
      <c r="H76" s="40">
        <v>10</v>
      </c>
      <c r="I76" s="46">
        <f t="shared" si="2"/>
        <v>-10</v>
      </c>
      <c r="J76" s="46">
        <v>0</v>
      </c>
      <c r="K76" s="40">
        <v>260</v>
      </c>
      <c r="L76" s="37">
        <f t="shared" si="3"/>
        <v>-360</v>
      </c>
      <c r="M76" s="46">
        <v>-100</v>
      </c>
      <c r="N76" s="79"/>
      <c r="O76" s="48"/>
    </row>
    <row r="77" spans="1:15" hidden="1" x14ac:dyDescent="0.35">
      <c r="A77" s="71" t="s">
        <v>34</v>
      </c>
      <c r="B77" s="40">
        <v>20</v>
      </c>
      <c r="C77" s="37">
        <f t="shared" si="0"/>
        <v>-40</v>
      </c>
      <c r="D77" s="46">
        <v>-20</v>
      </c>
      <c r="E77" s="40">
        <v>180</v>
      </c>
      <c r="F77" s="37">
        <f t="shared" si="1"/>
        <v>-230</v>
      </c>
      <c r="G77" s="46">
        <v>-50</v>
      </c>
      <c r="H77" s="40">
        <v>10</v>
      </c>
      <c r="I77" s="46">
        <f t="shared" si="2"/>
        <v>-40</v>
      </c>
      <c r="J77" s="46">
        <v>-30</v>
      </c>
      <c r="K77" s="40">
        <v>210</v>
      </c>
      <c r="L77" s="37">
        <f t="shared" si="3"/>
        <v>-320</v>
      </c>
      <c r="M77" s="46">
        <v>-110</v>
      </c>
      <c r="N77" s="79"/>
      <c r="O77" s="48"/>
    </row>
    <row r="78" spans="1:15" hidden="1" x14ac:dyDescent="0.35">
      <c r="A78" s="71" t="s">
        <v>35</v>
      </c>
      <c r="B78" s="40">
        <v>30</v>
      </c>
      <c r="C78" s="37">
        <f t="shared" si="0"/>
        <v>-50</v>
      </c>
      <c r="D78" s="46">
        <v>-20</v>
      </c>
      <c r="E78" s="40">
        <v>170</v>
      </c>
      <c r="F78" s="37">
        <f t="shared" si="1"/>
        <v>-240</v>
      </c>
      <c r="G78" s="46">
        <v>-70</v>
      </c>
      <c r="H78" s="40">
        <v>10</v>
      </c>
      <c r="I78" s="46">
        <f t="shared" si="2"/>
        <v>-40</v>
      </c>
      <c r="J78" s="46">
        <v>-30</v>
      </c>
      <c r="K78" s="40">
        <v>210</v>
      </c>
      <c r="L78" s="37">
        <f t="shared" si="3"/>
        <v>-330</v>
      </c>
      <c r="M78" s="46">
        <v>-120</v>
      </c>
      <c r="N78" s="79"/>
      <c r="O78" s="48"/>
    </row>
    <row r="79" spans="1:15" hidden="1" x14ac:dyDescent="0.35">
      <c r="A79" s="71" t="s">
        <v>37</v>
      </c>
      <c r="B79" s="40">
        <v>140</v>
      </c>
      <c r="C79" s="37">
        <f t="shared" si="0"/>
        <v>-60</v>
      </c>
      <c r="D79" s="46">
        <v>70</v>
      </c>
      <c r="E79" s="40">
        <v>930</v>
      </c>
      <c r="F79" s="37">
        <f t="shared" si="1"/>
        <v>-680</v>
      </c>
      <c r="G79" s="46">
        <v>240</v>
      </c>
      <c r="H79" s="40">
        <v>10</v>
      </c>
      <c r="I79" s="46">
        <f t="shared" si="2"/>
        <v>-20</v>
      </c>
      <c r="J79" s="46">
        <v>-10</v>
      </c>
      <c r="K79" s="40">
        <v>1070</v>
      </c>
      <c r="L79" s="37">
        <f t="shared" si="3"/>
        <v>-760</v>
      </c>
      <c r="M79" s="46">
        <v>310</v>
      </c>
      <c r="N79" s="79"/>
      <c r="O79" s="48"/>
    </row>
    <row r="80" spans="1:15" hidden="1" x14ac:dyDescent="0.35">
      <c r="A80" s="71" t="s">
        <v>38</v>
      </c>
      <c r="B80" s="40">
        <v>180</v>
      </c>
      <c r="C80" s="37">
        <f t="shared" si="0"/>
        <v>-320</v>
      </c>
      <c r="D80" s="46">
        <v>-140</v>
      </c>
      <c r="E80" s="40">
        <v>760</v>
      </c>
      <c r="F80" s="37">
        <f t="shared" si="1"/>
        <v>-1180</v>
      </c>
      <c r="G80" s="46">
        <v>-420</v>
      </c>
      <c r="H80" s="40">
        <v>40</v>
      </c>
      <c r="I80" s="46">
        <f t="shared" si="2"/>
        <v>-90</v>
      </c>
      <c r="J80" s="46">
        <v>-50</v>
      </c>
      <c r="K80" s="40">
        <v>970</v>
      </c>
      <c r="L80" s="37">
        <f t="shared" si="3"/>
        <v>-1590</v>
      </c>
      <c r="M80" s="46">
        <v>-620</v>
      </c>
      <c r="N80" s="79"/>
      <c r="O80" s="48"/>
    </row>
    <row r="81" spans="1:15" hidden="1" x14ac:dyDescent="0.35">
      <c r="A81" s="71" t="s">
        <v>39</v>
      </c>
      <c r="B81" s="40">
        <v>750</v>
      </c>
      <c r="C81" s="37">
        <f t="shared" si="0"/>
        <v>-1110</v>
      </c>
      <c r="D81" s="46">
        <v>-360</v>
      </c>
      <c r="E81" s="40">
        <v>2500</v>
      </c>
      <c r="F81" s="37">
        <f t="shared" si="1"/>
        <v>-3390</v>
      </c>
      <c r="G81" s="46">
        <v>-890</v>
      </c>
      <c r="H81" s="40">
        <v>120</v>
      </c>
      <c r="I81" s="46">
        <f t="shared" si="2"/>
        <v>-200</v>
      </c>
      <c r="J81" s="46">
        <v>-80</v>
      </c>
      <c r="K81" s="40">
        <v>3370</v>
      </c>
      <c r="L81" s="37">
        <f t="shared" si="3"/>
        <v>-4690</v>
      </c>
      <c r="M81" s="46">
        <v>-1330</v>
      </c>
      <c r="N81" s="79"/>
      <c r="O81" s="48"/>
    </row>
    <row r="82" spans="1:15" hidden="1" x14ac:dyDescent="0.35">
      <c r="A82" s="71" t="s">
        <v>40</v>
      </c>
      <c r="B82" s="40">
        <v>530</v>
      </c>
      <c r="C82" s="37">
        <f t="shared" si="0"/>
        <v>-1110</v>
      </c>
      <c r="D82" s="46">
        <v>-580</v>
      </c>
      <c r="E82" s="40">
        <v>2110</v>
      </c>
      <c r="F82" s="37">
        <f t="shared" si="1"/>
        <v>-3050</v>
      </c>
      <c r="G82" s="46">
        <v>-940</v>
      </c>
      <c r="H82" s="40">
        <v>280</v>
      </c>
      <c r="I82" s="46">
        <f t="shared" si="2"/>
        <v>-320</v>
      </c>
      <c r="J82" s="46">
        <v>-40</v>
      </c>
      <c r="K82" s="40">
        <v>2920</v>
      </c>
      <c r="L82" s="37">
        <f t="shared" si="3"/>
        <v>-4480</v>
      </c>
      <c r="M82" s="46">
        <v>-1560</v>
      </c>
      <c r="N82" s="79"/>
      <c r="O82" s="48"/>
    </row>
    <row r="83" spans="1:15" hidden="1" x14ac:dyDescent="0.35">
      <c r="A83" s="71" t="s">
        <v>41</v>
      </c>
      <c r="B83" s="40">
        <v>300</v>
      </c>
      <c r="C83" s="37">
        <f t="shared" si="0"/>
        <v>-720</v>
      </c>
      <c r="D83" s="46">
        <v>-420</v>
      </c>
      <c r="E83" s="40">
        <v>1160</v>
      </c>
      <c r="F83" s="37">
        <f t="shared" si="1"/>
        <v>-1850</v>
      </c>
      <c r="G83" s="46">
        <v>-690</v>
      </c>
      <c r="H83" s="40">
        <v>90</v>
      </c>
      <c r="I83" s="46">
        <f t="shared" si="2"/>
        <v>-180</v>
      </c>
      <c r="J83" s="46">
        <v>-90</v>
      </c>
      <c r="K83" s="40">
        <v>1550</v>
      </c>
      <c r="L83" s="37">
        <f t="shared" si="3"/>
        <v>-2750</v>
      </c>
      <c r="M83" s="46">
        <v>-1200</v>
      </c>
      <c r="N83" s="79"/>
      <c r="O83" s="48"/>
    </row>
    <row r="84" spans="1:15" hidden="1" x14ac:dyDescent="0.35">
      <c r="A84" s="71" t="s">
        <v>42</v>
      </c>
      <c r="B84" s="40">
        <v>130</v>
      </c>
      <c r="C84" s="37">
        <f t="shared" si="0"/>
        <v>-190</v>
      </c>
      <c r="D84" s="46">
        <v>-60</v>
      </c>
      <c r="E84" s="40">
        <v>700</v>
      </c>
      <c r="F84" s="37">
        <f t="shared" si="1"/>
        <v>-700</v>
      </c>
      <c r="G84" s="46">
        <v>0</v>
      </c>
      <c r="H84" s="40">
        <v>20</v>
      </c>
      <c r="I84" s="46">
        <f t="shared" si="2"/>
        <v>-20</v>
      </c>
      <c r="J84" s="46">
        <v>0</v>
      </c>
      <c r="K84" s="40">
        <v>850</v>
      </c>
      <c r="L84" s="37">
        <f t="shared" si="3"/>
        <v>-910</v>
      </c>
      <c r="M84" s="46">
        <v>-60</v>
      </c>
      <c r="N84" s="79"/>
      <c r="O84" s="48"/>
    </row>
    <row r="85" spans="1:15" hidden="1" x14ac:dyDescent="0.35">
      <c r="A85" s="71" t="s">
        <v>43</v>
      </c>
      <c r="B85" s="40">
        <v>290</v>
      </c>
      <c r="C85" s="37">
        <f t="shared" si="0"/>
        <v>-140</v>
      </c>
      <c r="D85" s="46">
        <v>140</v>
      </c>
      <c r="E85" s="40">
        <v>2240</v>
      </c>
      <c r="F85" s="37">
        <f t="shared" si="1"/>
        <v>-1730</v>
      </c>
      <c r="G85" s="46">
        <v>510</v>
      </c>
      <c r="H85" s="40">
        <v>40</v>
      </c>
      <c r="I85" s="46">
        <f t="shared" si="2"/>
        <v>-70</v>
      </c>
      <c r="J85" s="46">
        <v>-30</v>
      </c>
      <c r="K85" s="40">
        <v>2560</v>
      </c>
      <c r="L85" s="37">
        <f t="shared" si="3"/>
        <v>-1940</v>
      </c>
      <c r="M85" s="46">
        <v>620</v>
      </c>
      <c r="N85" s="79"/>
      <c r="O85" s="48"/>
    </row>
    <row r="86" spans="1:15" hidden="1" x14ac:dyDescent="0.35">
      <c r="A86" s="71" t="s">
        <v>44</v>
      </c>
      <c r="B86" s="40">
        <v>390</v>
      </c>
      <c r="C86" s="37">
        <f t="shared" si="0"/>
        <v>-370</v>
      </c>
      <c r="D86" s="46">
        <v>20</v>
      </c>
      <c r="E86" s="40">
        <v>3660</v>
      </c>
      <c r="F86" s="37">
        <f t="shared" si="1"/>
        <v>-3090</v>
      </c>
      <c r="G86" s="46">
        <v>560</v>
      </c>
      <c r="H86" s="40">
        <v>50</v>
      </c>
      <c r="I86" s="46">
        <f t="shared" si="2"/>
        <v>-110</v>
      </c>
      <c r="J86" s="46">
        <v>-60</v>
      </c>
      <c r="K86" s="40">
        <v>4090</v>
      </c>
      <c r="L86" s="37">
        <f t="shared" si="3"/>
        <v>-3570</v>
      </c>
      <c r="M86" s="46">
        <v>520</v>
      </c>
      <c r="N86" s="79"/>
      <c r="O86" s="48"/>
    </row>
    <row r="87" spans="1:15" hidden="1" x14ac:dyDescent="0.35">
      <c r="A87" s="71" t="s">
        <v>45</v>
      </c>
      <c r="B87" s="40">
        <v>1220</v>
      </c>
      <c r="C87" s="37">
        <f t="shared" si="0"/>
        <v>-430</v>
      </c>
      <c r="D87" s="46">
        <v>800</v>
      </c>
      <c r="E87" s="40">
        <v>5210</v>
      </c>
      <c r="F87" s="37">
        <f t="shared" si="1"/>
        <v>-4780</v>
      </c>
      <c r="G87" s="46">
        <v>430</v>
      </c>
      <c r="H87" s="40">
        <v>100</v>
      </c>
      <c r="I87" s="46">
        <f t="shared" si="2"/>
        <v>-70</v>
      </c>
      <c r="J87" s="46">
        <v>30</v>
      </c>
      <c r="K87" s="40">
        <v>6530</v>
      </c>
      <c r="L87" s="37">
        <f t="shared" si="3"/>
        <v>-5270</v>
      </c>
      <c r="M87" s="46">
        <v>1250</v>
      </c>
      <c r="N87" s="79"/>
      <c r="O87" s="48"/>
    </row>
    <row r="88" spans="1:15" hidden="1" x14ac:dyDescent="0.35">
      <c r="A88" s="71" t="s">
        <v>46</v>
      </c>
      <c r="B88" s="40">
        <v>70</v>
      </c>
      <c r="C88" s="37">
        <f t="shared" si="0"/>
        <v>-70</v>
      </c>
      <c r="D88" s="46">
        <v>0</v>
      </c>
      <c r="E88" s="40">
        <v>500</v>
      </c>
      <c r="F88" s="37">
        <f t="shared" si="1"/>
        <v>-400</v>
      </c>
      <c r="G88" s="46">
        <v>100</v>
      </c>
      <c r="H88" s="40">
        <v>10</v>
      </c>
      <c r="I88" s="46">
        <f t="shared" si="2"/>
        <v>-20</v>
      </c>
      <c r="J88" s="46">
        <v>-10</v>
      </c>
      <c r="K88" s="40">
        <v>580</v>
      </c>
      <c r="L88" s="37">
        <f t="shared" si="3"/>
        <v>-490</v>
      </c>
      <c r="M88" s="46">
        <v>90</v>
      </c>
      <c r="N88" s="79"/>
      <c r="O88" s="48"/>
    </row>
    <row r="89" spans="1:15" hidden="1" x14ac:dyDescent="0.35">
      <c r="A89" s="71" t="s">
        <v>47</v>
      </c>
      <c r="B89" s="40">
        <v>300</v>
      </c>
      <c r="C89" s="37">
        <f t="shared" si="0"/>
        <v>-400</v>
      </c>
      <c r="D89" s="46">
        <v>-90</v>
      </c>
      <c r="E89" s="40">
        <v>2450</v>
      </c>
      <c r="F89" s="37">
        <f t="shared" si="1"/>
        <v>-2380</v>
      </c>
      <c r="G89" s="46">
        <v>70</v>
      </c>
      <c r="H89" s="40">
        <v>50</v>
      </c>
      <c r="I89" s="46">
        <f t="shared" si="2"/>
        <v>-60</v>
      </c>
      <c r="J89" s="46">
        <v>-20</v>
      </c>
      <c r="K89" s="40">
        <v>2800</v>
      </c>
      <c r="L89" s="37">
        <f t="shared" si="3"/>
        <v>-2840</v>
      </c>
      <c r="M89" s="46">
        <v>-40</v>
      </c>
      <c r="N89" s="79"/>
      <c r="O89" s="48"/>
    </row>
    <row r="90" spans="1:15" hidden="1" x14ac:dyDescent="0.35">
      <c r="A90" s="71" t="s">
        <v>48</v>
      </c>
      <c r="B90" s="40">
        <v>410</v>
      </c>
      <c r="C90" s="37">
        <f t="shared" si="0"/>
        <v>-310</v>
      </c>
      <c r="D90" s="46">
        <v>90</v>
      </c>
      <c r="E90" s="40">
        <v>3350</v>
      </c>
      <c r="F90" s="37">
        <f t="shared" si="1"/>
        <v>-2860</v>
      </c>
      <c r="G90" s="46">
        <v>490</v>
      </c>
      <c r="H90" s="40">
        <v>70</v>
      </c>
      <c r="I90" s="46">
        <f t="shared" si="2"/>
        <v>-90</v>
      </c>
      <c r="J90" s="46">
        <v>-20</v>
      </c>
      <c r="K90" s="40">
        <v>3820</v>
      </c>
      <c r="L90" s="37">
        <f t="shared" si="3"/>
        <v>-3260</v>
      </c>
      <c r="M90" s="46">
        <v>560</v>
      </c>
      <c r="N90" s="79"/>
      <c r="O90" s="48"/>
    </row>
    <row r="91" spans="1:15" hidden="1" x14ac:dyDescent="0.35">
      <c r="A91" s="71" t="s">
        <v>49</v>
      </c>
      <c r="B91" s="40">
        <v>240</v>
      </c>
      <c r="C91" s="37">
        <f t="shared" si="0"/>
        <v>-310</v>
      </c>
      <c r="D91" s="46">
        <v>-70</v>
      </c>
      <c r="E91" s="40">
        <v>2090</v>
      </c>
      <c r="F91" s="37">
        <f t="shared" si="1"/>
        <v>-2250</v>
      </c>
      <c r="G91" s="46">
        <v>-160</v>
      </c>
      <c r="H91" s="40">
        <v>80</v>
      </c>
      <c r="I91" s="46">
        <f t="shared" si="2"/>
        <v>-200</v>
      </c>
      <c r="J91" s="46">
        <v>-120</v>
      </c>
      <c r="K91" s="40">
        <v>2410</v>
      </c>
      <c r="L91" s="37">
        <f t="shared" si="3"/>
        <v>-2760</v>
      </c>
      <c r="M91" s="46">
        <v>-350</v>
      </c>
      <c r="N91" s="79"/>
      <c r="O91" s="48"/>
    </row>
    <row r="92" spans="1:15" hidden="1" x14ac:dyDescent="0.35">
      <c r="A92" s="71" t="s">
        <v>50</v>
      </c>
      <c r="B92" s="40">
        <v>140</v>
      </c>
      <c r="C92" s="37">
        <f t="shared" si="0"/>
        <v>-120</v>
      </c>
      <c r="D92" s="46">
        <v>20</v>
      </c>
      <c r="E92" s="40">
        <v>1100</v>
      </c>
      <c r="F92" s="37">
        <f t="shared" si="1"/>
        <v>-1030</v>
      </c>
      <c r="G92" s="46">
        <v>70</v>
      </c>
      <c r="H92" s="40">
        <v>40</v>
      </c>
      <c r="I92" s="46">
        <f t="shared" si="2"/>
        <v>-90</v>
      </c>
      <c r="J92" s="46">
        <v>-50</v>
      </c>
      <c r="K92" s="40">
        <v>1280</v>
      </c>
      <c r="L92" s="37">
        <f t="shared" si="3"/>
        <v>-1240</v>
      </c>
      <c r="M92" s="46">
        <v>40</v>
      </c>
      <c r="N92" s="79"/>
      <c r="O92" s="48"/>
    </row>
    <row r="93" spans="1:15" hidden="1" x14ac:dyDescent="0.35">
      <c r="A93" s="71" t="s">
        <v>51</v>
      </c>
      <c r="B93" s="40">
        <v>280</v>
      </c>
      <c r="C93" s="37">
        <f t="shared" si="0"/>
        <v>-310</v>
      </c>
      <c r="D93" s="46">
        <v>-20</v>
      </c>
      <c r="E93" s="40">
        <v>1980</v>
      </c>
      <c r="F93" s="37">
        <f t="shared" si="1"/>
        <v>-1700</v>
      </c>
      <c r="G93" s="46">
        <v>280</v>
      </c>
      <c r="H93" s="40">
        <v>30</v>
      </c>
      <c r="I93" s="46">
        <f t="shared" si="2"/>
        <v>-60</v>
      </c>
      <c r="J93" s="46">
        <v>-30</v>
      </c>
      <c r="K93" s="40">
        <v>2300</v>
      </c>
      <c r="L93" s="37">
        <f t="shared" si="3"/>
        <v>-2060</v>
      </c>
      <c r="M93" s="46">
        <v>230</v>
      </c>
      <c r="N93" s="79"/>
      <c r="O93" s="48"/>
    </row>
    <row r="94" spans="1:15" hidden="1" x14ac:dyDescent="0.35">
      <c r="A94" s="71" t="s">
        <v>52</v>
      </c>
      <c r="B94" s="40">
        <v>30</v>
      </c>
      <c r="C94" s="37">
        <f t="shared" si="0"/>
        <v>-30</v>
      </c>
      <c r="D94" s="46">
        <v>-10</v>
      </c>
      <c r="E94" s="40">
        <v>120</v>
      </c>
      <c r="F94" s="37">
        <f t="shared" si="1"/>
        <v>-120</v>
      </c>
      <c r="G94" s="46">
        <v>0</v>
      </c>
      <c r="H94" s="40">
        <v>0</v>
      </c>
      <c r="I94" s="46">
        <f t="shared" si="2"/>
        <v>-20</v>
      </c>
      <c r="J94" s="46">
        <v>-10</v>
      </c>
      <c r="K94" s="40">
        <v>150</v>
      </c>
      <c r="L94" s="37">
        <f t="shared" si="3"/>
        <v>-170</v>
      </c>
      <c r="M94" s="46">
        <v>-20</v>
      </c>
      <c r="N94" s="79"/>
      <c r="O94" s="48"/>
    </row>
    <row r="95" spans="1:15" hidden="1" x14ac:dyDescent="0.35">
      <c r="A95" s="71" t="s">
        <v>53</v>
      </c>
      <c r="B95" s="82">
        <v>70</v>
      </c>
      <c r="C95" s="37">
        <f t="shared" si="0"/>
        <v>-80</v>
      </c>
      <c r="D95" s="83">
        <v>-10</v>
      </c>
      <c r="E95" s="82">
        <v>370</v>
      </c>
      <c r="F95" s="37">
        <f t="shared" si="1"/>
        <v>-450</v>
      </c>
      <c r="G95" s="83">
        <v>-90</v>
      </c>
      <c r="H95" s="82">
        <v>10</v>
      </c>
      <c r="I95" s="46">
        <f t="shared" si="2"/>
        <v>-10</v>
      </c>
      <c r="J95" s="83">
        <v>0</v>
      </c>
      <c r="K95" s="82">
        <v>450</v>
      </c>
      <c r="L95" s="37">
        <f t="shared" si="3"/>
        <v>-550</v>
      </c>
      <c r="M95" s="83">
        <v>-100</v>
      </c>
      <c r="N95" s="79"/>
      <c r="O95" s="48"/>
    </row>
    <row r="96" spans="1:15" x14ac:dyDescent="0.35">
      <c r="A96" s="71"/>
      <c r="B96" s="71"/>
      <c r="C96" s="71"/>
      <c r="D96" s="71"/>
      <c r="E96" s="71"/>
    </row>
    <row r="97" spans="1:5" x14ac:dyDescent="0.35">
      <c r="A97" s="71"/>
      <c r="B97" s="79"/>
      <c r="C97" s="79"/>
      <c r="D97" s="79"/>
      <c r="E97" s="71"/>
    </row>
  </sheetData>
  <sheetProtection sheet="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O97"/>
  <sheetViews>
    <sheetView workbookViewId="0">
      <selection activeCell="K3" sqref="K3:M3"/>
    </sheetView>
  </sheetViews>
  <sheetFormatPr defaultRowHeight="14.5" x14ac:dyDescent="0.35"/>
  <cols>
    <col min="1" max="1" width="19.7265625" customWidth="1"/>
    <col min="2" max="13" width="6.453125" customWidth="1"/>
    <col min="14" max="14" width="2" style="47" customWidth="1"/>
    <col min="15" max="15" width="6.81640625" customWidth="1"/>
    <col min="29" max="29" width="24.7265625" bestFit="1" customWidth="1"/>
  </cols>
  <sheetData>
    <row r="1" spans="1:15" ht="15.5" x14ac:dyDescent="0.35">
      <c r="A1" s="77" t="s">
        <v>66</v>
      </c>
      <c r="B1" s="1"/>
      <c r="C1" s="1"/>
      <c r="D1" s="1"/>
      <c r="E1" s="1"/>
      <c r="F1" s="1"/>
      <c r="G1" s="1"/>
      <c r="I1" s="1"/>
      <c r="J1" s="1"/>
      <c r="K1" s="1"/>
      <c r="L1" s="1"/>
      <c r="M1" s="1"/>
      <c r="N1" s="1"/>
    </row>
    <row r="2" spans="1:15" ht="10.5" customHeight="1" thickBot="1" x14ac:dyDescent="0.5">
      <c r="A2" s="15"/>
      <c r="B2" s="1"/>
      <c r="C2" s="1"/>
      <c r="D2" s="1"/>
      <c r="E2" s="1"/>
      <c r="F2" s="1"/>
      <c r="G2" s="1"/>
      <c r="I2" s="1"/>
      <c r="J2" s="1"/>
      <c r="K2" s="1"/>
      <c r="L2" s="1"/>
      <c r="M2" s="1"/>
      <c r="N2" s="1"/>
    </row>
    <row r="3" spans="1:15" ht="10" customHeight="1" x14ac:dyDescent="0.35">
      <c r="A3" s="545" t="s">
        <v>4</v>
      </c>
      <c r="B3" s="547" t="s">
        <v>5</v>
      </c>
      <c r="C3" s="548"/>
      <c r="D3" s="549"/>
      <c r="E3" s="547" t="s">
        <v>6</v>
      </c>
      <c r="F3" s="548"/>
      <c r="G3" s="549"/>
      <c r="H3" s="547" t="s">
        <v>7</v>
      </c>
      <c r="I3" s="548"/>
      <c r="J3" s="549"/>
      <c r="K3" s="547" t="s">
        <v>8</v>
      </c>
      <c r="L3" s="548"/>
      <c r="M3" s="549"/>
      <c r="N3" s="84"/>
      <c r="O3" s="61"/>
    </row>
    <row r="4" spans="1:15" ht="10" customHeight="1" thickBot="1" x14ac:dyDescent="0.4">
      <c r="A4" s="546"/>
      <c r="B4" s="72" t="s">
        <v>9</v>
      </c>
      <c r="C4" s="73" t="s">
        <v>10</v>
      </c>
      <c r="D4" s="74" t="s">
        <v>11</v>
      </c>
      <c r="E4" s="72" t="s">
        <v>9</v>
      </c>
      <c r="F4" s="75" t="s">
        <v>10</v>
      </c>
      <c r="G4" s="76" t="s">
        <v>11</v>
      </c>
      <c r="H4" s="72" t="s">
        <v>9</v>
      </c>
      <c r="I4" s="75" t="s">
        <v>10</v>
      </c>
      <c r="J4" s="76" t="s">
        <v>11</v>
      </c>
      <c r="K4" s="72" t="s">
        <v>9</v>
      </c>
      <c r="L4" s="75" t="s">
        <v>10</v>
      </c>
      <c r="M4" s="76" t="s">
        <v>11</v>
      </c>
      <c r="N4" s="85"/>
      <c r="O4" s="61"/>
    </row>
    <row r="5" spans="1:15" s="61" customFormat="1" ht="11.15" customHeight="1" x14ac:dyDescent="0.25">
      <c r="A5" s="57" t="s">
        <v>13</v>
      </c>
      <c r="B5" s="58">
        <v>10</v>
      </c>
      <c r="C5" s="59">
        <v>20</v>
      </c>
      <c r="D5" s="60">
        <v>-10</v>
      </c>
      <c r="E5" s="58">
        <v>170</v>
      </c>
      <c r="F5" s="59">
        <v>110</v>
      </c>
      <c r="G5" s="60">
        <v>60</v>
      </c>
      <c r="H5" s="58">
        <v>10</v>
      </c>
      <c r="I5" s="59">
        <v>10</v>
      </c>
      <c r="J5" s="60">
        <v>0</v>
      </c>
      <c r="K5" s="58">
        <v>190</v>
      </c>
      <c r="L5" s="59">
        <v>130</v>
      </c>
      <c r="M5" s="60">
        <v>50</v>
      </c>
      <c r="N5" s="78"/>
    </row>
    <row r="6" spans="1:15" s="61" customFormat="1" ht="11.15" customHeight="1" x14ac:dyDescent="0.25">
      <c r="A6" s="62" t="s">
        <v>14</v>
      </c>
      <c r="B6" s="58">
        <v>10</v>
      </c>
      <c r="C6" s="59">
        <v>60</v>
      </c>
      <c r="D6" s="60">
        <v>-50</v>
      </c>
      <c r="E6" s="58">
        <v>200</v>
      </c>
      <c r="F6" s="59">
        <v>250</v>
      </c>
      <c r="G6" s="60">
        <v>-50</v>
      </c>
      <c r="H6" s="58">
        <v>10</v>
      </c>
      <c r="I6" s="59">
        <v>10</v>
      </c>
      <c r="J6" s="60">
        <v>-10</v>
      </c>
      <c r="K6" s="58">
        <v>220</v>
      </c>
      <c r="L6" s="59">
        <v>330</v>
      </c>
      <c r="M6" s="60">
        <v>-110</v>
      </c>
      <c r="N6" s="78"/>
    </row>
    <row r="7" spans="1:15" s="61" customFormat="1" ht="11.15" customHeight="1" x14ac:dyDescent="0.25">
      <c r="A7" s="62" t="s">
        <v>15</v>
      </c>
      <c r="B7" s="58">
        <v>40</v>
      </c>
      <c r="C7" s="59">
        <v>50</v>
      </c>
      <c r="D7" s="60">
        <v>-10</v>
      </c>
      <c r="E7" s="58">
        <v>250</v>
      </c>
      <c r="F7" s="59">
        <v>280</v>
      </c>
      <c r="G7" s="60">
        <v>-20</v>
      </c>
      <c r="H7" s="58">
        <v>0</v>
      </c>
      <c r="I7" s="59">
        <v>0</v>
      </c>
      <c r="J7" s="60">
        <v>0</v>
      </c>
      <c r="K7" s="58">
        <v>300</v>
      </c>
      <c r="L7" s="59">
        <v>330</v>
      </c>
      <c r="M7" s="60">
        <v>-30</v>
      </c>
      <c r="N7" s="78"/>
    </row>
    <row r="8" spans="1:15" s="61" customFormat="1" ht="11.15" customHeight="1" x14ac:dyDescent="0.25">
      <c r="A8" s="62" t="s">
        <v>16</v>
      </c>
      <c r="B8" s="58">
        <v>10</v>
      </c>
      <c r="C8" s="59">
        <v>40</v>
      </c>
      <c r="D8" s="60">
        <v>-30</v>
      </c>
      <c r="E8" s="58">
        <v>260</v>
      </c>
      <c r="F8" s="59">
        <v>260</v>
      </c>
      <c r="G8" s="60">
        <v>0</v>
      </c>
      <c r="H8" s="58">
        <v>10</v>
      </c>
      <c r="I8" s="59">
        <v>40</v>
      </c>
      <c r="J8" s="60">
        <v>-30</v>
      </c>
      <c r="K8" s="58">
        <v>280</v>
      </c>
      <c r="L8" s="59">
        <v>350</v>
      </c>
      <c r="M8" s="60">
        <v>-70</v>
      </c>
      <c r="N8" s="78"/>
    </row>
    <row r="9" spans="1:15" s="61" customFormat="1" ht="11.15" customHeight="1" x14ac:dyDescent="0.25">
      <c r="A9" s="62" t="s">
        <v>17</v>
      </c>
      <c r="B9" s="58">
        <v>30</v>
      </c>
      <c r="C9" s="59">
        <v>50</v>
      </c>
      <c r="D9" s="60">
        <v>-20</v>
      </c>
      <c r="E9" s="58">
        <v>130</v>
      </c>
      <c r="F9" s="59">
        <v>150</v>
      </c>
      <c r="G9" s="60">
        <v>-30</v>
      </c>
      <c r="H9" s="58">
        <v>10</v>
      </c>
      <c r="I9" s="59">
        <v>20</v>
      </c>
      <c r="J9" s="60">
        <v>-10</v>
      </c>
      <c r="K9" s="58">
        <v>160</v>
      </c>
      <c r="L9" s="59">
        <v>220</v>
      </c>
      <c r="M9" s="60">
        <v>-60</v>
      </c>
      <c r="N9" s="78"/>
    </row>
    <row r="10" spans="1:15" s="61" customFormat="1" ht="11.15" customHeight="1" x14ac:dyDescent="0.25">
      <c r="A10" s="62" t="s">
        <v>18</v>
      </c>
      <c r="B10" s="58">
        <v>30</v>
      </c>
      <c r="C10" s="59">
        <v>40</v>
      </c>
      <c r="D10" s="60">
        <v>-10</v>
      </c>
      <c r="E10" s="58">
        <v>130</v>
      </c>
      <c r="F10" s="59">
        <v>150</v>
      </c>
      <c r="G10" s="60">
        <v>-20</v>
      </c>
      <c r="H10" s="58">
        <v>10</v>
      </c>
      <c r="I10" s="59">
        <v>10</v>
      </c>
      <c r="J10" s="60">
        <v>0</v>
      </c>
      <c r="K10" s="58">
        <v>170</v>
      </c>
      <c r="L10" s="59">
        <v>200</v>
      </c>
      <c r="M10" s="60">
        <v>-30</v>
      </c>
      <c r="N10" s="78"/>
    </row>
    <row r="11" spans="1:15" s="61" customFormat="1" ht="11.15" customHeight="1" x14ac:dyDescent="0.25">
      <c r="A11" s="62" t="s">
        <v>19</v>
      </c>
      <c r="B11" s="58">
        <v>80</v>
      </c>
      <c r="C11" s="59">
        <v>110</v>
      </c>
      <c r="D11" s="60">
        <v>-30</v>
      </c>
      <c r="E11" s="58">
        <v>380</v>
      </c>
      <c r="F11" s="59">
        <v>620</v>
      </c>
      <c r="G11" s="60">
        <v>-240</v>
      </c>
      <c r="H11" s="58">
        <v>60</v>
      </c>
      <c r="I11" s="59">
        <v>120</v>
      </c>
      <c r="J11" s="60">
        <v>-60</v>
      </c>
      <c r="K11" s="58">
        <v>520</v>
      </c>
      <c r="L11" s="59">
        <v>850</v>
      </c>
      <c r="M11" s="60">
        <v>-330</v>
      </c>
      <c r="N11" s="78"/>
    </row>
    <row r="12" spans="1:15" s="61" customFormat="1" ht="11.15" customHeight="1" x14ac:dyDescent="0.25">
      <c r="A12" s="62" t="s">
        <v>20</v>
      </c>
      <c r="B12" s="58">
        <v>10</v>
      </c>
      <c r="C12" s="59">
        <v>10</v>
      </c>
      <c r="D12" s="60">
        <v>0</v>
      </c>
      <c r="E12" s="58">
        <v>110</v>
      </c>
      <c r="F12" s="59">
        <v>110</v>
      </c>
      <c r="G12" s="60">
        <v>0</v>
      </c>
      <c r="H12" s="58">
        <v>0</v>
      </c>
      <c r="I12" s="59">
        <v>0</v>
      </c>
      <c r="J12" s="60">
        <v>0</v>
      </c>
      <c r="K12" s="58">
        <v>120</v>
      </c>
      <c r="L12" s="59">
        <v>120</v>
      </c>
      <c r="M12" s="60">
        <v>0</v>
      </c>
      <c r="N12" s="78"/>
    </row>
    <row r="13" spans="1:15" s="61" customFormat="1" ht="11.15" customHeight="1" x14ac:dyDescent="0.25">
      <c r="A13" s="62" t="s">
        <v>21</v>
      </c>
      <c r="B13" s="58">
        <v>20</v>
      </c>
      <c r="C13" s="59">
        <v>30</v>
      </c>
      <c r="D13" s="60">
        <v>-10</v>
      </c>
      <c r="E13" s="58">
        <v>140</v>
      </c>
      <c r="F13" s="59">
        <v>160</v>
      </c>
      <c r="G13" s="60">
        <v>-10</v>
      </c>
      <c r="H13" s="58">
        <v>0</v>
      </c>
      <c r="I13" s="59">
        <v>40</v>
      </c>
      <c r="J13" s="60">
        <v>-30</v>
      </c>
      <c r="K13" s="58">
        <v>170</v>
      </c>
      <c r="L13" s="59">
        <v>220</v>
      </c>
      <c r="M13" s="60">
        <v>-50</v>
      </c>
      <c r="N13" s="78"/>
    </row>
    <row r="14" spans="1:15" s="61" customFormat="1" ht="11.15" customHeight="1" x14ac:dyDescent="0.25">
      <c r="A14" s="62" t="s">
        <v>22</v>
      </c>
      <c r="B14" s="58">
        <v>10</v>
      </c>
      <c r="C14" s="59">
        <v>30</v>
      </c>
      <c r="D14" s="60">
        <v>-10</v>
      </c>
      <c r="E14" s="58">
        <v>180</v>
      </c>
      <c r="F14" s="59">
        <v>170</v>
      </c>
      <c r="G14" s="60">
        <v>10</v>
      </c>
      <c r="H14" s="58">
        <v>0</v>
      </c>
      <c r="I14" s="59">
        <v>10</v>
      </c>
      <c r="J14" s="60">
        <v>-10</v>
      </c>
      <c r="K14" s="58">
        <v>190</v>
      </c>
      <c r="L14" s="59">
        <v>200</v>
      </c>
      <c r="M14" s="60">
        <v>-10</v>
      </c>
      <c r="N14" s="78"/>
    </row>
    <row r="15" spans="1:15" s="61" customFormat="1" ht="11.15" customHeight="1" x14ac:dyDescent="0.25">
      <c r="A15" s="62" t="s">
        <v>23</v>
      </c>
      <c r="B15" s="58">
        <v>0</v>
      </c>
      <c r="C15" s="59">
        <v>10</v>
      </c>
      <c r="D15" s="60">
        <v>-10</v>
      </c>
      <c r="E15" s="58">
        <v>40</v>
      </c>
      <c r="F15" s="59">
        <v>30</v>
      </c>
      <c r="G15" s="60">
        <v>10</v>
      </c>
      <c r="H15" s="58">
        <v>0</v>
      </c>
      <c r="I15" s="59">
        <v>0</v>
      </c>
      <c r="J15" s="60">
        <v>0</v>
      </c>
      <c r="K15" s="58">
        <v>40</v>
      </c>
      <c r="L15" s="59">
        <v>40</v>
      </c>
      <c r="M15" s="60">
        <v>0</v>
      </c>
      <c r="N15" s="78"/>
    </row>
    <row r="16" spans="1:15" s="61" customFormat="1" ht="11.15" customHeight="1" x14ac:dyDescent="0.25">
      <c r="A16" s="62" t="s">
        <v>24</v>
      </c>
      <c r="B16" s="58">
        <v>60</v>
      </c>
      <c r="C16" s="59">
        <v>80</v>
      </c>
      <c r="D16" s="60">
        <v>-10</v>
      </c>
      <c r="E16" s="58">
        <v>220</v>
      </c>
      <c r="F16" s="59">
        <v>340</v>
      </c>
      <c r="G16" s="60">
        <v>-120</v>
      </c>
      <c r="H16" s="58">
        <v>30</v>
      </c>
      <c r="I16" s="59">
        <v>40</v>
      </c>
      <c r="J16" s="60">
        <v>-10</v>
      </c>
      <c r="K16" s="58">
        <v>320</v>
      </c>
      <c r="L16" s="59">
        <v>460</v>
      </c>
      <c r="M16" s="60">
        <v>-150</v>
      </c>
      <c r="N16" s="78"/>
    </row>
    <row r="17" spans="1:14" s="61" customFormat="1" ht="11.15" customHeight="1" x14ac:dyDescent="0.25">
      <c r="A17" s="62" t="s">
        <v>25</v>
      </c>
      <c r="B17" s="58">
        <v>50</v>
      </c>
      <c r="C17" s="59">
        <v>120</v>
      </c>
      <c r="D17" s="60">
        <v>-70</v>
      </c>
      <c r="E17" s="58">
        <v>210</v>
      </c>
      <c r="F17" s="59">
        <v>410</v>
      </c>
      <c r="G17" s="60">
        <v>-200</v>
      </c>
      <c r="H17" s="58">
        <v>20</v>
      </c>
      <c r="I17" s="59">
        <v>40</v>
      </c>
      <c r="J17" s="60">
        <v>-10</v>
      </c>
      <c r="K17" s="58">
        <v>280</v>
      </c>
      <c r="L17" s="59">
        <v>560</v>
      </c>
      <c r="M17" s="60">
        <v>-290</v>
      </c>
      <c r="N17" s="78"/>
    </row>
    <row r="18" spans="1:14" s="61" customFormat="1" ht="11.15" customHeight="1" x14ac:dyDescent="0.25">
      <c r="A18" s="62" t="s">
        <v>26</v>
      </c>
      <c r="B18" s="58">
        <v>20</v>
      </c>
      <c r="C18" s="59">
        <v>50</v>
      </c>
      <c r="D18" s="60">
        <v>-30</v>
      </c>
      <c r="E18" s="58">
        <v>140</v>
      </c>
      <c r="F18" s="59">
        <v>170</v>
      </c>
      <c r="G18" s="60">
        <v>-40</v>
      </c>
      <c r="H18" s="58">
        <v>0</v>
      </c>
      <c r="I18" s="59">
        <v>10</v>
      </c>
      <c r="J18" s="60">
        <v>-10</v>
      </c>
      <c r="K18" s="58">
        <v>160</v>
      </c>
      <c r="L18" s="59">
        <v>230</v>
      </c>
      <c r="M18" s="60">
        <v>-70</v>
      </c>
      <c r="N18" s="78"/>
    </row>
    <row r="19" spans="1:14" s="61" customFormat="1" ht="11.15" customHeight="1" x14ac:dyDescent="0.25">
      <c r="A19" s="62" t="s">
        <v>27</v>
      </c>
      <c r="B19" s="58">
        <v>10</v>
      </c>
      <c r="C19" s="59">
        <v>20</v>
      </c>
      <c r="D19" s="60">
        <v>0</v>
      </c>
      <c r="E19" s="58">
        <v>100</v>
      </c>
      <c r="F19" s="59">
        <v>120</v>
      </c>
      <c r="G19" s="60">
        <v>-20</v>
      </c>
      <c r="H19" s="58">
        <v>10</v>
      </c>
      <c r="I19" s="59">
        <v>10</v>
      </c>
      <c r="J19" s="60">
        <v>0</v>
      </c>
      <c r="K19" s="58">
        <v>120</v>
      </c>
      <c r="L19" s="59">
        <v>140</v>
      </c>
      <c r="M19" s="60">
        <v>-20</v>
      </c>
      <c r="N19" s="78"/>
    </row>
    <row r="20" spans="1:14" s="61" customFormat="1" ht="11.15" customHeight="1" x14ac:dyDescent="0.25">
      <c r="A20" s="62" t="s">
        <v>28</v>
      </c>
      <c r="B20" s="58">
        <v>10</v>
      </c>
      <c r="C20" s="59">
        <v>40</v>
      </c>
      <c r="D20" s="60">
        <v>-30</v>
      </c>
      <c r="E20" s="58">
        <v>150</v>
      </c>
      <c r="F20" s="59">
        <v>240</v>
      </c>
      <c r="G20" s="60">
        <v>-90</v>
      </c>
      <c r="H20" s="58">
        <v>10</v>
      </c>
      <c r="I20" s="59">
        <v>40</v>
      </c>
      <c r="J20" s="60">
        <v>-30</v>
      </c>
      <c r="K20" s="58">
        <v>170</v>
      </c>
      <c r="L20" s="59">
        <v>320</v>
      </c>
      <c r="M20" s="60">
        <v>-150</v>
      </c>
      <c r="N20" s="78"/>
    </row>
    <row r="21" spans="1:14" s="61" customFormat="1" ht="11.15" customHeight="1" x14ac:dyDescent="0.25">
      <c r="A21" s="62" t="s">
        <v>29</v>
      </c>
      <c r="B21" s="58">
        <v>20</v>
      </c>
      <c r="C21" s="59">
        <v>40</v>
      </c>
      <c r="D21" s="60">
        <v>-20</v>
      </c>
      <c r="E21" s="58">
        <v>250</v>
      </c>
      <c r="F21" s="59">
        <v>290</v>
      </c>
      <c r="G21" s="60">
        <v>-30</v>
      </c>
      <c r="H21" s="58">
        <v>10</v>
      </c>
      <c r="I21" s="59">
        <v>10</v>
      </c>
      <c r="J21" s="60">
        <v>0</v>
      </c>
      <c r="K21" s="58">
        <v>290</v>
      </c>
      <c r="L21" s="59">
        <v>330</v>
      </c>
      <c r="M21" s="60">
        <v>-50</v>
      </c>
      <c r="N21" s="78"/>
    </row>
    <row r="22" spans="1:14" s="61" customFormat="1" ht="11.15" customHeight="1" x14ac:dyDescent="0.25">
      <c r="A22" s="62" t="s">
        <v>30</v>
      </c>
      <c r="B22" s="58">
        <v>130</v>
      </c>
      <c r="C22" s="59">
        <v>430</v>
      </c>
      <c r="D22" s="60">
        <v>-300</v>
      </c>
      <c r="E22" s="58">
        <v>630</v>
      </c>
      <c r="F22" s="59">
        <v>1170</v>
      </c>
      <c r="G22" s="60">
        <v>-530</v>
      </c>
      <c r="H22" s="58">
        <v>80</v>
      </c>
      <c r="I22" s="59">
        <v>190</v>
      </c>
      <c r="J22" s="60">
        <v>-110</v>
      </c>
      <c r="K22" s="58">
        <v>830</v>
      </c>
      <c r="L22" s="59">
        <v>1780</v>
      </c>
      <c r="M22" s="60">
        <v>-950</v>
      </c>
      <c r="N22" s="78"/>
    </row>
    <row r="23" spans="1:14" s="61" customFormat="1" ht="11.15" customHeight="1" x14ac:dyDescent="0.25">
      <c r="A23" s="62" t="s">
        <v>31</v>
      </c>
      <c r="B23" s="58">
        <v>10</v>
      </c>
      <c r="C23" s="59">
        <v>20</v>
      </c>
      <c r="D23" s="60">
        <v>-10</v>
      </c>
      <c r="E23" s="58">
        <v>110</v>
      </c>
      <c r="F23" s="59">
        <v>100</v>
      </c>
      <c r="G23" s="60">
        <v>0</v>
      </c>
      <c r="H23" s="58">
        <v>0</v>
      </c>
      <c r="I23" s="59">
        <v>30</v>
      </c>
      <c r="J23" s="60">
        <v>-30</v>
      </c>
      <c r="K23" s="58">
        <v>120</v>
      </c>
      <c r="L23" s="59">
        <v>160</v>
      </c>
      <c r="M23" s="60">
        <v>-40</v>
      </c>
      <c r="N23" s="78"/>
    </row>
    <row r="24" spans="1:14" s="61" customFormat="1" ht="11.15" customHeight="1" x14ac:dyDescent="0.25">
      <c r="A24" s="62" t="s">
        <v>32</v>
      </c>
      <c r="B24" s="58">
        <v>50</v>
      </c>
      <c r="C24" s="59">
        <v>80</v>
      </c>
      <c r="D24" s="60">
        <v>-30</v>
      </c>
      <c r="E24" s="58">
        <v>280</v>
      </c>
      <c r="F24" s="59">
        <v>350</v>
      </c>
      <c r="G24" s="60">
        <v>-70</v>
      </c>
      <c r="H24" s="58">
        <v>20</v>
      </c>
      <c r="I24" s="59">
        <v>40</v>
      </c>
      <c r="J24" s="60">
        <v>-30</v>
      </c>
      <c r="K24" s="58">
        <v>350</v>
      </c>
      <c r="L24" s="59">
        <v>480</v>
      </c>
      <c r="M24" s="60">
        <v>-130</v>
      </c>
      <c r="N24" s="78"/>
    </row>
    <row r="25" spans="1:14" s="61" customFormat="1" ht="11.15" customHeight="1" x14ac:dyDescent="0.25">
      <c r="A25" s="62" t="s">
        <v>33</v>
      </c>
      <c r="B25" s="58">
        <v>10</v>
      </c>
      <c r="C25" s="59">
        <v>30</v>
      </c>
      <c r="D25" s="60">
        <v>-10</v>
      </c>
      <c r="E25" s="58">
        <v>280</v>
      </c>
      <c r="F25" s="59">
        <v>260</v>
      </c>
      <c r="G25" s="60">
        <v>20</v>
      </c>
      <c r="H25" s="58">
        <v>10</v>
      </c>
      <c r="I25" s="59">
        <v>10</v>
      </c>
      <c r="J25" s="60">
        <v>-10</v>
      </c>
      <c r="K25" s="58">
        <v>300</v>
      </c>
      <c r="L25" s="59">
        <v>300</v>
      </c>
      <c r="M25" s="60">
        <v>0</v>
      </c>
      <c r="N25" s="78"/>
    </row>
    <row r="26" spans="1:14" s="61" customFormat="1" ht="11.15" customHeight="1" x14ac:dyDescent="0.25">
      <c r="A26" s="62" t="s">
        <v>34</v>
      </c>
      <c r="B26" s="58">
        <v>30</v>
      </c>
      <c r="C26" s="59">
        <v>90</v>
      </c>
      <c r="D26" s="60">
        <v>-50</v>
      </c>
      <c r="E26" s="58">
        <v>180</v>
      </c>
      <c r="F26" s="59">
        <v>280</v>
      </c>
      <c r="G26" s="60">
        <v>-100</v>
      </c>
      <c r="H26" s="58">
        <v>10</v>
      </c>
      <c r="I26" s="59">
        <v>50</v>
      </c>
      <c r="J26" s="60">
        <v>-40</v>
      </c>
      <c r="K26" s="58">
        <v>220</v>
      </c>
      <c r="L26" s="59">
        <v>420</v>
      </c>
      <c r="M26" s="60">
        <v>-200</v>
      </c>
      <c r="N26" s="78"/>
    </row>
    <row r="27" spans="1:14" s="61" customFormat="1" ht="11.15" customHeight="1" x14ac:dyDescent="0.25">
      <c r="A27" s="62" t="s">
        <v>35</v>
      </c>
      <c r="B27" s="58">
        <v>20</v>
      </c>
      <c r="C27" s="59">
        <v>60</v>
      </c>
      <c r="D27" s="60">
        <v>-30</v>
      </c>
      <c r="E27" s="58">
        <v>150</v>
      </c>
      <c r="F27" s="59">
        <v>250</v>
      </c>
      <c r="G27" s="60">
        <v>-100</v>
      </c>
      <c r="H27" s="58">
        <v>20</v>
      </c>
      <c r="I27" s="59">
        <v>40</v>
      </c>
      <c r="J27" s="60">
        <v>-20</v>
      </c>
      <c r="K27" s="58">
        <v>190</v>
      </c>
      <c r="L27" s="59">
        <v>340</v>
      </c>
      <c r="M27" s="60">
        <v>-160</v>
      </c>
      <c r="N27" s="78"/>
    </row>
    <row r="28" spans="1:14" s="61" customFormat="1" ht="11.15" customHeight="1" x14ac:dyDescent="0.25">
      <c r="A28" s="62" t="s">
        <v>37</v>
      </c>
      <c r="B28" s="58">
        <v>110</v>
      </c>
      <c r="C28" s="59">
        <v>110</v>
      </c>
      <c r="D28" s="60">
        <v>0</v>
      </c>
      <c r="E28" s="58">
        <v>820</v>
      </c>
      <c r="F28" s="59">
        <v>690</v>
      </c>
      <c r="G28" s="60">
        <v>130</v>
      </c>
      <c r="H28" s="58">
        <v>10</v>
      </c>
      <c r="I28" s="59">
        <v>20</v>
      </c>
      <c r="J28" s="60">
        <v>-10</v>
      </c>
      <c r="K28" s="58">
        <v>940</v>
      </c>
      <c r="L28" s="59">
        <v>830</v>
      </c>
      <c r="M28" s="60">
        <v>120</v>
      </c>
      <c r="N28" s="78"/>
    </row>
    <row r="29" spans="1:14" s="61" customFormat="1" ht="11.15" customHeight="1" x14ac:dyDescent="0.25">
      <c r="A29" s="62" t="s">
        <v>38</v>
      </c>
      <c r="B29" s="58">
        <v>170</v>
      </c>
      <c r="C29" s="59">
        <v>310</v>
      </c>
      <c r="D29" s="60">
        <v>-140</v>
      </c>
      <c r="E29" s="58">
        <v>740</v>
      </c>
      <c r="F29" s="59">
        <v>1150</v>
      </c>
      <c r="G29" s="60">
        <v>-410</v>
      </c>
      <c r="H29" s="58">
        <v>40</v>
      </c>
      <c r="I29" s="59">
        <v>80</v>
      </c>
      <c r="J29" s="60">
        <v>-40</v>
      </c>
      <c r="K29" s="58">
        <v>950</v>
      </c>
      <c r="L29" s="59">
        <v>1550</v>
      </c>
      <c r="M29" s="60">
        <v>-600</v>
      </c>
      <c r="N29" s="78"/>
    </row>
    <row r="30" spans="1:14" s="61" customFormat="1" ht="11.15" customHeight="1" x14ac:dyDescent="0.25">
      <c r="A30" s="62" t="s">
        <v>39</v>
      </c>
      <c r="B30" s="58">
        <v>780</v>
      </c>
      <c r="C30" s="59">
        <v>1060</v>
      </c>
      <c r="D30" s="60">
        <v>-280</v>
      </c>
      <c r="E30" s="58">
        <v>2390</v>
      </c>
      <c r="F30" s="59">
        <v>3330</v>
      </c>
      <c r="G30" s="60">
        <v>-940</v>
      </c>
      <c r="H30" s="58">
        <v>130</v>
      </c>
      <c r="I30" s="59">
        <v>190</v>
      </c>
      <c r="J30" s="60">
        <v>-60</v>
      </c>
      <c r="K30" s="58">
        <v>3300</v>
      </c>
      <c r="L30" s="59">
        <v>4570</v>
      </c>
      <c r="M30" s="60">
        <v>-1280</v>
      </c>
      <c r="N30" s="78"/>
    </row>
    <row r="31" spans="1:14" s="61" customFormat="1" ht="11.15" customHeight="1" x14ac:dyDescent="0.25">
      <c r="A31" s="62" t="s">
        <v>40</v>
      </c>
      <c r="B31" s="58">
        <v>570</v>
      </c>
      <c r="C31" s="59">
        <v>1140</v>
      </c>
      <c r="D31" s="60">
        <v>-560</v>
      </c>
      <c r="E31" s="58">
        <v>2300</v>
      </c>
      <c r="F31" s="59">
        <v>3040</v>
      </c>
      <c r="G31" s="60">
        <v>-740</v>
      </c>
      <c r="H31" s="58">
        <v>230</v>
      </c>
      <c r="I31" s="59">
        <v>320</v>
      </c>
      <c r="J31" s="60">
        <v>-90</v>
      </c>
      <c r="K31" s="58">
        <v>3100</v>
      </c>
      <c r="L31" s="59">
        <v>4490</v>
      </c>
      <c r="M31" s="60">
        <v>-1390</v>
      </c>
      <c r="N31" s="78"/>
    </row>
    <row r="32" spans="1:14" s="61" customFormat="1" ht="11.15" customHeight="1" x14ac:dyDescent="0.25">
      <c r="A32" s="62" t="s">
        <v>41</v>
      </c>
      <c r="B32" s="58">
        <v>340</v>
      </c>
      <c r="C32" s="59">
        <v>540</v>
      </c>
      <c r="D32" s="60">
        <v>-200</v>
      </c>
      <c r="E32" s="58">
        <v>1120</v>
      </c>
      <c r="F32" s="59">
        <v>1600</v>
      </c>
      <c r="G32" s="60">
        <v>-480</v>
      </c>
      <c r="H32" s="58">
        <v>90</v>
      </c>
      <c r="I32" s="59">
        <v>160</v>
      </c>
      <c r="J32" s="60">
        <v>-70</v>
      </c>
      <c r="K32" s="58">
        <v>1550</v>
      </c>
      <c r="L32" s="59">
        <v>2300</v>
      </c>
      <c r="M32" s="60">
        <v>-750</v>
      </c>
      <c r="N32" s="78"/>
    </row>
    <row r="33" spans="1:14" s="61" customFormat="1" ht="11.15" customHeight="1" x14ac:dyDescent="0.25">
      <c r="A33" s="62" t="s">
        <v>42</v>
      </c>
      <c r="B33" s="58">
        <v>150</v>
      </c>
      <c r="C33" s="59">
        <v>160</v>
      </c>
      <c r="D33" s="60">
        <v>-20</v>
      </c>
      <c r="E33" s="58">
        <v>660</v>
      </c>
      <c r="F33" s="59">
        <v>690</v>
      </c>
      <c r="G33" s="60">
        <v>-20</v>
      </c>
      <c r="H33" s="58">
        <v>20</v>
      </c>
      <c r="I33" s="59">
        <v>30</v>
      </c>
      <c r="J33" s="60">
        <v>-10</v>
      </c>
      <c r="K33" s="58">
        <v>830</v>
      </c>
      <c r="L33" s="59">
        <v>880</v>
      </c>
      <c r="M33" s="60">
        <v>-50</v>
      </c>
      <c r="N33" s="78"/>
    </row>
    <row r="34" spans="1:14" s="61" customFormat="1" ht="11.15" customHeight="1" x14ac:dyDescent="0.25">
      <c r="A34" s="62" t="s">
        <v>43</v>
      </c>
      <c r="B34" s="58">
        <v>240</v>
      </c>
      <c r="C34" s="59">
        <v>200</v>
      </c>
      <c r="D34" s="60">
        <v>40</v>
      </c>
      <c r="E34" s="58">
        <v>2160</v>
      </c>
      <c r="F34" s="59">
        <v>1700</v>
      </c>
      <c r="G34" s="60">
        <v>460</v>
      </c>
      <c r="H34" s="58">
        <v>30</v>
      </c>
      <c r="I34" s="59">
        <v>50</v>
      </c>
      <c r="J34" s="60">
        <v>-20</v>
      </c>
      <c r="K34" s="58">
        <v>2430</v>
      </c>
      <c r="L34" s="59">
        <v>1960</v>
      </c>
      <c r="M34" s="60">
        <v>470</v>
      </c>
      <c r="N34" s="78"/>
    </row>
    <row r="35" spans="1:14" s="61" customFormat="1" ht="11.15" customHeight="1" x14ac:dyDescent="0.25">
      <c r="A35" s="62" t="s">
        <v>44</v>
      </c>
      <c r="B35" s="58">
        <v>420</v>
      </c>
      <c r="C35" s="59">
        <v>320</v>
      </c>
      <c r="D35" s="60">
        <v>100</v>
      </c>
      <c r="E35" s="58">
        <v>3490</v>
      </c>
      <c r="F35" s="59">
        <v>3090</v>
      </c>
      <c r="G35" s="60">
        <v>390</v>
      </c>
      <c r="H35" s="58">
        <v>90</v>
      </c>
      <c r="I35" s="59">
        <v>90</v>
      </c>
      <c r="J35" s="60">
        <v>0</v>
      </c>
      <c r="K35" s="58">
        <v>3990</v>
      </c>
      <c r="L35" s="59">
        <v>3500</v>
      </c>
      <c r="M35" s="60">
        <v>490</v>
      </c>
      <c r="N35" s="78"/>
    </row>
    <row r="36" spans="1:14" s="61" customFormat="1" ht="11.15" customHeight="1" x14ac:dyDescent="0.25">
      <c r="A36" s="62" t="s">
        <v>45</v>
      </c>
      <c r="B36" s="58">
        <v>1200</v>
      </c>
      <c r="C36" s="59">
        <v>520</v>
      </c>
      <c r="D36" s="60">
        <v>680</v>
      </c>
      <c r="E36" s="58">
        <v>4730</v>
      </c>
      <c r="F36" s="59">
        <v>4970</v>
      </c>
      <c r="G36" s="60">
        <v>-240</v>
      </c>
      <c r="H36" s="58">
        <v>80</v>
      </c>
      <c r="I36" s="59">
        <v>60</v>
      </c>
      <c r="J36" s="60">
        <v>30</v>
      </c>
      <c r="K36" s="58">
        <v>6020</v>
      </c>
      <c r="L36" s="59">
        <v>5550</v>
      </c>
      <c r="M36" s="60">
        <v>460</v>
      </c>
      <c r="N36" s="78"/>
    </row>
    <row r="37" spans="1:14" s="61" customFormat="1" ht="11.15" customHeight="1" x14ac:dyDescent="0.25">
      <c r="A37" s="62" t="s">
        <v>46</v>
      </c>
      <c r="B37" s="58">
        <v>50</v>
      </c>
      <c r="C37" s="59">
        <v>80</v>
      </c>
      <c r="D37" s="60">
        <v>-30</v>
      </c>
      <c r="E37" s="58">
        <v>510</v>
      </c>
      <c r="F37" s="59">
        <v>400</v>
      </c>
      <c r="G37" s="60">
        <v>110</v>
      </c>
      <c r="H37" s="58">
        <v>10</v>
      </c>
      <c r="I37" s="59">
        <v>20</v>
      </c>
      <c r="J37" s="60">
        <v>-10</v>
      </c>
      <c r="K37" s="58">
        <v>570</v>
      </c>
      <c r="L37" s="59">
        <v>500</v>
      </c>
      <c r="M37" s="60">
        <v>70</v>
      </c>
      <c r="N37" s="78"/>
    </row>
    <row r="38" spans="1:14" s="61" customFormat="1" ht="11.15" customHeight="1" x14ac:dyDescent="0.25">
      <c r="A38" s="62" t="s">
        <v>47</v>
      </c>
      <c r="B38" s="58">
        <v>300</v>
      </c>
      <c r="C38" s="59">
        <v>360</v>
      </c>
      <c r="D38" s="60">
        <v>-60</v>
      </c>
      <c r="E38" s="58">
        <v>2480</v>
      </c>
      <c r="F38" s="59">
        <v>2270</v>
      </c>
      <c r="G38" s="60">
        <v>210</v>
      </c>
      <c r="H38" s="58">
        <v>50</v>
      </c>
      <c r="I38" s="59">
        <v>60</v>
      </c>
      <c r="J38" s="60">
        <v>-20</v>
      </c>
      <c r="K38" s="58">
        <v>2820</v>
      </c>
      <c r="L38" s="59">
        <v>2690</v>
      </c>
      <c r="M38" s="60">
        <v>140</v>
      </c>
      <c r="N38" s="78"/>
    </row>
    <row r="39" spans="1:14" s="61" customFormat="1" ht="11.15" customHeight="1" x14ac:dyDescent="0.25">
      <c r="A39" s="62" t="s">
        <v>48</v>
      </c>
      <c r="B39" s="58">
        <v>500</v>
      </c>
      <c r="C39" s="59">
        <v>300</v>
      </c>
      <c r="D39" s="60">
        <v>200</v>
      </c>
      <c r="E39" s="58">
        <v>3440</v>
      </c>
      <c r="F39" s="59">
        <v>2860</v>
      </c>
      <c r="G39" s="60">
        <v>570</v>
      </c>
      <c r="H39" s="58">
        <v>90</v>
      </c>
      <c r="I39" s="59">
        <v>120</v>
      </c>
      <c r="J39" s="60">
        <v>-20</v>
      </c>
      <c r="K39" s="58">
        <v>4030</v>
      </c>
      <c r="L39" s="59">
        <v>3280</v>
      </c>
      <c r="M39" s="60">
        <v>750</v>
      </c>
      <c r="N39" s="78"/>
    </row>
    <row r="40" spans="1:14" s="61" customFormat="1" ht="11.15" customHeight="1" x14ac:dyDescent="0.25">
      <c r="A40" s="62" t="s">
        <v>49</v>
      </c>
      <c r="B40" s="58">
        <v>260</v>
      </c>
      <c r="C40" s="59">
        <v>330</v>
      </c>
      <c r="D40" s="60">
        <v>-70</v>
      </c>
      <c r="E40" s="58">
        <v>2140</v>
      </c>
      <c r="F40" s="59">
        <v>2430</v>
      </c>
      <c r="G40" s="60">
        <v>-290</v>
      </c>
      <c r="H40" s="58">
        <v>90</v>
      </c>
      <c r="I40" s="59">
        <v>170</v>
      </c>
      <c r="J40" s="60">
        <v>-70</v>
      </c>
      <c r="K40" s="58">
        <v>2500</v>
      </c>
      <c r="L40" s="59">
        <v>2930</v>
      </c>
      <c r="M40" s="60">
        <v>-430</v>
      </c>
      <c r="N40" s="78"/>
    </row>
    <row r="41" spans="1:14" s="61" customFormat="1" ht="11.15" customHeight="1" x14ac:dyDescent="0.25">
      <c r="A41" s="62" t="s">
        <v>50</v>
      </c>
      <c r="B41" s="58">
        <v>130</v>
      </c>
      <c r="C41" s="59">
        <v>130</v>
      </c>
      <c r="D41" s="60">
        <v>0</v>
      </c>
      <c r="E41" s="58">
        <v>1080</v>
      </c>
      <c r="F41" s="59">
        <v>920</v>
      </c>
      <c r="G41" s="60">
        <v>160</v>
      </c>
      <c r="H41" s="58">
        <v>60</v>
      </c>
      <c r="I41" s="59">
        <v>50</v>
      </c>
      <c r="J41" s="60">
        <v>10</v>
      </c>
      <c r="K41" s="58">
        <v>1270</v>
      </c>
      <c r="L41" s="59">
        <v>1100</v>
      </c>
      <c r="M41" s="60">
        <v>170</v>
      </c>
      <c r="N41" s="78"/>
    </row>
    <row r="42" spans="1:14" s="61" customFormat="1" ht="11.15" customHeight="1" x14ac:dyDescent="0.25">
      <c r="A42" s="62" t="s">
        <v>51</v>
      </c>
      <c r="B42" s="58">
        <v>290</v>
      </c>
      <c r="C42" s="59">
        <v>300</v>
      </c>
      <c r="D42" s="60">
        <v>-20</v>
      </c>
      <c r="E42" s="58">
        <v>1940</v>
      </c>
      <c r="F42" s="59">
        <v>1690</v>
      </c>
      <c r="G42" s="60">
        <v>250</v>
      </c>
      <c r="H42" s="58">
        <v>20</v>
      </c>
      <c r="I42" s="59">
        <v>40</v>
      </c>
      <c r="J42" s="60">
        <v>-20</v>
      </c>
      <c r="K42" s="58">
        <v>2250</v>
      </c>
      <c r="L42" s="59">
        <v>2030</v>
      </c>
      <c r="M42" s="60">
        <v>210</v>
      </c>
      <c r="N42" s="78"/>
    </row>
    <row r="43" spans="1:14" s="61" customFormat="1" ht="11.15" customHeight="1" x14ac:dyDescent="0.25">
      <c r="A43" s="62" t="s">
        <v>52</v>
      </c>
      <c r="B43" s="58">
        <v>30</v>
      </c>
      <c r="C43" s="59">
        <v>30</v>
      </c>
      <c r="D43" s="60">
        <v>0</v>
      </c>
      <c r="E43" s="58">
        <v>130</v>
      </c>
      <c r="F43" s="59">
        <v>110</v>
      </c>
      <c r="G43" s="60">
        <v>10</v>
      </c>
      <c r="H43" s="58">
        <v>0</v>
      </c>
      <c r="I43" s="59">
        <v>20</v>
      </c>
      <c r="J43" s="60">
        <v>-10</v>
      </c>
      <c r="K43" s="58">
        <v>160</v>
      </c>
      <c r="L43" s="59">
        <v>160</v>
      </c>
      <c r="M43" s="60">
        <v>0</v>
      </c>
      <c r="N43" s="78"/>
    </row>
    <row r="44" spans="1:14" s="61" customFormat="1" ht="11.15" customHeight="1" thickBot="1" x14ac:dyDescent="0.3">
      <c r="A44" s="66" t="s">
        <v>53</v>
      </c>
      <c r="B44" s="63">
        <v>70</v>
      </c>
      <c r="C44" s="64">
        <v>80</v>
      </c>
      <c r="D44" s="65">
        <v>-10</v>
      </c>
      <c r="E44" s="63">
        <v>390</v>
      </c>
      <c r="F44" s="64">
        <v>460</v>
      </c>
      <c r="G44" s="65">
        <v>-70</v>
      </c>
      <c r="H44" s="63">
        <v>10</v>
      </c>
      <c r="I44" s="64">
        <v>10</v>
      </c>
      <c r="J44" s="65">
        <v>0</v>
      </c>
      <c r="K44" s="63">
        <v>470</v>
      </c>
      <c r="L44" s="64">
        <v>550</v>
      </c>
      <c r="M44" s="65">
        <v>-90</v>
      </c>
      <c r="N44" s="78"/>
    </row>
    <row r="45" spans="1:14" s="61" customFormat="1" ht="11.15" customHeight="1" thickBot="1" x14ac:dyDescent="0.3">
      <c r="A45" s="67" t="s">
        <v>36</v>
      </c>
      <c r="B45" s="68">
        <v>6290</v>
      </c>
      <c r="C45" s="69">
        <v>7470</v>
      </c>
      <c r="D45" s="70">
        <v>-1180</v>
      </c>
      <c r="E45" s="68">
        <v>35210</v>
      </c>
      <c r="F45" s="69">
        <v>37690</v>
      </c>
      <c r="G45" s="70">
        <v>-2480</v>
      </c>
      <c r="H45" s="68">
        <v>1390</v>
      </c>
      <c r="I45" s="69">
        <v>2260</v>
      </c>
      <c r="J45" s="70">
        <v>-870</v>
      </c>
      <c r="K45" s="68">
        <v>42890</v>
      </c>
      <c r="L45" s="69">
        <v>47420</v>
      </c>
      <c r="M45" s="70">
        <v>-4530</v>
      </c>
      <c r="N45" s="78"/>
    </row>
    <row r="46" spans="1:14" s="61" customFormat="1" ht="11.15" customHeight="1" thickTop="1" x14ac:dyDescent="0.25">
      <c r="A46" s="61" t="s">
        <v>1</v>
      </c>
      <c r="B46" s="78"/>
      <c r="C46" s="78"/>
      <c r="D46" s="78"/>
      <c r="E46" s="78"/>
      <c r="F46" s="78"/>
      <c r="G46" s="78"/>
      <c r="H46" s="78"/>
      <c r="I46" s="78"/>
      <c r="J46" s="78"/>
      <c r="K46" s="78"/>
      <c r="L46" s="78"/>
      <c r="M46" s="93" t="s">
        <v>101</v>
      </c>
      <c r="N46" s="78"/>
    </row>
    <row r="47" spans="1:14" s="61" customFormat="1" ht="11.15" customHeight="1" x14ac:dyDescent="0.25">
      <c r="A47" s="61" t="s">
        <v>2</v>
      </c>
      <c r="B47" s="78"/>
      <c r="C47" s="78"/>
      <c r="D47" s="78"/>
      <c r="E47" s="78"/>
      <c r="F47" s="78"/>
      <c r="G47" s="78"/>
      <c r="H47" s="78"/>
      <c r="I47" s="78"/>
      <c r="J47" s="78"/>
      <c r="K47" s="78"/>
      <c r="L47" s="78"/>
      <c r="M47" s="93" t="s">
        <v>104</v>
      </c>
      <c r="N47" s="78"/>
    </row>
    <row r="48" spans="1:14" s="61" customFormat="1" ht="11.15" customHeight="1" x14ac:dyDescent="0.25">
      <c r="B48" s="78"/>
      <c r="C48" s="78"/>
      <c r="D48" s="78"/>
      <c r="E48" s="78"/>
      <c r="F48" s="78"/>
      <c r="G48" s="78"/>
      <c r="H48" s="78"/>
      <c r="I48" s="78"/>
      <c r="J48" s="78"/>
      <c r="K48" s="78"/>
      <c r="L48" s="78"/>
      <c r="M48" s="93" t="s">
        <v>102</v>
      </c>
      <c r="N48" s="78"/>
    </row>
    <row r="49" spans="1:15" s="61" customFormat="1" ht="11.15" customHeight="1" x14ac:dyDescent="0.25">
      <c r="B49" s="78"/>
      <c r="C49" s="78"/>
      <c r="D49" s="78"/>
      <c r="E49" s="78"/>
      <c r="F49" s="78"/>
      <c r="G49" s="78"/>
      <c r="H49" s="78"/>
      <c r="I49" s="78"/>
      <c r="J49" s="78"/>
      <c r="K49" s="78"/>
      <c r="L49" s="78"/>
      <c r="M49" s="78"/>
      <c r="N49" s="78"/>
    </row>
    <row r="50" spans="1:15" s="61" customFormat="1" ht="11.15" customHeight="1" x14ac:dyDescent="0.25">
      <c r="B50" s="78"/>
      <c r="C50" s="78"/>
      <c r="D50" s="78"/>
      <c r="E50" s="78"/>
      <c r="F50" s="78"/>
      <c r="G50" s="78"/>
      <c r="H50" s="78"/>
      <c r="I50" s="78"/>
      <c r="J50" s="78"/>
      <c r="K50" s="78"/>
      <c r="L50" s="78"/>
      <c r="M50" s="78"/>
      <c r="N50" s="78"/>
    </row>
    <row r="51" spans="1:15" s="61" customFormat="1" ht="11.15" customHeight="1" x14ac:dyDescent="0.25">
      <c r="A51" s="91"/>
      <c r="B51" s="78"/>
      <c r="C51" s="78"/>
      <c r="D51" s="78"/>
      <c r="E51" s="78"/>
      <c r="F51" s="78"/>
      <c r="G51" s="78"/>
      <c r="H51" s="78"/>
      <c r="I51" s="78"/>
      <c r="J51" s="78"/>
      <c r="K51" s="78"/>
      <c r="L51" s="78"/>
      <c r="M51" s="78"/>
      <c r="N51" s="78"/>
    </row>
    <row r="52" spans="1:15" x14ac:dyDescent="0.35">
      <c r="A52" s="1"/>
      <c r="B52" s="1"/>
      <c r="C52" s="1"/>
      <c r="D52" s="1"/>
      <c r="E52" s="1"/>
      <c r="F52" s="1"/>
      <c r="G52" s="1"/>
      <c r="H52" s="1"/>
      <c r="I52" s="1"/>
      <c r="J52" s="1"/>
      <c r="K52" s="1"/>
      <c r="L52" s="1"/>
      <c r="M52" s="1"/>
      <c r="N52" s="1"/>
    </row>
    <row r="54" spans="1:15" ht="14.5" hidden="1" customHeight="1" x14ac:dyDescent="0.35">
      <c r="A54" s="545" t="s">
        <v>4</v>
      </c>
      <c r="B54" s="547" t="s">
        <v>5</v>
      </c>
      <c r="C54" s="548"/>
      <c r="D54" s="549"/>
      <c r="E54" s="547" t="s">
        <v>6</v>
      </c>
      <c r="F54" s="548"/>
      <c r="G54" s="549"/>
      <c r="H54" s="547" t="s">
        <v>7</v>
      </c>
      <c r="I54" s="548"/>
      <c r="J54" s="549"/>
      <c r="K54" s="547" t="s">
        <v>8</v>
      </c>
      <c r="L54" s="548"/>
      <c r="M54" s="549"/>
      <c r="N54" s="84"/>
    </row>
    <row r="55" spans="1:15" ht="15" hidden="1" customHeight="1" thickBot="1" x14ac:dyDescent="0.4">
      <c r="A55" s="546"/>
      <c r="B55" s="72" t="s">
        <v>9</v>
      </c>
      <c r="C55" s="73" t="s">
        <v>10</v>
      </c>
      <c r="D55" s="74" t="s">
        <v>11</v>
      </c>
      <c r="E55" s="72" t="s">
        <v>9</v>
      </c>
      <c r="F55" s="75" t="s">
        <v>10</v>
      </c>
      <c r="G55" s="76" t="s">
        <v>11</v>
      </c>
      <c r="H55" s="72" t="s">
        <v>9</v>
      </c>
      <c r="I55" s="75" t="s">
        <v>10</v>
      </c>
      <c r="J55" s="76" t="s">
        <v>11</v>
      </c>
      <c r="K55" s="72" t="s">
        <v>9</v>
      </c>
      <c r="L55" s="75" t="s">
        <v>10</v>
      </c>
      <c r="M55" s="76" t="s">
        <v>11</v>
      </c>
      <c r="N55" s="85"/>
    </row>
    <row r="56" spans="1:15" hidden="1" x14ac:dyDescent="0.35">
      <c r="A56" s="61" t="s">
        <v>100</v>
      </c>
      <c r="B56" s="58">
        <v>10</v>
      </c>
      <c r="C56" s="59">
        <f>-C5</f>
        <v>-20</v>
      </c>
      <c r="D56" s="60">
        <v>-10</v>
      </c>
      <c r="E56" s="58">
        <v>170</v>
      </c>
      <c r="F56" s="59">
        <f>-F5</f>
        <v>-110</v>
      </c>
      <c r="G56" s="60">
        <v>60</v>
      </c>
      <c r="H56" s="58">
        <v>10</v>
      </c>
      <c r="I56" s="60">
        <f>-I5</f>
        <v>-10</v>
      </c>
      <c r="J56" s="60">
        <v>0</v>
      </c>
      <c r="K56" s="58">
        <v>190</v>
      </c>
      <c r="L56" s="59">
        <f>-L5</f>
        <v>-130</v>
      </c>
      <c r="M56" s="60">
        <v>50</v>
      </c>
      <c r="N56" s="78"/>
      <c r="O56" s="48"/>
    </row>
    <row r="57" spans="1:15" hidden="1" x14ac:dyDescent="0.35">
      <c r="A57" s="61" t="s">
        <v>14</v>
      </c>
      <c r="B57" s="58">
        <v>10</v>
      </c>
      <c r="C57" s="59">
        <f t="shared" ref="C57:C95" si="0">-C6</f>
        <v>-60</v>
      </c>
      <c r="D57" s="60">
        <v>-50</v>
      </c>
      <c r="E57" s="58">
        <v>200</v>
      </c>
      <c r="F57" s="59">
        <f t="shared" ref="F57:F95" si="1">-F6</f>
        <v>-250</v>
      </c>
      <c r="G57" s="60">
        <v>-50</v>
      </c>
      <c r="H57" s="58">
        <v>10</v>
      </c>
      <c r="I57" s="60">
        <f t="shared" ref="I57:I95" si="2">-I6</f>
        <v>-10</v>
      </c>
      <c r="J57" s="60">
        <v>-10</v>
      </c>
      <c r="K57" s="58">
        <v>220</v>
      </c>
      <c r="L57" s="59">
        <f t="shared" ref="L57:L95" si="3">-L6</f>
        <v>-330</v>
      </c>
      <c r="M57" s="60">
        <v>-110</v>
      </c>
      <c r="N57" s="78"/>
      <c r="O57" s="48"/>
    </row>
    <row r="58" spans="1:15" hidden="1" x14ac:dyDescent="0.35">
      <c r="A58" s="61" t="s">
        <v>15</v>
      </c>
      <c r="B58" s="58">
        <v>40</v>
      </c>
      <c r="C58" s="59">
        <f t="shared" si="0"/>
        <v>-50</v>
      </c>
      <c r="D58" s="60">
        <v>-10</v>
      </c>
      <c r="E58" s="58">
        <v>250</v>
      </c>
      <c r="F58" s="59">
        <f t="shared" si="1"/>
        <v>-280</v>
      </c>
      <c r="G58" s="60">
        <v>-20</v>
      </c>
      <c r="H58" s="58">
        <v>0</v>
      </c>
      <c r="I58" s="60">
        <f t="shared" si="2"/>
        <v>0</v>
      </c>
      <c r="J58" s="60">
        <v>0</v>
      </c>
      <c r="K58" s="58">
        <v>300</v>
      </c>
      <c r="L58" s="59">
        <f t="shared" si="3"/>
        <v>-330</v>
      </c>
      <c r="M58" s="60">
        <v>-30</v>
      </c>
      <c r="N58" s="78"/>
      <c r="O58" s="48"/>
    </row>
    <row r="59" spans="1:15" hidden="1" x14ac:dyDescent="0.35">
      <c r="A59" s="61" t="s">
        <v>16</v>
      </c>
      <c r="B59" s="58">
        <v>10</v>
      </c>
      <c r="C59" s="59">
        <f t="shared" si="0"/>
        <v>-40</v>
      </c>
      <c r="D59" s="60">
        <v>-30</v>
      </c>
      <c r="E59" s="58">
        <v>260</v>
      </c>
      <c r="F59" s="59">
        <f t="shared" si="1"/>
        <v>-260</v>
      </c>
      <c r="G59" s="60">
        <v>0</v>
      </c>
      <c r="H59" s="58">
        <v>10</v>
      </c>
      <c r="I59" s="60">
        <f t="shared" si="2"/>
        <v>-40</v>
      </c>
      <c r="J59" s="60">
        <v>-30</v>
      </c>
      <c r="K59" s="58">
        <v>280</v>
      </c>
      <c r="L59" s="59">
        <f t="shared" si="3"/>
        <v>-350</v>
      </c>
      <c r="M59" s="60">
        <v>-70</v>
      </c>
      <c r="N59" s="78"/>
      <c r="O59" s="48"/>
    </row>
    <row r="60" spans="1:15" hidden="1" x14ac:dyDescent="0.35">
      <c r="A60" s="61" t="s">
        <v>17</v>
      </c>
      <c r="B60" s="58">
        <v>30</v>
      </c>
      <c r="C60" s="59">
        <f t="shared" si="0"/>
        <v>-50</v>
      </c>
      <c r="D60" s="60">
        <v>-20</v>
      </c>
      <c r="E60" s="58">
        <v>130</v>
      </c>
      <c r="F60" s="59">
        <f t="shared" si="1"/>
        <v>-150</v>
      </c>
      <c r="G60" s="60">
        <v>-30</v>
      </c>
      <c r="H60" s="58">
        <v>10</v>
      </c>
      <c r="I60" s="60">
        <f t="shared" si="2"/>
        <v>-20</v>
      </c>
      <c r="J60" s="60">
        <v>-10</v>
      </c>
      <c r="K60" s="58">
        <v>160</v>
      </c>
      <c r="L60" s="59">
        <f t="shared" si="3"/>
        <v>-220</v>
      </c>
      <c r="M60" s="60">
        <v>-60</v>
      </c>
      <c r="N60" s="78"/>
      <c r="O60" s="48"/>
    </row>
    <row r="61" spans="1:15" hidden="1" x14ac:dyDescent="0.35">
      <c r="A61" s="61" t="s">
        <v>18</v>
      </c>
      <c r="B61" s="58">
        <v>30</v>
      </c>
      <c r="C61" s="59">
        <f t="shared" si="0"/>
        <v>-40</v>
      </c>
      <c r="D61" s="60">
        <v>-10</v>
      </c>
      <c r="E61" s="58">
        <v>130</v>
      </c>
      <c r="F61" s="59">
        <f t="shared" si="1"/>
        <v>-150</v>
      </c>
      <c r="G61" s="60">
        <v>-20</v>
      </c>
      <c r="H61" s="58">
        <v>10</v>
      </c>
      <c r="I61" s="60">
        <f t="shared" si="2"/>
        <v>-10</v>
      </c>
      <c r="J61" s="60">
        <v>0</v>
      </c>
      <c r="K61" s="58">
        <v>170</v>
      </c>
      <c r="L61" s="59">
        <f t="shared" si="3"/>
        <v>-200</v>
      </c>
      <c r="M61" s="60">
        <v>-30</v>
      </c>
      <c r="N61" s="78"/>
      <c r="O61" s="48"/>
    </row>
    <row r="62" spans="1:15" hidden="1" x14ac:dyDescent="0.35">
      <c r="A62" s="61" t="s">
        <v>19</v>
      </c>
      <c r="B62" s="58">
        <v>80</v>
      </c>
      <c r="C62" s="59">
        <f t="shared" si="0"/>
        <v>-110</v>
      </c>
      <c r="D62" s="60">
        <v>-30</v>
      </c>
      <c r="E62" s="58">
        <v>380</v>
      </c>
      <c r="F62" s="59">
        <f t="shared" si="1"/>
        <v>-620</v>
      </c>
      <c r="G62" s="60">
        <v>-240</v>
      </c>
      <c r="H62" s="58">
        <v>60</v>
      </c>
      <c r="I62" s="60">
        <f t="shared" si="2"/>
        <v>-120</v>
      </c>
      <c r="J62" s="60">
        <v>-60</v>
      </c>
      <c r="K62" s="58">
        <v>520</v>
      </c>
      <c r="L62" s="59">
        <f t="shared" si="3"/>
        <v>-850</v>
      </c>
      <c r="M62" s="60">
        <v>-330</v>
      </c>
      <c r="N62" s="78"/>
      <c r="O62" s="48"/>
    </row>
    <row r="63" spans="1:15" hidden="1" x14ac:dyDescent="0.35">
      <c r="A63" s="61" t="s">
        <v>20</v>
      </c>
      <c r="B63" s="58">
        <v>10</v>
      </c>
      <c r="C63" s="59">
        <f t="shared" si="0"/>
        <v>-10</v>
      </c>
      <c r="D63" s="60">
        <v>0</v>
      </c>
      <c r="E63" s="58">
        <v>110</v>
      </c>
      <c r="F63" s="59">
        <f t="shared" si="1"/>
        <v>-110</v>
      </c>
      <c r="G63" s="60">
        <v>0</v>
      </c>
      <c r="H63" s="58">
        <v>0</v>
      </c>
      <c r="I63" s="60">
        <f t="shared" si="2"/>
        <v>0</v>
      </c>
      <c r="J63" s="60">
        <v>0</v>
      </c>
      <c r="K63" s="58">
        <v>120</v>
      </c>
      <c r="L63" s="59">
        <f t="shared" si="3"/>
        <v>-120</v>
      </c>
      <c r="M63" s="60">
        <v>0</v>
      </c>
      <c r="N63" s="78"/>
      <c r="O63" s="48"/>
    </row>
    <row r="64" spans="1:15" hidden="1" x14ac:dyDescent="0.35">
      <c r="A64" s="61" t="s">
        <v>21</v>
      </c>
      <c r="B64" s="58">
        <v>20</v>
      </c>
      <c r="C64" s="59">
        <f t="shared" si="0"/>
        <v>-30</v>
      </c>
      <c r="D64" s="60">
        <v>-10</v>
      </c>
      <c r="E64" s="58">
        <v>140</v>
      </c>
      <c r="F64" s="59">
        <f t="shared" si="1"/>
        <v>-160</v>
      </c>
      <c r="G64" s="60">
        <v>-10</v>
      </c>
      <c r="H64" s="58">
        <v>0</v>
      </c>
      <c r="I64" s="60">
        <f t="shared" si="2"/>
        <v>-40</v>
      </c>
      <c r="J64" s="60">
        <v>-30</v>
      </c>
      <c r="K64" s="58">
        <v>170</v>
      </c>
      <c r="L64" s="59">
        <f t="shared" si="3"/>
        <v>-220</v>
      </c>
      <c r="M64" s="60">
        <v>-50</v>
      </c>
      <c r="N64" s="78"/>
      <c r="O64" s="48"/>
    </row>
    <row r="65" spans="1:15" hidden="1" x14ac:dyDescent="0.35">
      <c r="A65" s="61" t="s">
        <v>22</v>
      </c>
      <c r="B65" s="58">
        <v>10</v>
      </c>
      <c r="C65" s="59">
        <f t="shared" si="0"/>
        <v>-30</v>
      </c>
      <c r="D65" s="60">
        <v>-10</v>
      </c>
      <c r="E65" s="58">
        <v>180</v>
      </c>
      <c r="F65" s="59">
        <f t="shared" si="1"/>
        <v>-170</v>
      </c>
      <c r="G65" s="60">
        <v>10</v>
      </c>
      <c r="H65" s="58">
        <v>0</v>
      </c>
      <c r="I65" s="60">
        <f t="shared" si="2"/>
        <v>-10</v>
      </c>
      <c r="J65" s="60">
        <v>-10</v>
      </c>
      <c r="K65" s="58">
        <v>190</v>
      </c>
      <c r="L65" s="59">
        <f t="shared" si="3"/>
        <v>-200</v>
      </c>
      <c r="M65" s="60">
        <v>-10</v>
      </c>
      <c r="N65" s="78"/>
      <c r="O65" s="48"/>
    </row>
    <row r="66" spans="1:15" hidden="1" x14ac:dyDescent="0.35">
      <c r="A66" s="61" t="s">
        <v>23</v>
      </c>
      <c r="B66" s="58">
        <v>0</v>
      </c>
      <c r="C66" s="59">
        <f t="shared" si="0"/>
        <v>-10</v>
      </c>
      <c r="D66" s="60">
        <v>-10</v>
      </c>
      <c r="E66" s="58">
        <v>40</v>
      </c>
      <c r="F66" s="59">
        <f t="shared" si="1"/>
        <v>-30</v>
      </c>
      <c r="G66" s="60">
        <v>10</v>
      </c>
      <c r="H66" s="58">
        <v>0</v>
      </c>
      <c r="I66" s="60">
        <f t="shared" si="2"/>
        <v>0</v>
      </c>
      <c r="J66" s="60">
        <v>0</v>
      </c>
      <c r="K66" s="58">
        <v>40</v>
      </c>
      <c r="L66" s="59">
        <f t="shared" si="3"/>
        <v>-40</v>
      </c>
      <c r="M66" s="60">
        <v>0</v>
      </c>
      <c r="N66" s="78"/>
      <c r="O66" s="48"/>
    </row>
    <row r="67" spans="1:15" hidden="1" x14ac:dyDescent="0.35">
      <c r="A67" s="61" t="s">
        <v>24</v>
      </c>
      <c r="B67" s="58">
        <v>60</v>
      </c>
      <c r="C67" s="59">
        <f t="shared" si="0"/>
        <v>-80</v>
      </c>
      <c r="D67" s="60">
        <v>-10</v>
      </c>
      <c r="E67" s="58">
        <v>220</v>
      </c>
      <c r="F67" s="59">
        <f t="shared" si="1"/>
        <v>-340</v>
      </c>
      <c r="G67" s="60">
        <v>-120</v>
      </c>
      <c r="H67" s="58">
        <v>30</v>
      </c>
      <c r="I67" s="60">
        <f t="shared" si="2"/>
        <v>-40</v>
      </c>
      <c r="J67" s="60">
        <v>-10</v>
      </c>
      <c r="K67" s="58">
        <v>320</v>
      </c>
      <c r="L67" s="59">
        <f t="shared" si="3"/>
        <v>-460</v>
      </c>
      <c r="M67" s="60">
        <v>-150</v>
      </c>
      <c r="N67" s="78"/>
      <c r="O67" s="48"/>
    </row>
    <row r="68" spans="1:15" hidden="1" x14ac:dyDescent="0.35">
      <c r="A68" s="61" t="s">
        <v>25</v>
      </c>
      <c r="B68" s="58">
        <v>50</v>
      </c>
      <c r="C68" s="59">
        <f t="shared" si="0"/>
        <v>-120</v>
      </c>
      <c r="D68" s="60">
        <v>-70</v>
      </c>
      <c r="E68" s="58">
        <v>210</v>
      </c>
      <c r="F68" s="59">
        <f t="shared" si="1"/>
        <v>-410</v>
      </c>
      <c r="G68" s="60">
        <v>-200</v>
      </c>
      <c r="H68" s="58">
        <v>20</v>
      </c>
      <c r="I68" s="60">
        <f t="shared" si="2"/>
        <v>-40</v>
      </c>
      <c r="J68" s="60">
        <v>-10</v>
      </c>
      <c r="K68" s="58">
        <v>280</v>
      </c>
      <c r="L68" s="59">
        <f t="shared" si="3"/>
        <v>-560</v>
      </c>
      <c r="M68" s="60">
        <v>-290</v>
      </c>
      <c r="N68" s="78"/>
      <c r="O68" s="48"/>
    </row>
    <row r="69" spans="1:15" hidden="1" x14ac:dyDescent="0.35">
      <c r="A69" s="61" t="s">
        <v>26</v>
      </c>
      <c r="B69" s="58">
        <v>20</v>
      </c>
      <c r="C69" s="59">
        <f t="shared" si="0"/>
        <v>-50</v>
      </c>
      <c r="D69" s="60">
        <v>-30</v>
      </c>
      <c r="E69" s="58">
        <v>140</v>
      </c>
      <c r="F69" s="59">
        <f t="shared" si="1"/>
        <v>-170</v>
      </c>
      <c r="G69" s="60">
        <v>-40</v>
      </c>
      <c r="H69" s="58">
        <v>0</v>
      </c>
      <c r="I69" s="60">
        <f t="shared" si="2"/>
        <v>-10</v>
      </c>
      <c r="J69" s="60">
        <v>-10</v>
      </c>
      <c r="K69" s="58">
        <v>160</v>
      </c>
      <c r="L69" s="59">
        <f t="shared" si="3"/>
        <v>-230</v>
      </c>
      <c r="M69" s="60">
        <v>-70</v>
      </c>
      <c r="N69" s="78"/>
      <c r="O69" s="48"/>
    </row>
    <row r="70" spans="1:15" hidden="1" x14ac:dyDescent="0.35">
      <c r="A70" s="61" t="s">
        <v>27</v>
      </c>
      <c r="B70" s="58">
        <v>10</v>
      </c>
      <c r="C70" s="59">
        <f t="shared" si="0"/>
        <v>-20</v>
      </c>
      <c r="D70" s="60">
        <v>0</v>
      </c>
      <c r="E70" s="58">
        <v>100</v>
      </c>
      <c r="F70" s="59">
        <f t="shared" si="1"/>
        <v>-120</v>
      </c>
      <c r="G70" s="60">
        <v>-20</v>
      </c>
      <c r="H70" s="58">
        <v>10</v>
      </c>
      <c r="I70" s="60">
        <f t="shared" si="2"/>
        <v>-10</v>
      </c>
      <c r="J70" s="60">
        <v>0</v>
      </c>
      <c r="K70" s="58">
        <v>120</v>
      </c>
      <c r="L70" s="59">
        <f t="shared" si="3"/>
        <v>-140</v>
      </c>
      <c r="M70" s="60">
        <v>-20</v>
      </c>
      <c r="N70" s="78"/>
      <c r="O70" s="48"/>
    </row>
    <row r="71" spans="1:15" hidden="1" x14ac:dyDescent="0.35">
      <c r="A71" s="61" t="s">
        <v>28</v>
      </c>
      <c r="B71" s="58">
        <v>10</v>
      </c>
      <c r="C71" s="59">
        <f t="shared" si="0"/>
        <v>-40</v>
      </c>
      <c r="D71" s="60">
        <v>-30</v>
      </c>
      <c r="E71" s="58">
        <v>150</v>
      </c>
      <c r="F71" s="59">
        <f t="shared" si="1"/>
        <v>-240</v>
      </c>
      <c r="G71" s="60">
        <v>-90</v>
      </c>
      <c r="H71" s="58">
        <v>10</v>
      </c>
      <c r="I71" s="60">
        <f t="shared" si="2"/>
        <v>-40</v>
      </c>
      <c r="J71" s="60">
        <v>-30</v>
      </c>
      <c r="K71" s="58">
        <v>170</v>
      </c>
      <c r="L71" s="59">
        <f t="shared" si="3"/>
        <v>-320</v>
      </c>
      <c r="M71" s="60">
        <v>-150</v>
      </c>
      <c r="N71" s="78"/>
      <c r="O71" s="48"/>
    </row>
    <row r="72" spans="1:15" hidden="1" x14ac:dyDescent="0.35">
      <c r="A72" s="61" t="s">
        <v>29</v>
      </c>
      <c r="B72" s="58">
        <v>20</v>
      </c>
      <c r="C72" s="59">
        <f t="shared" si="0"/>
        <v>-40</v>
      </c>
      <c r="D72" s="60">
        <v>-20</v>
      </c>
      <c r="E72" s="58">
        <v>250</v>
      </c>
      <c r="F72" s="59">
        <f t="shared" si="1"/>
        <v>-290</v>
      </c>
      <c r="G72" s="60">
        <v>-30</v>
      </c>
      <c r="H72" s="58">
        <v>10</v>
      </c>
      <c r="I72" s="60">
        <f t="shared" si="2"/>
        <v>-10</v>
      </c>
      <c r="J72" s="60">
        <v>0</v>
      </c>
      <c r="K72" s="58">
        <v>290</v>
      </c>
      <c r="L72" s="59">
        <f t="shared" si="3"/>
        <v>-330</v>
      </c>
      <c r="M72" s="60">
        <v>-50</v>
      </c>
      <c r="N72" s="78"/>
      <c r="O72" s="48"/>
    </row>
    <row r="73" spans="1:15" hidden="1" x14ac:dyDescent="0.35">
      <c r="A73" s="61" t="s">
        <v>30</v>
      </c>
      <c r="B73" s="58">
        <v>130</v>
      </c>
      <c r="C73" s="59">
        <f t="shared" si="0"/>
        <v>-430</v>
      </c>
      <c r="D73" s="60">
        <v>-300</v>
      </c>
      <c r="E73" s="58">
        <v>630</v>
      </c>
      <c r="F73" s="59">
        <f t="shared" si="1"/>
        <v>-1170</v>
      </c>
      <c r="G73" s="60">
        <v>-530</v>
      </c>
      <c r="H73" s="58">
        <v>80</v>
      </c>
      <c r="I73" s="60">
        <f t="shared" si="2"/>
        <v>-190</v>
      </c>
      <c r="J73" s="60">
        <v>-110</v>
      </c>
      <c r="K73" s="58">
        <v>830</v>
      </c>
      <c r="L73" s="59">
        <f t="shared" si="3"/>
        <v>-1780</v>
      </c>
      <c r="M73" s="60">
        <v>-950</v>
      </c>
      <c r="N73" s="78"/>
      <c r="O73" s="48"/>
    </row>
    <row r="74" spans="1:15" hidden="1" x14ac:dyDescent="0.35">
      <c r="A74" s="61" t="s">
        <v>31</v>
      </c>
      <c r="B74" s="58">
        <v>10</v>
      </c>
      <c r="C74" s="59">
        <f t="shared" si="0"/>
        <v>-20</v>
      </c>
      <c r="D74" s="60">
        <v>-10</v>
      </c>
      <c r="E74" s="58">
        <v>110</v>
      </c>
      <c r="F74" s="59">
        <f t="shared" si="1"/>
        <v>-100</v>
      </c>
      <c r="G74" s="60">
        <v>0</v>
      </c>
      <c r="H74" s="58">
        <v>0</v>
      </c>
      <c r="I74" s="60">
        <f t="shared" si="2"/>
        <v>-30</v>
      </c>
      <c r="J74" s="60">
        <v>-30</v>
      </c>
      <c r="K74" s="58">
        <v>120</v>
      </c>
      <c r="L74" s="59">
        <f t="shared" si="3"/>
        <v>-160</v>
      </c>
      <c r="M74" s="60">
        <v>-40</v>
      </c>
      <c r="N74" s="78"/>
      <c r="O74" s="48"/>
    </row>
    <row r="75" spans="1:15" hidden="1" x14ac:dyDescent="0.35">
      <c r="A75" s="61" t="s">
        <v>32</v>
      </c>
      <c r="B75" s="58">
        <v>50</v>
      </c>
      <c r="C75" s="59">
        <f t="shared" si="0"/>
        <v>-80</v>
      </c>
      <c r="D75" s="60">
        <v>-30</v>
      </c>
      <c r="E75" s="58">
        <v>280</v>
      </c>
      <c r="F75" s="59">
        <f t="shared" si="1"/>
        <v>-350</v>
      </c>
      <c r="G75" s="60">
        <v>-70</v>
      </c>
      <c r="H75" s="58">
        <v>20</v>
      </c>
      <c r="I75" s="60">
        <f t="shared" si="2"/>
        <v>-40</v>
      </c>
      <c r="J75" s="60">
        <v>-30</v>
      </c>
      <c r="K75" s="58">
        <v>350</v>
      </c>
      <c r="L75" s="59">
        <f t="shared" si="3"/>
        <v>-480</v>
      </c>
      <c r="M75" s="60">
        <v>-130</v>
      </c>
      <c r="N75" s="78"/>
      <c r="O75" s="48"/>
    </row>
    <row r="76" spans="1:15" hidden="1" x14ac:dyDescent="0.35">
      <c r="A76" s="61" t="s">
        <v>33</v>
      </c>
      <c r="B76" s="58">
        <v>10</v>
      </c>
      <c r="C76" s="59">
        <f t="shared" si="0"/>
        <v>-30</v>
      </c>
      <c r="D76" s="60">
        <v>-10</v>
      </c>
      <c r="E76" s="58">
        <v>280</v>
      </c>
      <c r="F76" s="59">
        <f t="shared" si="1"/>
        <v>-260</v>
      </c>
      <c r="G76" s="60">
        <v>20</v>
      </c>
      <c r="H76" s="58">
        <v>10</v>
      </c>
      <c r="I76" s="60">
        <f t="shared" si="2"/>
        <v>-10</v>
      </c>
      <c r="J76" s="60">
        <v>-10</v>
      </c>
      <c r="K76" s="58">
        <v>300</v>
      </c>
      <c r="L76" s="59">
        <f t="shared" si="3"/>
        <v>-300</v>
      </c>
      <c r="M76" s="60">
        <v>0</v>
      </c>
      <c r="N76" s="78"/>
      <c r="O76" s="48"/>
    </row>
    <row r="77" spans="1:15" hidden="1" x14ac:dyDescent="0.35">
      <c r="A77" s="61" t="s">
        <v>34</v>
      </c>
      <c r="B77" s="58">
        <v>30</v>
      </c>
      <c r="C77" s="59">
        <f t="shared" si="0"/>
        <v>-90</v>
      </c>
      <c r="D77" s="60">
        <v>-50</v>
      </c>
      <c r="E77" s="58">
        <v>180</v>
      </c>
      <c r="F77" s="59">
        <f t="shared" si="1"/>
        <v>-280</v>
      </c>
      <c r="G77" s="60">
        <v>-100</v>
      </c>
      <c r="H77" s="58">
        <v>10</v>
      </c>
      <c r="I77" s="60">
        <f t="shared" si="2"/>
        <v>-50</v>
      </c>
      <c r="J77" s="60">
        <v>-40</v>
      </c>
      <c r="K77" s="58">
        <v>220</v>
      </c>
      <c r="L77" s="59">
        <f t="shared" si="3"/>
        <v>-420</v>
      </c>
      <c r="M77" s="60">
        <v>-200</v>
      </c>
      <c r="N77" s="78"/>
      <c r="O77" s="48"/>
    </row>
    <row r="78" spans="1:15" hidden="1" x14ac:dyDescent="0.35">
      <c r="A78" s="61" t="s">
        <v>35</v>
      </c>
      <c r="B78" s="58">
        <v>20</v>
      </c>
      <c r="C78" s="59">
        <f t="shared" si="0"/>
        <v>-60</v>
      </c>
      <c r="D78" s="60">
        <v>-30</v>
      </c>
      <c r="E78" s="58">
        <v>150</v>
      </c>
      <c r="F78" s="59">
        <f t="shared" si="1"/>
        <v>-250</v>
      </c>
      <c r="G78" s="60">
        <v>-100</v>
      </c>
      <c r="H78" s="58">
        <v>20</v>
      </c>
      <c r="I78" s="60">
        <f t="shared" si="2"/>
        <v>-40</v>
      </c>
      <c r="J78" s="60">
        <v>-20</v>
      </c>
      <c r="K78" s="58">
        <v>190</v>
      </c>
      <c r="L78" s="59">
        <f t="shared" si="3"/>
        <v>-340</v>
      </c>
      <c r="M78" s="60">
        <v>-160</v>
      </c>
      <c r="N78" s="78"/>
      <c r="O78" s="48"/>
    </row>
    <row r="79" spans="1:15" hidden="1" x14ac:dyDescent="0.35">
      <c r="A79" s="61" t="s">
        <v>37</v>
      </c>
      <c r="B79" s="58">
        <v>110</v>
      </c>
      <c r="C79" s="59">
        <f t="shared" si="0"/>
        <v>-110</v>
      </c>
      <c r="D79" s="60">
        <v>0</v>
      </c>
      <c r="E79" s="58">
        <v>820</v>
      </c>
      <c r="F79" s="59">
        <f t="shared" si="1"/>
        <v>-690</v>
      </c>
      <c r="G79" s="60">
        <v>130</v>
      </c>
      <c r="H79" s="58">
        <v>10</v>
      </c>
      <c r="I79" s="60">
        <f t="shared" si="2"/>
        <v>-20</v>
      </c>
      <c r="J79" s="60">
        <v>-10</v>
      </c>
      <c r="K79" s="58">
        <v>940</v>
      </c>
      <c r="L79" s="59">
        <f t="shared" si="3"/>
        <v>-830</v>
      </c>
      <c r="M79" s="60">
        <v>120</v>
      </c>
      <c r="N79" s="78"/>
      <c r="O79" s="48"/>
    </row>
    <row r="80" spans="1:15" hidden="1" x14ac:dyDescent="0.35">
      <c r="A80" s="61" t="s">
        <v>38</v>
      </c>
      <c r="B80" s="58">
        <v>170</v>
      </c>
      <c r="C80" s="59">
        <f t="shared" si="0"/>
        <v>-310</v>
      </c>
      <c r="D80" s="60">
        <v>-140</v>
      </c>
      <c r="E80" s="58">
        <v>740</v>
      </c>
      <c r="F80" s="59">
        <f t="shared" si="1"/>
        <v>-1150</v>
      </c>
      <c r="G80" s="60">
        <v>-410</v>
      </c>
      <c r="H80" s="58">
        <v>40</v>
      </c>
      <c r="I80" s="60">
        <f t="shared" si="2"/>
        <v>-80</v>
      </c>
      <c r="J80" s="60">
        <v>-40</v>
      </c>
      <c r="K80" s="58">
        <v>950</v>
      </c>
      <c r="L80" s="59">
        <f t="shared" si="3"/>
        <v>-1550</v>
      </c>
      <c r="M80" s="60">
        <v>-600</v>
      </c>
      <c r="N80" s="78"/>
      <c r="O80" s="48"/>
    </row>
    <row r="81" spans="1:15" hidden="1" x14ac:dyDescent="0.35">
      <c r="A81" s="61" t="s">
        <v>39</v>
      </c>
      <c r="B81" s="58">
        <v>780</v>
      </c>
      <c r="C81" s="59">
        <f t="shared" si="0"/>
        <v>-1060</v>
      </c>
      <c r="D81" s="60">
        <v>-280</v>
      </c>
      <c r="E81" s="58">
        <v>2390</v>
      </c>
      <c r="F81" s="59">
        <f t="shared" si="1"/>
        <v>-3330</v>
      </c>
      <c r="G81" s="60">
        <v>-940</v>
      </c>
      <c r="H81" s="58">
        <v>130</v>
      </c>
      <c r="I81" s="60">
        <f t="shared" si="2"/>
        <v>-190</v>
      </c>
      <c r="J81" s="60">
        <v>-60</v>
      </c>
      <c r="K81" s="58">
        <v>3300</v>
      </c>
      <c r="L81" s="59">
        <f t="shared" si="3"/>
        <v>-4570</v>
      </c>
      <c r="M81" s="60">
        <v>-1280</v>
      </c>
      <c r="N81" s="78"/>
      <c r="O81" s="48"/>
    </row>
    <row r="82" spans="1:15" hidden="1" x14ac:dyDescent="0.35">
      <c r="A82" s="61" t="s">
        <v>40</v>
      </c>
      <c r="B82" s="58">
        <v>570</v>
      </c>
      <c r="C82" s="59">
        <f t="shared" si="0"/>
        <v>-1140</v>
      </c>
      <c r="D82" s="60">
        <v>-560</v>
      </c>
      <c r="E82" s="58">
        <v>2300</v>
      </c>
      <c r="F82" s="59">
        <f t="shared" si="1"/>
        <v>-3040</v>
      </c>
      <c r="G82" s="60">
        <v>-740</v>
      </c>
      <c r="H82" s="58">
        <v>230</v>
      </c>
      <c r="I82" s="60">
        <f t="shared" si="2"/>
        <v>-320</v>
      </c>
      <c r="J82" s="60">
        <v>-90</v>
      </c>
      <c r="K82" s="58">
        <v>3100</v>
      </c>
      <c r="L82" s="59">
        <f t="shared" si="3"/>
        <v>-4490</v>
      </c>
      <c r="M82" s="60">
        <v>-1390</v>
      </c>
      <c r="N82" s="78"/>
      <c r="O82" s="48"/>
    </row>
    <row r="83" spans="1:15" hidden="1" x14ac:dyDescent="0.35">
      <c r="A83" s="61" t="s">
        <v>41</v>
      </c>
      <c r="B83" s="58">
        <v>340</v>
      </c>
      <c r="C83" s="59">
        <f t="shared" si="0"/>
        <v>-540</v>
      </c>
      <c r="D83" s="60">
        <v>-200</v>
      </c>
      <c r="E83" s="58">
        <v>1120</v>
      </c>
      <c r="F83" s="59">
        <f t="shared" si="1"/>
        <v>-1600</v>
      </c>
      <c r="G83" s="60">
        <v>-480</v>
      </c>
      <c r="H83" s="58">
        <v>90</v>
      </c>
      <c r="I83" s="60">
        <f t="shared" si="2"/>
        <v>-160</v>
      </c>
      <c r="J83" s="60">
        <v>-70</v>
      </c>
      <c r="K83" s="58">
        <v>1550</v>
      </c>
      <c r="L83" s="59">
        <f t="shared" si="3"/>
        <v>-2300</v>
      </c>
      <c r="M83" s="60">
        <v>-750</v>
      </c>
      <c r="N83" s="78"/>
      <c r="O83" s="48"/>
    </row>
    <row r="84" spans="1:15" hidden="1" x14ac:dyDescent="0.35">
      <c r="A84" s="61" t="s">
        <v>42</v>
      </c>
      <c r="B84" s="58">
        <v>150</v>
      </c>
      <c r="C84" s="59">
        <f t="shared" si="0"/>
        <v>-160</v>
      </c>
      <c r="D84" s="60">
        <v>-20</v>
      </c>
      <c r="E84" s="58">
        <v>660</v>
      </c>
      <c r="F84" s="59">
        <f t="shared" si="1"/>
        <v>-690</v>
      </c>
      <c r="G84" s="60">
        <v>-20</v>
      </c>
      <c r="H84" s="58">
        <v>20</v>
      </c>
      <c r="I84" s="60">
        <f t="shared" si="2"/>
        <v>-30</v>
      </c>
      <c r="J84" s="60">
        <v>-10</v>
      </c>
      <c r="K84" s="58">
        <v>830</v>
      </c>
      <c r="L84" s="59">
        <f t="shared" si="3"/>
        <v>-880</v>
      </c>
      <c r="M84" s="60">
        <v>-50</v>
      </c>
      <c r="N84" s="78"/>
      <c r="O84" s="48"/>
    </row>
    <row r="85" spans="1:15" hidden="1" x14ac:dyDescent="0.35">
      <c r="A85" s="61" t="s">
        <v>43</v>
      </c>
      <c r="B85" s="58">
        <v>240</v>
      </c>
      <c r="C85" s="59">
        <f t="shared" si="0"/>
        <v>-200</v>
      </c>
      <c r="D85" s="60">
        <v>40</v>
      </c>
      <c r="E85" s="58">
        <v>2160</v>
      </c>
      <c r="F85" s="59">
        <f t="shared" si="1"/>
        <v>-1700</v>
      </c>
      <c r="G85" s="60">
        <v>460</v>
      </c>
      <c r="H85" s="58">
        <v>30</v>
      </c>
      <c r="I85" s="60">
        <f t="shared" si="2"/>
        <v>-50</v>
      </c>
      <c r="J85" s="60">
        <v>-20</v>
      </c>
      <c r="K85" s="58">
        <v>2430</v>
      </c>
      <c r="L85" s="59">
        <f t="shared" si="3"/>
        <v>-1960</v>
      </c>
      <c r="M85" s="60">
        <v>470</v>
      </c>
      <c r="N85" s="78"/>
      <c r="O85" s="48"/>
    </row>
    <row r="86" spans="1:15" hidden="1" x14ac:dyDescent="0.35">
      <c r="A86" s="61" t="s">
        <v>44</v>
      </c>
      <c r="B86" s="58">
        <v>420</v>
      </c>
      <c r="C86" s="59">
        <f t="shared" si="0"/>
        <v>-320</v>
      </c>
      <c r="D86" s="60">
        <v>100</v>
      </c>
      <c r="E86" s="58">
        <v>3490</v>
      </c>
      <c r="F86" s="59">
        <f t="shared" si="1"/>
        <v>-3090</v>
      </c>
      <c r="G86" s="60">
        <v>390</v>
      </c>
      <c r="H86" s="58">
        <v>90</v>
      </c>
      <c r="I86" s="60">
        <f t="shared" si="2"/>
        <v>-90</v>
      </c>
      <c r="J86" s="60">
        <v>0</v>
      </c>
      <c r="K86" s="58">
        <v>3990</v>
      </c>
      <c r="L86" s="59">
        <f t="shared" si="3"/>
        <v>-3500</v>
      </c>
      <c r="M86" s="60">
        <v>490</v>
      </c>
      <c r="N86" s="78"/>
      <c r="O86" s="48"/>
    </row>
    <row r="87" spans="1:15" hidden="1" x14ac:dyDescent="0.35">
      <c r="A87" s="61" t="s">
        <v>45</v>
      </c>
      <c r="B87" s="58">
        <v>1200</v>
      </c>
      <c r="C87" s="59">
        <f t="shared" si="0"/>
        <v>-520</v>
      </c>
      <c r="D87" s="60">
        <v>680</v>
      </c>
      <c r="E87" s="58">
        <v>4730</v>
      </c>
      <c r="F87" s="59">
        <f t="shared" si="1"/>
        <v>-4970</v>
      </c>
      <c r="G87" s="60">
        <v>-240</v>
      </c>
      <c r="H87" s="58">
        <v>80</v>
      </c>
      <c r="I87" s="60">
        <f t="shared" si="2"/>
        <v>-60</v>
      </c>
      <c r="J87" s="60">
        <v>30</v>
      </c>
      <c r="K87" s="58">
        <v>6020</v>
      </c>
      <c r="L87" s="59">
        <f t="shared" si="3"/>
        <v>-5550</v>
      </c>
      <c r="M87" s="60">
        <v>460</v>
      </c>
      <c r="N87" s="78"/>
      <c r="O87" s="48"/>
    </row>
    <row r="88" spans="1:15" hidden="1" x14ac:dyDescent="0.35">
      <c r="A88" s="61" t="s">
        <v>46</v>
      </c>
      <c r="B88" s="58">
        <v>50</v>
      </c>
      <c r="C88" s="59">
        <f t="shared" si="0"/>
        <v>-80</v>
      </c>
      <c r="D88" s="60">
        <v>-30</v>
      </c>
      <c r="E88" s="58">
        <v>510</v>
      </c>
      <c r="F88" s="59">
        <f t="shared" si="1"/>
        <v>-400</v>
      </c>
      <c r="G88" s="60">
        <v>110</v>
      </c>
      <c r="H88" s="58">
        <v>10</v>
      </c>
      <c r="I88" s="60">
        <f t="shared" si="2"/>
        <v>-20</v>
      </c>
      <c r="J88" s="60">
        <v>-10</v>
      </c>
      <c r="K88" s="58">
        <v>570</v>
      </c>
      <c r="L88" s="59">
        <f t="shared" si="3"/>
        <v>-500</v>
      </c>
      <c r="M88" s="60">
        <v>70</v>
      </c>
      <c r="N88" s="78"/>
      <c r="O88" s="48"/>
    </row>
    <row r="89" spans="1:15" hidden="1" x14ac:dyDescent="0.35">
      <c r="A89" s="61" t="s">
        <v>47</v>
      </c>
      <c r="B89" s="58">
        <v>300</v>
      </c>
      <c r="C89" s="59">
        <f t="shared" si="0"/>
        <v>-360</v>
      </c>
      <c r="D89" s="60">
        <v>-60</v>
      </c>
      <c r="E89" s="58">
        <v>2480</v>
      </c>
      <c r="F89" s="59">
        <f t="shared" si="1"/>
        <v>-2270</v>
      </c>
      <c r="G89" s="60">
        <v>210</v>
      </c>
      <c r="H89" s="58">
        <v>50</v>
      </c>
      <c r="I89" s="60">
        <f t="shared" si="2"/>
        <v>-60</v>
      </c>
      <c r="J89" s="60">
        <v>-20</v>
      </c>
      <c r="K89" s="58">
        <v>2820</v>
      </c>
      <c r="L89" s="59">
        <f t="shared" si="3"/>
        <v>-2690</v>
      </c>
      <c r="M89" s="60">
        <v>140</v>
      </c>
      <c r="N89" s="78"/>
      <c r="O89" s="48"/>
    </row>
    <row r="90" spans="1:15" hidden="1" x14ac:dyDescent="0.35">
      <c r="A90" s="61" t="s">
        <v>48</v>
      </c>
      <c r="B90" s="58">
        <v>500</v>
      </c>
      <c r="C90" s="59">
        <f t="shared" si="0"/>
        <v>-300</v>
      </c>
      <c r="D90" s="60">
        <v>200</v>
      </c>
      <c r="E90" s="58">
        <v>3440</v>
      </c>
      <c r="F90" s="59">
        <f t="shared" si="1"/>
        <v>-2860</v>
      </c>
      <c r="G90" s="60">
        <v>570</v>
      </c>
      <c r="H90" s="58">
        <v>90</v>
      </c>
      <c r="I90" s="60">
        <f t="shared" si="2"/>
        <v>-120</v>
      </c>
      <c r="J90" s="60">
        <v>-20</v>
      </c>
      <c r="K90" s="58">
        <v>4030</v>
      </c>
      <c r="L90" s="59">
        <f t="shared" si="3"/>
        <v>-3280</v>
      </c>
      <c r="M90" s="60">
        <v>750</v>
      </c>
      <c r="N90" s="78"/>
      <c r="O90" s="48"/>
    </row>
    <row r="91" spans="1:15" hidden="1" x14ac:dyDescent="0.35">
      <c r="A91" s="61" t="s">
        <v>49</v>
      </c>
      <c r="B91" s="58">
        <v>260</v>
      </c>
      <c r="C91" s="59">
        <f t="shared" si="0"/>
        <v>-330</v>
      </c>
      <c r="D91" s="60">
        <v>-70</v>
      </c>
      <c r="E91" s="58">
        <v>2140</v>
      </c>
      <c r="F91" s="59">
        <f t="shared" si="1"/>
        <v>-2430</v>
      </c>
      <c r="G91" s="60">
        <v>-290</v>
      </c>
      <c r="H91" s="58">
        <v>90</v>
      </c>
      <c r="I91" s="60">
        <f t="shared" si="2"/>
        <v>-170</v>
      </c>
      <c r="J91" s="60">
        <v>-70</v>
      </c>
      <c r="K91" s="58">
        <v>2500</v>
      </c>
      <c r="L91" s="59">
        <f t="shared" si="3"/>
        <v>-2930</v>
      </c>
      <c r="M91" s="60">
        <v>-430</v>
      </c>
      <c r="N91" s="78"/>
      <c r="O91" s="48"/>
    </row>
    <row r="92" spans="1:15" hidden="1" x14ac:dyDescent="0.35">
      <c r="A92" s="61" t="s">
        <v>50</v>
      </c>
      <c r="B92" s="58">
        <v>130</v>
      </c>
      <c r="C92" s="59">
        <f t="shared" si="0"/>
        <v>-130</v>
      </c>
      <c r="D92" s="60">
        <v>0</v>
      </c>
      <c r="E92" s="58">
        <v>1080</v>
      </c>
      <c r="F92" s="59">
        <f t="shared" si="1"/>
        <v>-920</v>
      </c>
      <c r="G92" s="60">
        <v>160</v>
      </c>
      <c r="H92" s="58">
        <v>60</v>
      </c>
      <c r="I92" s="60">
        <f t="shared" si="2"/>
        <v>-50</v>
      </c>
      <c r="J92" s="60">
        <v>10</v>
      </c>
      <c r="K92" s="58">
        <v>1270</v>
      </c>
      <c r="L92" s="59">
        <f t="shared" si="3"/>
        <v>-1100</v>
      </c>
      <c r="M92" s="60">
        <v>170</v>
      </c>
      <c r="N92" s="78"/>
      <c r="O92" s="48"/>
    </row>
    <row r="93" spans="1:15" hidden="1" x14ac:dyDescent="0.35">
      <c r="A93" s="61" t="s">
        <v>51</v>
      </c>
      <c r="B93" s="58">
        <v>290</v>
      </c>
      <c r="C93" s="59">
        <f t="shared" si="0"/>
        <v>-300</v>
      </c>
      <c r="D93" s="60">
        <v>-20</v>
      </c>
      <c r="E93" s="58">
        <v>1940</v>
      </c>
      <c r="F93" s="59">
        <f t="shared" si="1"/>
        <v>-1690</v>
      </c>
      <c r="G93" s="60">
        <v>250</v>
      </c>
      <c r="H93" s="58">
        <v>20</v>
      </c>
      <c r="I93" s="60">
        <f t="shared" si="2"/>
        <v>-40</v>
      </c>
      <c r="J93" s="60">
        <v>-20</v>
      </c>
      <c r="K93" s="58">
        <v>2250</v>
      </c>
      <c r="L93" s="59">
        <f t="shared" si="3"/>
        <v>-2030</v>
      </c>
      <c r="M93" s="60">
        <v>210</v>
      </c>
      <c r="N93" s="78"/>
      <c r="O93" s="48"/>
    </row>
    <row r="94" spans="1:15" hidden="1" x14ac:dyDescent="0.35">
      <c r="A94" s="61" t="s">
        <v>52</v>
      </c>
      <c r="B94" s="58">
        <v>30</v>
      </c>
      <c r="C94" s="59">
        <f t="shared" si="0"/>
        <v>-30</v>
      </c>
      <c r="D94" s="60">
        <v>0</v>
      </c>
      <c r="E94" s="58">
        <v>130</v>
      </c>
      <c r="F94" s="59">
        <f t="shared" si="1"/>
        <v>-110</v>
      </c>
      <c r="G94" s="60">
        <v>10</v>
      </c>
      <c r="H94" s="58">
        <v>0</v>
      </c>
      <c r="I94" s="60">
        <f t="shared" si="2"/>
        <v>-20</v>
      </c>
      <c r="J94" s="60">
        <v>-10</v>
      </c>
      <c r="K94" s="58">
        <v>160</v>
      </c>
      <c r="L94" s="59">
        <f t="shared" si="3"/>
        <v>-160</v>
      </c>
      <c r="M94" s="60">
        <v>0</v>
      </c>
      <c r="N94" s="78"/>
      <c r="O94" s="48"/>
    </row>
    <row r="95" spans="1:15" hidden="1" x14ac:dyDescent="0.35">
      <c r="A95" s="61" t="s">
        <v>53</v>
      </c>
      <c r="B95" s="80">
        <v>70</v>
      </c>
      <c r="C95" s="59">
        <f t="shared" si="0"/>
        <v>-80</v>
      </c>
      <c r="D95" s="81">
        <v>-10</v>
      </c>
      <c r="E95" s="80">
        <v>390</v>
      </c>
      <c r="F95" s="59">
        <f t="shared" si="1"/>
        <v>-460</v>
      </c>
      <c r="G95" s="81">
        <v>-70</v>
      </c>
      <c r="H95" s="80">
        <v>10</v>
      </c>
      <c r="I95" s="60">
        <f t="shared" si="2"/>
        <v>-10</v>
      </c>
      <c r="J95" s="81">
        <v>0</v>
      </c>
      <c r="K95" s="80">
        <v>470</v>
      </c>
      <c r="L95" s="59">
        <f t="shared" si="3"/>
        <v>-550</v>
      </c>
      <c r="M95" s="81">
        <v>-90</v>
      </c>
      <c r="N95" s="78"/>
      <c r="O95" s="48"/>
    </row>
    <row r="96" spans="1:15" x14ac:dyDescent="0.35">
      <c r="A96" s="61"/>
      <c r="B96" s="61"/>
      <c r="C96" s="61"/>
      <c r="D96" s="61"/>
      <c r="E96" s="61"/>
    </row>
    <row r="97" spans="1:5" x14ac:dyDescent="0.35">
      <c r="A97" s="61"/>
      <c r="B97" s="78"/>
      <c r="C97" s="78"/>
      <c r="D97" s="78"/>
      <c r="E97" s="61"/>
    </row>
  </sheetData>
  <sheetProtection sheet="1"/>
  <pageMargins left="0.25" right="0.2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42DBF74E46544D9222E7A47FFD408E" ma:contentTypeVersion="14" ma:contentTypeDescription="Create a new document." ma:contentTypeScope="" ma:versionID="8b86f40acef1b05f46c2afbf9df9514f">
  <xsd:schema xmlns:xsd="http://www.w3.org/2001/XMLSchema" xmlns:xs="http://www.w3.org/2001/XMLSchema" xmlns:p="http://schemas.microsoft.com/office/2006/metadata/properties" xmlns:ns3="18d52200-c0d3-49d1-aefb-8e4a6e87486a" xmlns:ns4="a142b80d-944f-44f2-a3ac-74f5a99804bb" targetNamespace="http://schemas.microsoft.com/office/2006/metadata/properties" ma:root="true" ma:fieldsID="2d9edd05bed25d9989d30317f50316a6" ns3:_="" ns4:_="">
    <xsd:import namespace="18d52200-c0d3-49d1-aefb-8e4a6e87486a"/>
    <xsd:import namespace="a142b80d-944f-44f2-a3ac-74f5a99804b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52200-c0d3-49d1-aefb-8e4a6e874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2b80d-944f-44f2-a3ac-74f5a99804b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5E97BD-6E42-477D-B912-3220E6424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d52200-c0d3-49d1-aefb-8e4a6e87486a"/>
    <ds:schemaRef ds:uri="a142b80d-944f-44f2-a3ac-74f5a9980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3B5936-7459-4D46-89F8-3058D7D8D196}">
  <ds:schemaRefs>
    <ds:schemaRef ds:uri="http://schemas.microsoft.com/sharepoint/v3/contenttype/forms"/>
  </ds:schemaRefs>
</ds:datastoreItem>
</file>

<file path=customXml/itemProps3.xml><?xml version="1.0" encoding="utf-8"?>
<ds:datastoreItem xmlns:ds="http://schemas.openxmlformats.org/officeDocument/2006/customXml" ds:itemID="{910B7D4B-C826-4B81-8077-B7FF20D3D8FE}">
  <ds:schemaRefs>
    <ds:schemaRef ds:uri="http://purl.org/dc/elements/1.1/"/>
    <ds:schemaRef ds:uri="http://schemas.microsoft.com/office/2006/metadata/properties"/>
    <ds:schemaRef ds:uri="a142b80d-944f-44f2-a3ac-74f5a99804bb"/>
    <ds:schemaRef ds:uri="http://purl.org/dc/terms/"/>
    <ds:schemaRef ds:uri="http://schemas.openxmlformats.org/package/2006/metadata/core-properties"/>
    <ds:schemaRef ds:uri="http://purl.org/dc/dcmitype/"/>
    <ds:schemaRef ds:uri="http://schemas.microsoft.com/office/2006/documentManagement/types"/>
    <ds:schemaRef ds:uri="18d52200-c0d3-49d1-aefb-8e4a6e87486a"/>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34</vt:i4>
      </vt:variant>
      <vt:variant>
        <vt:lpstr>Charts</vt:lpstr>
      </vt:variant>
      <vt:variant>
        <vt:i4>3</vt:i4>
      </vt:variant>
      <vt:variant>
        <vt:lpstr>Named Ranges</vt:lpstr>
      </vt:variant>
      <vt:variant>
        <vt:i4>16</vt:i4>
      </vt:variant>
    </vt:vector>
  </HeadingPairs>
  <TitlesOfParts>
    <vt:vector size="53" baseType="lpstr">
      <vt:lpstr>Contents</vt:lpstr>
      <vt:lpstr>Notes</vt:lpstr>
      <vt:lpstr>2019 Birmingham</vt:lpstr>
      <vt:lpstr>2019 CN All (unround)</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2020 orgin_destination</vt:lpstr>
      <vt:lpstr>time series number</vt:lpstr>
      <vt:lpstr>time series rate</vt:lpstr>
      <vt:lpstr> five year estimates</vt:lpstr>
      <vt:lpstr>ten year estimates</vt:lpstr>
      <vt:lpstr>syoa_out</vt:lpstr>
      <vt:lpstr>syoa_in</vt:lpstr>
      <vt:lpstr>workings rates</vt:lpstr>
      <vt:lpstr>Fig 2</vt:lpstr>
      <vt:lpstr>Table1</vt:lpstr>
      <vt:lpstr>Table2</vt:lpstr>
      <vt:lpstr>Table5 sex</vt:lpstr>
      <vt:lpstr>ASMR</vt:lpstr>
      <vt:lpstr>Chart_In</vt:lpstr>
      <vt:lpstr>Chart_Out</vt:lpstr>
      <vt:lpstr>syoa_in!CN_syoa_inflows</vt:lpstr>
      <vt:lpstr>CN_syoa_outflows</vt:lpstr>
      <vt:lpstr>'time series number'!Estimating_Internal_migration</vt:lpstr>
      <vt:lpstr>' five year estimates'!Print_Area</vt:lpstr>
      <vt:lpstr>'2017'!Print_Area</vt:lpstr>
      <vt:lpstr>'2018'!Print_Area</vt:lpstr>
      <vt:lpstr>'2019'!Print_Area</vt:lpstr>
      <vt:lpstr>'2019 Birmingham'!Print_Area</vt:lpstr>
      <vt:lpstr>'2019 CN All (unround)'!Print_Area</vt:lpstr>
      <vt:lpstr>'2020 orgin_destination'!Print_Area</vt:lpstr>
      <vt:lpstr>Contents!Print_Area</vt:lpstr>
      <vt:lpstr>Table2!Print_Area</vt:lpstr>
      <vt:lpstr>'time series rate'!Print_Area</vt:lpstr>
      <vt:lpstr>'2019 Birmingham'!Print_Titles</vt:lpstr>
      <vt:lpstr>'2019 CN All (unround)'!Print_Titles</vt:lpstr>
      <vt:lpstr>Table2!Print_Titles</vt:lpstr>
    </vt:vector>
  </TitlesOfParts>
  <Company>Service Birmingham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2018-2019  Age specific migration rates  - Birmingham</dc:title>
  <dc:creator>Brenda Henry</dc:creator>
  <cp:lastModifiedBy>Becky Shergill</cp:lastModifiedBy>
  <cp:lastPrinted>2022-01-05T13:12:30Z</cp:lastPrinted>
  <dcterms:created xsi:type="dcterms:W3CDTF">2019-04-16T09:55:45Z</dcterms:created>
  <dcterms:modified xsi:type="dcterms:W3CDTF">2022-01-07T19:12:57Z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ffe1bb54-fe7c-4fe8-800a-99aea91b27ea</vt:lpwstr>
  </property>
  <property fmtid="{D5CDD505-2E9C-101B-9397-08002B2CF9AE}" pid="3" name="ContentTypeId">
    <vt:lpwstr>0x010100B342DBF74E46544D9222E7A47FFD408E</vt:lpwstr>
  </property>
</Properties>
</file>